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5118C554-69B5-4233-87A1-BD1ECC131DEB}" xr6:coauthVersionLast="47" xr6:coauthVersionMax="47" xr10:uidLastSave="{00000000-0000-0000-0000-000000000000}"/>
  <bookViews>
    <workbookView xWindow="-120" yWindow="-120" windowWidth="20730" windowHeight="11040" tabRatio="565" activeTab="2" xr2:uid="{00000000-000D-0000-FFFF-FFFF00000000}"/>
  </bookViews>
  <sheets>
    <sheet name="Patricio Abril " sheetId="11" r:id="rId1"/>
    <sheet name="MARCELO ABRIL" sheetId="1" r:id="rId2"/>
    <sheet name="JUAN ABRIL" sheetId="2" r:id="rId3"/>
    <sheet name="CRISTIAN ABRIL" sheetId="3" r:id="rId4"/>
    <sheet name="Elizabeth Sandoval " sheetId="22" r:id="rId5"/>
    <sheet name="MAELO ABRIL" sheetId="13" r:id="rId6"/>
    <sheet name="MILTON ABRIL" sheetId="4" r:id="rId7"/>
    <sheet name="Franklin Abril" sheetId="5" r:id="rId8"/>
    <sheet name="Jaime Abril " sheetId="6" r:id="rId9"/>
    <sheet name="Stalin Abril " sheetId="7" r:id="rId10"/>
    <sheet name="roberto reyes " sheetId="16" r:id="rId11"/>
    <sheet name="OTROS PROVEEDORES 1" sheetId="19" r:id="rId12"/>
    <sheet name="Otros proveedores" sheetId="8" r:id="rId13"/>
    <sheet name="estivadores " sheetId="9" r:id="rId14"/>
    <sheet name="combustibles " sheetId="10" r:id="rId15"/>
    <sheet name="rol de pagos Empleados " sheetId="12" r:id="rId16"/>
    <sheet name="Hoja2" sheetId="15" r:id="rId17"/>
    <sheet name="Hoja1" sheetId="21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19" i="13" l="1"/>
  <c r="Q544" i="2"/>
  <c r="Q555" i="6"/>
  <c r="Q559" i="22"/>
  <c r="Q552" i="4"/>
  <c r="Q545" i="5"/>
  <c r="Q573" i="3"/>
  <c r="D42" i="21"/>
  <c r="D174" i="12" l="1"/>
  <c r="D173" i="12"/>
  <c r="D172" i="12"/>
  <c r="H170" i="12"/>
  <c r="H175" i="12" s="1"/>
  <c r="M129" i="12"/>
  <c r="AD504" i="6"/>
  <c r="Y484" i="6" s="1"/>
  <c r="D175" i="12" l="1"/>
  <c r="E176" i="12" s="1"/>
  <c r="AN500" i="4"/>
  <c r="AN513" i="22" l="1"/>
  <c r="AN485" i="13"/>
  <c r="AN499" i="2"/>
  <c r="AN508" i="6"/>
  <c r="AN496" i="5"/>
  <c r="Y504" i="9"/>
  <c r="Y414" i="9" l="1"/>
  <c r="Y505" i="8"/>
  <c r="Y464" i="13"/>
  <c r="Y491" i="22"/>
  <c r="Y500" i="1"/>
  <c r="Y474" i="5" l="1"/>
  <c r="H505" i="6" l="1"/>
  <c r="C484" i="6" s="1"/>
  <c r="H524" i="1" l="1"/>
  <c r="C501" i="1" s="1"/>
  <c r="H407" i="5" l="1"/>
  <c r="AD24" i="6"/>
  <c r="Y480" i="3" l="1"/>
  <c r="AN444" i="13"/>
  <c r="Y440" i="13" s="1"/>
  <c r="AN473" i="6"/>
  <c r="Y463" i="6" s="1"/>
  <c r="AN479" i="1"/>
  <c r="Y478" i="1" s="1"/>
  <c r="AN477" i="22"/>
  <c r="Y468" i="22" s="1"/>
  <c r="AN460" i="5"/>
  <c r="Y453" i="5" s="1"/>
  <c r="AN463" i="2"/>
  <c r="Y452" i="2" s="1"/>
  <c r="AR463" i="4"/>
  <c r="Y459" i="4" s="1"/>
  <c r="AN448" i="2" l="1"/>
  <c r="Y445" i="2" s="1"/>
  <c r="C464" i="19"/>
  <c r="M13" i="12"/>
  <c r="M12" i="12"/>
  <c r="M11" i="12"/>
  <c r="Q9" i="12"/>
  <c r="Q14" i="12" s="1"/>
  <c r="D57" i="12"/>
  <c r="D58" i="12"/>
  <c r="H421" i="2"/>
  <c r="Y391" i="5"/>
  <c r="AM432" i="6"/>
  <c r="AM406" i="5"/>
  <c r="AM412" i="4"/>
  <c r="AM404" i="13"/>
  <c r="AM429" i="22"/>
  <c r="AM433" i="3"/>
  <c r="AM417" i="2"/>
  <c r="M14" i="12" l="1"/>
  <c r="N15" i="12" s="1"/>
  <c r="Y410" i="6"/>
  <c r="Y416" i="1"/>
  <c r="Y415" i="22"/>
  <c r="Y430" i="16"/>
  <c r="C391" i="5" l="1"/>
  <c r="D132" i="10" l="1"/>
  <c r="AR371" i="5"/>
  <c r="Y368" i="5" s="1"/>
  <c r="AQ394" i="6"/>
  <c r="Y387" i="6" s="1"/>
  <c r="AR401" i="3"/>
  <c r="Y395" i="3" s="1"/>
  <c r="AR366" i="13"/>
  <c r="Y366" i="13" s="1"/>
  <c r="AS380" i="2"/>
  <c r="Y377" i="2" s="1"/>
  <c r="Y392" i="22"/>
  <c r="AS399" i="1"/>
  <c r="Y392" i="1" s="1"/>
  <c r="Y375" i="4"/>
  <c r="M150" i="12" l="1"/>
  <c r="M149" i="12" l="1"/>
  <c r="M152" i="12" s="1"/>
  <c r="Q147" i="12"/>
  <c r="Q152" i="12" s="1"/>
  <c r="H1065" i="22"/>
  <c r="AN1067" i="22"/>
  <c r="Y1059" i="22" s="1"/>
  <c r="R1067" i="22"/>
  <c r="C1059" i="22" s="1"/>
  <c r="AD1065" i="22"/>
  <c r="Y1050" i="22" s="1"/>
  <c r="C1050" i="22"/>
  <c r="H1020" i="22"/>
  <c r="C1005" i="22" s="1"/>
  <c r="AN1022" i="22"/>
  <c r="Y1013" i="22" s="1"/>
  <c r="R1022" i="22"/>
  <c r="C1013" i="22" s="1"/>
  <c r="AD1020" i="22"/>
  <c r="B1012" i="22"/>
  <c r="Y1005" i="22"/>
  <c r="H972" i="22"/>
  <c r="C957" i="22" s="1"/>
  <c r="AN974" i="22"/>
  <c r="Y966" i="22" s="1"/>
  <c r="R974" i="22"/>
  <c r="C966" i="22" s="1"/>
  <c r="AD972" i="22"/>
  <c r="Y957" i="22" s="1"/>
  <c r="H927" i="22"/>
  <c r="C912" i="22" s="1"/>
  <c r="AN929" i="22"/>
  <c r="Y920" i="22" s="1"/>
  <c r="R929" i="22"/>
  <c r="C920" i="22" s="1"/>
  <c r="AD927" i="22"/>
  <c r="Y912" i="22" s="1"/>
  <c r="B919" i="22"/>
  <c r="H878" i="22"/>
  <c r="C863" i="22" s="1"/>
  <c r="AN880" i="22"/>
  <c r="Y872" i="22" s="1"/>
  <c r="R880" i="22"/>
  <c r="C872" i="22" s="1"/>
  <c r="AD878" i="22"/>
  <c r="Y863" i="22" s="1"/>
  <c r="H833" i="22"/>
  <c r="C818" i="22" s="1"/>
  <c r="AN835" i="22"/>
  <c r="Y826" i="22" s="1"/>
  <c r="R835" i="22"/>
  <c r="C826" i="22" s="1"/>
  <c r="AD833" i="22"/>
  <c r="Y818" i="22" s="1"/>
  <c r="B825" i="22"/>
  <c r="H785" i="22"/>
  <c r="C770" i="22" s="1"/>
  <c r="AN787" i="22"/>
  <c r="Y779" i="22" s="1"/>
  <c r="R787" i="22"/>
  <c r="C779" i="22" s="1"/>
  <c r="AD785" i="22"/>
  <c r="Y770" i="22" s="1"/>
  <c r="H740" i="22"/>
  <c r="C725" i="22" s="1"/>
  <c r="AN742" i="22"/>
  <c r="Y733" i="22" s="1"/>
  <c r="R742" i="22"/>
  <c r="C733" i="22" s="1"/>
  <c r="AD740" i="22"/>
  <c r="Y725" i="22" s="1"/>
  <c r="B732" i="22"/>
  <c r="H692" i="22"/>
  <c r="C677" i="22" s="1"/>
  <c r="AN694" i="22"/>
  <c r="Y686" i="22" s="1"/>
  <c r="R694" i="22"/>
  <c r="C686" i="22" s="1"/>
  <c r="AD692" i="22"/>
  <c r="Y677" i="22" s="1"/>
  <c r="H647" i="22"/>
  <c r="C632" i="22" s="1"/>
  <c r="AN649" i="22"/>
  <c r="Y640" i="22" s="1"/>
  <c r="R649" i="22"/>
  <c r="C640" i="22" s="1"/>
  <c r="AD647" i="22"/>
  <c r="Y632" i="22" s="1"/>
  <c r="B639" i="22"/>
  <c r="H599" i="22"/>
  <c r="C584" i="22" s="1"/>
  <c r="AN601" i="22"/>
  <c r="Y593" i="22" s="1"/>
  <c r="R601" i="22"/>
  <c r="C593" i="22" s="1"/>
  <c r="AD599" i="22"/>
  <c r="Y584" i="22" s="1"/>
  <c r="H554" i="22"/>
  <c r="C539" i="22" s="1"/>
  <c r="AN556" i="22"/>
  <c r="Y547" i="22" s="1"/>
  <c r="R556" i="22"/>
  <c r="C547" i="22" s="1"/>
  <c r="AD554" i="22"/>
  <c r="Y539" i="22" s="1"/>
  <c r="B546" i="22"/>
  <c r="H507" i="22"/>
  <c r="C492" i="22" s="1"/>
  <c r="AN509" i="22"/>
  <c r="Y501" i="22" s="1"/>
  <c r="R509" i="22"/>
  <c r="C501" i="22" s="1"/>
  <c r="AD507" i="22"/>
  <c r="Y492" i="22" s="1"/>
  <c r="H468" i="22"/>
  <c r="C453" i="22" s="1"/>
  <c r="AN472" i="22"/>
  <c r="Y461" i="22" s="1"/>
  <c r="R470" i="22"/>
  <c r="C461" i="22" s="1"/>
  <c r="AD468" i="22"/>
  <c r="Y453" i="22" s="1"/>
  <c r="B460" i="22"/>
  <c r="H431" i="22"/>
  <c r="C416" i="22" s="1"/>
  <c r="AN425" i="22"/>
  <c r="Y425" i="22" s="1"/>
  <c r="R433" i="22"/>
  <c r="C425" i="22" s="1"/>
  <c r="AD431" i="22"/>
  <c r="Y416" i="22" s="1"/>
  <c r="H395" i="22"/>
  <c r="C377" i="22" s="1"/>
  <c r="AN394" i="22"/>
  <c r="Y385" i="22" s="1"/>
  <c r="R394" i="22"/>
  <c r="C385" i="22" s="1"/>
  <c r="AD392" i="22"/>
  <c r="Y377" i="22" s="1"/>
  <c r="B384" i="22"/>
  <c r="AN346" i="22"/>
  <c r="Y338" i="22" s="1"/>
  <c r="R346" i="22"/>
  <c r="C338" i="22" s="1"/>
  <c r="AD344" i="22"/>
  <c r="Y329" i="22" s="1"/>
  <c r="H344" i="22"/>
  <c r="C329" i="22" s="1"/>
  <c r="AN301" i="22"/>
  <c r="Y292" i="22" s="1"/>
  <c r="R301" i="22"/>
  <c r="C292" i="22" s="1"/>
  <c r="AD299" i="22"/>
  <c r="Y284" i="22" s="1"/>
  <c r="H299" i="22"/>
  <c r="C284" i="22" s="1"/>
  <c r="B291" i="22"/>
  <c r="Y283" i="22"/>
  <c r="AN254" i="22"/>
  <c r="Y246" i="22" s="1"/>
  <c r="R254" i="22"/>
  <c r="C246" i="22" s="1"/>
  <c r="AD252" i="22"/>
  <c r="Y237" i="22" s="1"/>
  <c r="H252" i="22"/>
  <c r="C237" i="22" s="1"/>
  <c r="AN209" i="22"/>
  <c r="Y200" i="22" s="1"/>
  <c r="R209" i="22"/>
  <c r="C200" i="22" s="1"/>
  <c r="AD207" i="22"/>
  <c r="Y192" i="22" s="1"/>
  <c r="H207" i="22"/>
  <c r="C192" i="22" s="1"/>
  <c r="B199" i="22"/>
  <c r="Y191" i="22"/>
  <c r="C191" i="22"/>
  <c r="AN169" i="22"/>
  <c r="Y161" i="22" s="1"/>
  <c r="R169" i="22"/>
  <c r="C161" i="22" s="1"/>
  <c r="AD167" i="22"/>
  <c r="Y152" i="22" s="1"/>
  <c r="H167" i="22"/>
  <c r="C152" i="22" s="1"/>
  <c r="Y151" i="22"/>
  <c r="AN124" i="22"/>
  <c r="Y115" i="22" s="1"/>
  <c r="R124" i="22"/>
  <c r="C115" i="22" s="1"/>
  <c r="AD122" i="22"/>
  <c r="Y107" i="22" s="1"/>
  <c r="H122" i="22"/>
  <c r="C107" i="22" s="1"/>
  <c r="B114" i="22"/>
  <c r="Y106" i="22"/>
  <c r="C106" i="22"/>
  <c r="AN71" i="22"/>
  <c r="Y63" i="22" s="1"/>
  <c r="R71" i="22"/>
  <c r="C63" i="22" s="1"/>
  <c r="AD69" i="22"/>
  <c r="Y54" i="22" s="1"/>
  <c r="H69" i="22"/>
  <c r="C54" i="22" s="1"/>
  <c r="Y53" i="22"/>
  <c r="C53" i="22"/>
  <c r="AN26" i="22"/>
  <c r="Y17" i="22" s="1"/>
  <c r="R26" i="22"/>
  <c r="C17" i="22" s="1"/>
  <c r="C35" i="22" s="1"/>
  <c r="C12" i="22" s="1"/>
  <c r="AD24" i="22"/>
  <c r="Y9" i="22" s="1"/>
  <c r="H24" i="22"/>
  <c r="C11" i="22" s="1"/>
  <c r="B16" i="22"/>
  <c r="Y8" i="22"/>
  <c r="C194" i="22" l="1"/>
  <c r="C109" i="22"/>
  <c r="C9" i="22"/>
  <c r="C13" i="22"/>
  <c r="Y16" i="22" s="1"/>
  <c r="Y35" i="22" s="1"/>
  <c r="Y12" i="22" s="1"/>
  <c r="Y56" i="22"/>
  <c r="N153" i="12"/>
  <c r="Y154" i="22"/>
  <c r="Y11" i="22"/>
  <c r="C56" i="22"/>
  <c r="Y109" i="22"/>
  <c r="Y194" i="22"/>
  <c r="Y286" i="22"/>
  <c r="M128" i="12"/>
  <c r="M127" i="12"/>
  <c r="Q125" i="12"/>
  <c r="Q130" i="12" s="1"/>
  <c r="X16" i="22" l="1"/>
  <c r="Y13" i="22"/>
  <c r="B62" i="22" s="1"/>
  <c r="B14" i="22"/>
  <c r="M130" i="12"/>
  <c r="N131" i="12" s="1"/>
  <c r="C62" i="22" l="1"/>
  <c r="C81" i="22" s="1"/>
  <c r="C57" i="22" s="1"/>
  <c r="C58" i="22" s="1"/>
  <c r="X62" i="22" s="1"/>
  <c r="X14" i="22"/>
  <c r="D150" i="12"/>
  <c r="D149" i="12"/>
  <c r="H147" i="12"/>
  <c r="H152" i="12" s="1"/>
  <c r="B60" i="22" l="1"/>
  <c r="Y62" i="22"/>
  <c r="Y81" i="22" s="1"/>
  <c r="Y57" i="22" s="1"/>
  <c r="Y58" i="22" s="1"/>
  <c r="X59" i="22" s="1"/>
  <c r="D152" i="12"/>
  <c r="E153" i="12" s="1"/>
  <c r="Y337" i="19"/>
  <c r="C114" i="22" l="1"/>
  <c r="C133" i="22" s="1"/>
  <c r="C110" i="22" s="1"/>
  <c r="C111" i="22" s="1"/>
  <c r="X114" i="22" s="1"/>
  <c r="AG332" i="3"/>
  <c r="B112" i="22" l="1"/>
  <c r="Y114" i="22"/>
  <c r="Y133" i="22" s="1"/>
  <c r="Y110" i="22" s="1"/>
  <c r="Y111" i="22" s="1"/>
  <c r="B160" i="22" s="1"/>
  <c r="H335" i="2"/>
  <c r="X112" i="22" l="1"/>
  <c r="C160" i="22"/>
  <c r="C170" i="22" s="1"/>
  <c r="C155" i="22" s="1"/>
  <c r="C151" i="22"/>
  <c r="C154" i="22" s="1"/>
  <c r="AN277" i="5"/>
  <c r="C156" i="22" l="1"/>
  <c r="X160" i="22" s="1"/>
  <c r="B158" i="22"/>
  <c r="Y160" i="22"/>
  <c r="Y170" i="22" s="1"/>
  <c r="Y155" i="22" s="1"/>
  <c r="Y156" i="22" s="1"/>
  <c r="C199" i="22" s="1"/>
  <c r="C218" i="22" s="1"/>
  <c r="C195" i="22" s="1"/>
  <c r="C196" i="22" s="1"/>
  <c r="X157" i="22" l="1"/>
  <c r="X199" i="22"/>
  <c r="B197" i="22"/>
  <c r="Y199" i="22"/>
  <c r="Y218" i="22" s="1"/>
  <c r="Y195" i="22" s="1"/>
  <c r="Y196" i="22" s="1"/>
  <c r="D128" i="12"/>
  <c r="D127" i="12"/>
  <c r="D130" i="12" s="1"/>
  <c r="H125" i="12"/>
  <c r="H130" i="12" s="1"/>
  <c r="C245" i="22" l="1"/>
  <c r="C264" i="22" s="1"/>
  <c r="C240" i="22" s="1"/>
  <c r="C236" i="22"/>
  <c r="C239" i="22" s="1"/>
  <c r="B245" i="22"/>
  <c r="X197" i="22"/>
  <c r="E131" i="12"/>
  <c r="C241" i="22" l="1"/>
  <c r="Y245" i="22" s="1"/>
  <c r="Y264" i="22" s="1"/>
  <c r="Y240" i="22" s="1"/>
  <c r="Y245" i="19"/>
  <c r="Y236" i="22" l="1"/>
  <c r="Y239" i="22" s="1"/>
  <c r="Y241" i="22" s="1"/>
  <c r="B243" i="22"/>
  <c r="X245" i="22"/>
  <c r="C278" i="6"/>
  <c r="C291" i="22" l="1"/>
  <c r="C310" i="22" s="1"/>
  <c r="C287" i="22" s="1"/>
  <c r="C283" i="22"/>
  <c r="C286" i="22" s="1"/>
  <c r="X242" i="22"/>
  <c r="C288" i="22" l="1"/>
  <c r="X291" i="22" s="1"/>
  <c r="I106" i="10"/>
  <c r="I104" i="10"/>
  <c r="Y248" i="6" s="1"/>
  <c r="I102" i="10"/>
  <c r="Y236" i="4" s="1"/>
  <c r="I101" i="10"/>
  <c r="Y238" i="2" s="1"/>
  <c r="I105" i="10"/>
  <c r="Y256" i="3" s="1"/>
  <c r="I103" i="10"/>
  <c r="Y235" i="13" s="1"/>
  <c r="Y291" i="22" l="1"/>
  <c r="Y310" i="22" s="1"/>
  <c r="Y287" i="22" s="1"/>
  <c r="Y288" i="22" s="1"/>
  <c r="C328" i="22" s="1"/>
  <c r="C331" i="22" s="1"/>
  <c r="B289" i="22"/>
  <c r="I107" i="10"/>
  <c r="D114" i="10"/>
  <c r="X289" i="22" l="1"/>
  <c r="C337" i="22"/>
  <c r="C356" i="22" s="1"/>
  <c r="C332" i="22" s="1"/>
  <c r="C333" i="22" s="1"/>
  <c r="X337" i="22" s="1"/>
  <c r="B337" i="22"/>
  <c r="C245" i="16"/>
  <c r="Y187" i="7"/>
  <c r="Y212" i="5"/>
  <c r="Y231" i="6"/>
  <c r="Y328" i="22" l="1"/>
  <c r="Y331" i="22" s="1"/>
  <c r="Y337" i="22"/>
  <c r="Y351" i="22" s="1"/>
  <c r="Y332" i="22" s="1"/>
  <c r="B335" i="22"/>
  <c r="C231" i="6"/>
  <c r="C186" i="6"/>
  <c r="Y333" i="22" l="1"/>
  <c r="C376" i="22" s="1"/>
  <c r="C379" i="22" s="1"/>
  <c r="Y191" i="1"/>
  <c r="X334" i="22" l="1"/>
  <c r="C384" i="22"/>
  <c r="C397" i="22" s="1"/>
  <c r="C380" i="22" s="1"/>
  <c r="C381" i="22" s="1"/>
  <c r="X384" i="22" l="1"/>
  <c r="Y384" i="22"/>
  <c r="Y397" i="22" s="1"/>
  <c r="Y380" i="22" s="1"/>
  <c r="B382" i="22"/>
  <c r="Y376" i="22"/>
  <c r="Y379" i="22" s="1"/>
  <c r="I87" i="10"/>
  <c r="I86" i="10"/>
  <c r="I85" i="10"/>
  <c r="I84" i="10"/>
  <c r="I83" i="10"/>
  <c r="Y381" i="22" l="1"/>
  <c r="D96" i="10"/>
  <c r="B424" i="22" l="1"/>
  <c r="C415" i="22"/>
  <c r="C418" i="22" s="1"/>
  <c r="C424" i="22"/>
  <c r="C436" i="22" s="1"/>
  <c r="C419" i="22" s="1"/>
  <c r="X382" i="22"/>
  <c r="I88" i="10"/>
  <c r="I70" i="10"/>
  <c r="I69" i="10"/>
  <c r="I68" i="10"/>
  <c r="I67" i="10"/>
  <c r="I66" i="10"/>
  <c r="D79" i="10"/>
  <c r="C420" i="22" l="1"/>
  <c r="X424" i="22" s="1"/>
  <c r="I71" i="10"/>
  <c r="AN163" i="3"/>
  <c r="Y424" i="22" l="1"/>
  <c r="Y436" i="22" s="1"/>
  <c r="Y419" i="22" s="1"/>
  <c r="B422" i="22"/>
  <c r="Y418" i="22"/>
  <c r="M105" i="12"/>
  <c r="D105" i="12"/>
  <c r="M104" i="12"/>
  <c r="D104" i="12"/>
  <c r="Q102" i="12"/>
  <c r="Q107" i="12" s="1"/>
  <c r="H102" i="12"/>
  <c r="H107" i="12" s="1"/>
  <c r="M81" i="12"/>
  <c r="M80" i="12"/>
  <c r="D81" i="12"/>
  <c r="D80" i="12"/>
  <c r="M58" i="12"/>
  <c r="M57" i="12"/>
  <c r="D59" i="12"/>
  <c r="M33" i="12"/>
  <c r="M35" i="12"/>
  <c r="M34" i="12"/>
  <c r="D35" i="12"/>
  <c r="D34" i="12"/>
  <c r="D33" i="12"/>
  <c r="AP32" i="12"/>
  <c r="AP31" i="12"/>
  <c r="AP30" i="12"/>
  <c r="AF32" i="12"/>
  <c r="AF31" i="12"/>
  <c r="AF30" i="12"/>
  <c r="D13" i="12"/>
  <c r="D12" i="12"/>
  <c r="D11" i="12"/>
  <c r="AP11" i="12"/>
  <c r="AP10" i="12"/>
  <c r="AP9" i="12"/>
  <c r="AF11" i="12"/>
  <c r="AF10" i="12"/>
  <c r="AF9" i="12"/>
  <c r="D107" i="12" l="1"/>
  <c r="E108" i="12" s="1"/>
  <c r="M107" i="12"/>
  <c r="Y420" i="22"/>
  <c r="X421" i="22" s="1"/>
  <c r="N108" i="12"/>
  <c r="C460" i="22" l="1"/>
  <c r="C473" i="22" s="1"/>
  <c r="C456" i="22" s="1"/>
  <c r="C452" i="22"/>
  <c r="C455" i="22" s="1"/>
  <c r="R169" i="9"/>
  <c r="AN169" i="9"/>
  <c r="C457" i="22" l="1"/>
  <c r="X460" i="22" l="1"/>
  <c r="Y452" i="22"/>
  <c r="Y455" i="22" s="1"/>
  <c r="Y460" i="22"/>
  <c r="Y473" i="22" s="1"/>
  <c r="Y456" i="22" s="1"/>
  <c r="B458" i="22"/>
  <c r="Y106" i="1"/>
  <c r="Y457" i="22" l="1"/>
  <c r="C500" i="22" l="1"/>
  <c r="C512" i="22" s="1"/>
  <c r="C495" i="22" s="1"/>
  <c r="C491" i="22"/>
  <c r="C494" i="22" s="1"/>
  <c r="B500" i="22"/>
  <c r="Y494" i="22"/>
  <c r="X458" i="22"/>
  <c r="Q55" i="12"/>
  <c r="C496" i="22" l="1"/>
  <c r="Y53" i="8"/>
  <c r="AD69" i="8"/>
  <c r="Y54" i="8" s="1"/>
  <c r="X500" i="22" l="1"/>
  <c r="Y500" i="22"/>
  <c r="Y512" i="22" s="1"/>
  <c r="Y495" i="22" s="1"/>
  <c r="Y496" i="22" s="1"/>
  <c r="X497" i="22" s="1"/>
  <c r="B498" i="22"/>
  <c r="Y56" i="8"/>
  <c r="AN1080" i="19"/>
  <c r="Y1072" i="19" s="1"/>
  <c r="R1080" i="19"/>
  <c r="C1072" i="19" s="1"/>
  <c r="AD1078" i="19"/>
  <c r="Y1063" i="19" s="1"/>
  <c r="H1078" i="19"/>
  <c r="C1063" i="19" s="1"/>
  <c r="AN1035" i="19"/>
  <c r="Y1026" i="19" s="1"/>
  <c r="R1035" i="19"/>
  <c r="C1026" i="19" s="1"/>
  <c r="AD1033" i="19"/>
  <c r="Y1018" i="19" s="1"/>
  <c r="H1033" i="19"/>
  <c r="C1018" i="19" s="1"/>
  <c r="B1025" i="19"/>
  <c r="AN987" i="19"/>
  <c r="Y979" i="19" s="1"/>
  <c r="R987" i="19"/>
  <c r="C979" i="19" s="1"/>
  <c r="AD985" i="19"/>
  <c r="Y970" i="19" s="1"/>
  <c r="H985" i="19"/>
  <c r="C970" i="19" s="1"/>
  <c r="AN942" i="19"/>
  <c r="Y933" i="19" s="1"/>
  <c r="R942" i="19"/>
  <c r="C933" i="19" s="1"/>
  <c r="AD940" i="19"/>
  <c r="Y925" i="19" s="1"/>
  <c r="H940" i="19"/>
  <c r="C925" i="19" s="1"/>
  <c r="B932" i="19"/>
  <c r="AN893" i="19"/>
  <c r="Y885" i="19" s="1"/>
  <c r="R893" i="19"/>
  <c r="C885" i="19" s="1"/>
  <c r="AD891" i="19"/>
  <c r="Y876" i="19" s="1"/>
  <c r="H891" i="19"/>
  <c r="C876" i="19" s="1"/>
  <c r="AN848" i="19"/>
  <c r="Y839" i="19" s="1"/>
  <c r="R848" i="19"/>
  <c r="C839" i="19" s="1"/>
  <c r="AD846" i="19"/>
  <c r="Y831" i="19" s="1"/>
  <c r="H846" i="19"/>
  <c r="C831" i="19" s="1"/>
  <c r="B838" i="19"/>
  <c r="AN800" i="19"/>
  <c r="Y792" i="19" s="1"/>
  <c r="R800" i="19"/>
  <c r="C792" i="19" s="1"/>
  <c r="AD798" i="19"/>
  <c r="Y783" i="19" s="1"/>
  <c r="H798" i="19"/>
  <c r="C783" i="19" s="1"/>
  <c r="AN755" i="19"/>
  <c r="Y746" i="19" s="1"/>
  <c r="R755" i="19"/>
  <c r="C746" i="19" s="1"/>
  <c r="AD753" i="19"/>
  <c r="Y738" i="19" s="1"/>
  <c r="H753" i="19"/>
  <c r="C738" i="19" s="1"/>
  <c r="B745" i="19"/>
  <c r="AN707" i="19"/>
  <c r="Y699" i="19" s="1"/>
  <c r="R707" i="19"/>
  <c r="C699" i="19" s="1"/>
  <c r="AD705" i="19"/>
  <c r="Y690" i="19" s="1"/>
  <c r="H705" i="19"/>
  <c r="C690" i="19" s="1"/>
  <c r="AN662" i="19"/>
  <c r="Y653" i="19" s="1"/>
  <c r="R662" i="19"/>
  <c r="C653" i="19" s="1"/>
  <c r="AD660" i="19"/>
  <c r="Y645" i="19" s="1"/>
  <c r="H660" i="19"/>
  <c r="C645" i="19" s="1"/>
  <c r="B652" i="19"/>
  <c r="AN614" i="19"/>
  <c r="Y606" i="19" s="1"/>
  <c r="R614" i="19"/>
  <c r="C606" i="19" s="1"/>
  <c r="AD612" i="19"/>
  <c r="Y597" i="19" s="1"/>
  <c r="H612" i="19"/>
  <c r="C597" i="19" s="1"/>
  <c r="AN574" i="19"/>
  <c r="Y565" i="19" s="1"/>
  <c r="R574" i="19"/>
  <c r="C565" i="19" s="1"/>
  <c r="AD572" i="19"/>
  <c r="Y557" i="19" s="1"/>
  <c r="H572" i="19"/>
  <c r="C557" i="19" s="1"/>
  <c r="B564" i="19"/>
  <c r="AN527" i="19"/>
  <c r="Y519" i="19" s="1"/>
  <c r="R527" i="19"/>
  <c r="C519" i="19" s="1"/>
  <c r="AD525" i="19"/>
  <c r="Y510" i="19" s="1"/>
  <c r="H525" i="19"/>
  <c r="C510" i="19" s="1"/>
  <c r="AN482" i="19"/>
  <c r="Y473" i="19" s="1"/>
  <c r="R482" i="19"/>
  <c r="C473" i="19" s="1"/>
  <c r="AD480" i="19"/>
  <c r="Y465" i="19" s="1"/>
  <c r="H480" i="19"/>
  <c r="C465" i="19" s="1"/>
  <c r="B472" i="19"/>
  <c r="AN437" i="19"/>
  <c r="Y429" i="19" s="1"/>
  <c r="R437" i="19"/>
  <c r="C429" i="19" s="1"/>
  <c r="AD435" i="19"/>
  <c r="Y420" i="19" s="1"/>
  <c r="H435" i="19"/>
  <c r="C420" i="19" s="1"/>
  <c r="AN397" i="19"/>
  <c r="Y388" i="19" s="1"/>
  <c r="R397" i="19"/>
  <c r="C388" i="19" s="1"/>
  <c r="AD395" i="19"/>
  <c r="Y380" i="19" s="1"/>
  <c r="H395" i="19"/>
  <c r="C380" i="19" s="1"/>
  <c r="B387" i="19"/>
  <c r="AN355" i="19"/>
  <c r="Y347" i="19" s="1"/>
  <c r="R355" i="19"/>
  <c r="C347" i="19" s="1"/>
  <c r="AD353" i="19"/>
  <c r="Y338" i="19" s="1"/>
  <c r="H353" i="19"/>
  <c r="C338" i="19" s="1"/>
  <c r="AN310" i="19"/>
  <c r="Y301" i="19" s="1"/>
  <c r="R310" i="19"/>
  <c r="C301" i="19" s="1"/>
  <c r="AD308" i="19"/>
  <c r="Y293" i="19" s="1"/>
  <c r="H308" i="19"/>
  <c r="C293" i="19" s="1"/>
  <c r="B300" i="19"/>
  <c r="AN263" i="19"/>
  <c r="Y255" i="19" s="1"/>
  <c r="R263" i="19"/>
  <c r="C255" i="19" s="1"/>
  <c r="AD261" i="19"/>
  <c r="Y246" i="19" s="1"/>
  <c r="H261" i="19"/>
  <c r="C246" i="19" s="1"/>
  <c r="AN218" i="19"/>
  <c r="Y209" i="19" s="1"/>
  <c r="R218" i="19"/>
  <c r="C209" i="19" s="1"/>
  <c r="AD216" i="19"/>
  <c r="Y201" i="19" s="1"/>
  <c r="H216" i="19"/>
  <c r="C201" i="19" s="1"/>
  <c r="B208" i="19"/>
  <c r="AN169" i="19"/>
  <c r="Y161" i="19" s="1"/>
  <c r="R169" i="19"/>
  <c r="C161" i="19" s="1"/>
  <c r="AD167" i="19"/>
  <c r="Y152" i="19" s="1"/>
  <c r="H167" i="19"/>
  <c r="C152" i="19" s="1"/>
  <c r="AN124" i="19"/>
  <c r="Y115" i="19" s="1"/>
  <c r="R124" i="19"/>
  <c r="C115" i="19" s="1"/>
  <c r="AD122" i="19"/>
  <c r="Y107" i="19" s="1"/>
  <c r="H122" i="19"/>
  <c r="C107" i="19" s="1"/>
  <c r="B114" i="19"/>
  <c r="AN71" i="19"/>
  <c r="Y63" i="19" s="1"/>
  <c r="R71" i="19"/>
  <c r="C63" i="19" s="1"/>
  <c r="AD69" i="19"/>
  <c r="Y54" i="19" s="1"/>
  <c r="H69" i="19"/>
  <c r="C54" i="19" s="1"/>
  <c r="Y53" i="19"/>
  <c r="C53" i="19"/>
  <c r="AN26" i="19"/>
  <c r="Y17" i="19" s="1"/>
  <c r="R26" i="19"/>
  <c r="C17" i="19" s="1"/>
  <c r="C35" i="19" s="1"/>
  <c r="C12" i="19" s="1"/>
  <c r="AD24" i="19"/>
  <c r="Y9" i="19" s="1"/>
  <c r="H24" i="19"/>
  <c r="C11" i="19" s="1"/>
  <c r="B16" i="19"/>
  <c r="Y8" i="19"/>
  <c r="C546" i="22" l="1"/>
  <c r="C565" i="22" s="1"/>
  <c r="C542" i="22" s="1"/>
  <c r="C538" i="22"/>
  <c r="C541" i="22" s="1"/>
  <c r="C13" i="19"/>
  <c r="B14" i="19" s="1"/>
  <c r="C9" i="19"/>
  <c r="C56" i="19"/>
  <c r="Y56" i="19"/>
  <c r="Y11" i="19"/>
  <c r="Y16" i="19"/>
  <c r="Y35" i="19" s="1"/>
  <c r="Y12" i="19" s="1"/>
  <c r="AD69" i="1"/>
  <c r="X16" i="19" l="1"/>
  <c r="C543" i="22"/>
  <c r="Y546" i="22" s="1"/>
  <c r="Y565" i="22" s="1"/>
  <c r="Y542" i="22" s="1"/>
  <c r="C583" i="22"/>
  <c r="C586" i="22" s="1"/>
  <c r="X546" i="22"/>
  <c r="Y538" i="22"/>
  <c r="Y541" i="22" s="1"/>
  <c r="B544" i="22"/>
  <c r="Y13" i="19"/>
  <c r="C62" i="19" s="1"/>
  <c r="C81" i="19" s="1"/>
  <c r="C57" i="19" s="1"/>
  <c r="C58" i="19" s="1"/>
  <c r="Y53" i="3"/>
  <c r="X14" i="19" l="1"/>
  <c r="Y543" i="22"/>
  <c r="B592" i="22" s="1"/>
  <c r="B62" i="19"/>
  <c r="Y62" i="19"/>
  <c r="Y81" i="19" s="1"/>
  <c r="Y57" i="19" s="1"/>
  <c r="Y58" i="19" s="1"/>
  <c r="B60" i="19"/>
  <c r="X62" i="19"/>
  <c r="AN1102" i="16"/>
  <c r="Y1094" i="16" s="1"/>
  <c r="R1102" i="16"/>
  <c r="C1094" i="16" s="1"/>
  <c r="AD1100" i="16"/>
  <c r="Y1085" i="16" s="1"/>
  <c r="H1100" i="16"/>
  <c r="C1085" i="16" s="1"/>
  <c r="AN1057" i="16"/>
  <c r="Y1048" i="16" s="1"/>
  <c r="R1057" i="16"/>
  <c r="C1048" i="16" s="1"/>
  <c r="AD1055" i="16"/>
  <c r="Y1040" i="16" s="1"/>
  <c r="H1055" i="16"/>
  <c r="C1040" i="16" s="1"/>
  <c r="B1047" i="16"/>
  <c r="AN1009" i="16"/>
  <c r="Y1001" i="16" s="1"/>
  <c r="R1009" i="16"/>
  <c r="C1001" i="16" s="1"/>
  <c r="AD1007" i="16"/>
  <c r="Y992" i="16" s="1"/>
  <c r="H1007" i="16"/>
  <c r="C992" i="16" s="1"/>
  <c r="AN964" i="16"/>
  <c r="Y955" i="16" s="1"/>
  <c r="R964" i="16"/>
  <c r="C955" i="16" s="1"/>
  <c r="AD962" i="16"/>
  <c r="Y947" i="16" s="1"/>
  <c r="H962" i="16"/>
  <c r="C947" i="16" s="1"/>
  <c r="B954" i="16"/>
  <c r="AN915" i="16"/>
  <c r="Y907" i="16" s="1"/>
  <c r="R915" i="16"/>
  <c r="C907" i="16" s="1"/>
  <c r="AD913" i="16"/>
  <c r="Y898" i="16" s="1"/>
  <c r="H913" i="16"/>
  <c r="C898" i="16" s="1"/>
  <c r="AN870" i="16"/>
  <c r="Y861" i="16" s="1"/>
  <c r="R870" i="16"/>
  <c r="C861" i="16" s="1"/>
  <c r="AD868" i="16"/>
  <c r="Y853" i="16" s="1"/>
  <c r="H868" i="16"/>
  <c r="C853" i="16" s="1"/>
  <c r="B860" i="16"/>
  <c r="AN822" i="16"/>
  <c r="Y814" i="16" s="1"/>
  <c r="R822" i="16"/>
  <c r="C814" i="16" s="1"/>
  <c r="AD820" i="16"/>
  <c r="Y805" i="16" s="1"/>
  <c r="H820" i="16"/>
  <c r="C805" i="16" s="1"/>
  <c r="AN777" i="16"/>
  <c r="Y768" i="16" s="1"/>
  <c r="R777" i="16"/>
  <c r="C768" i="16" s="1"/>
  <c r="AD775" i="16"/>
  <c r="Y760" i="16" s="1"/>
  <c r="H775" i="16"/>
  <c r="C760" i="16" s="1"/>
  <c r="B767" i="16"/>
  <c r="AN729" i="16"/>
  <c r="Y721" i="16" s="1"/>
  <c r="R729" i="16"/>
  <c r="C721" i="16" s="1"/>
  <c r="AD727" i="16"/>
  <c r="Y712" i="16" s="1"/>
  <c r="H727" i="16"/>
  <c r="C712" i="16" s="1"/>
  <c r="AN684" i="16"/>
  <c r="Y675" i="16" s="1"/>
  <c r="R684" i="16"/>
  <c r="C675" i="16" s="1"/>
  <c r="AD682" i="16"/>
  <c r="Y667" i="16" s="1"/>
  <c r="H682" i="16"/>
  <c r="C667" i="16" s="1"/>
  <c r="B674" i="16"/>
  <c r="AN636" i="16"/>
  <c r="Y628" i="16" s="1"/>
  <c r="R636" i="16"/>
  <c r="C628" i="16" s="1"/>
  <c r="AD634" i="16"/>
  <c r="Y619" i="16" s="1"/>
  <c r="H634" i="16"/>
  <c r="C619" i="16" s="1"/>
  <c r="AN591" i="16"/>
  <c r="Y582" i="16" s="1"/>
  <c r="R591" i="16"/>
  <c r="C582" i="16" s="1"/>
  <c r="AD589" i="16"/>
  <c r="Y574" i="16" s="1"/>
  <c r="H589" i="16"/>
  <c r="C574" i="16" s="1"/>
  <c r="B581" i="16"/>
  <c r="AN537" i="16"/>
  <c r="Y529" i="16" s="1"/>
  <c r="R537" i="16"/>
  <c r="C529" i="16" s="1"/>
  <c r="AD535" i="16"/>
  <c r="Y520" i="16" s="1"/>
  <c r="H535" i="16"/>
  <c r="C520" i="16" s="1"/>
  <c r="AN492" i="16"/>
  <c r="Y483" i="16" s="1"/>
  <c r="R492" i="16"/>
  <c r="C483" i="16" s="1"/>
  <c r="AD490" i="16"/>
  <c r="Y475" i="16" s="1"/>
  <c r="H490" i="16"/>
  <c r="C475" i="16" s="1"/>
  <c r="B482" i="16"/>
  <c r="AN448" i="16"/>
  <c r="Y440" i="16" s="1"/>
  <c r="R448" i="16"/>
  <c r="C440" i="16" s="1"/>
  <c r="AD446" i="16"/>
  <c r="Y431" i="16" s="1"/>
  <c r="H446" i="16"/>
  <c r="C431" i="16" s="1"/>
  <c r="AN403" i="16"/>
  <c r="Y394" i="16" s="1"/>
  <c r="R403" i="16"/>
  <c r="C394" i="16" s="1"/>
  <c r="AD401" i="16"/>
  <c r="Y386" i="16" s="1"/>
  <c r="H401" i="16"/>
  <c r="C386" i="16" s="1"/>
  <c r="B393" i="16"/>
  <c r="AN355" i="16"/>
  <c r="Y347" i="16" s="1"/>
  <c r="R355" i="16"/>
  <c r="C347" i="16" s="1"/>
  <c r="AD353" i="16"/>
  <c r="Y338" i="16" s="1"/>
  <c r="H353" i="16"/>
  <c r="C338" i="16" s="1"/>
  <c r="AN310" i="16"/>
  <c r="Y301" i="16" s="1"/>
  <c r="R310" i="16"/>
  <c r="C301" i="16" s="1"/>
  <c r="AD308" i="16"/>
  <c r="Y293" i="16" s="1"/>
  <c r="H308" i="16"/>
  <c r="C293" i="16" s="1"/>
  <c r="B300" i="16"/>
  <c r="AN263" i="16"/>
  <c r="Y255" i="16" s="1"/>
  <c r="R263" i="16"/>
  <c r="C255" i="16" s="1"/>
  <c r="AD261" i="16"/>
  <c r="Y246" i="16" s="1"/>
  <c r="H261" i="16"/>
  <c r="C246" i="16" s="1"/>
  <c r="AN218" i="16"/>
  <c r="Y209" i="16" s="1"/>
  <c r="R218" i="16"/>
  <c r="C209" i="16" s="1"/>
  <c r="AD216" i="16"/>
  <c r="Y201" i="16" s="1"/>
  <c r="H216" i="16"/>
  <c r="C201" i="16" s="1"/>
  <c r="B208" i="16"/>
  <c r="AN169" i="16"/>
  <c r="Y161" i="16" s="1"/>
  <c r="R169" i="16"/>
  <c r="C161" i="16" s="1"/>
  <c r="AD167" i="16"/>
  <c r="Y152" i="16" s="1"/>
  <c r="H167" i="16"/>
  <c r="C152" i="16" s="1"/>
  <c r="AN124" i="16"/>
  <c r="Y115" i="16" s="1"/>
  <c r="R124" i="16"/>
  <c r="C115" i="16" s="1"/>
  <c r="AD122" i="16"/>
  <c r="Y107" i="16" s="1"/>
  <c r="H122" i="16"/>
  <c r="C107" i="16" s="1"/>
  <c r="B114" i="16"/>
  <c r="AN71" i="16"/>
  <c r="Y63" i="16" s="1"/>
  <c r="R71" i="16"/>
  <c r="C63" i="16" s="1"/>
  <c r="AD69" i="16"/>
  <c r="Y54" i="16" s="1"/>
  <c r="H69" i="16"/>
  <c r="C54" i="16" s="1"/>
  <c r="Y53" i="16"/>
  <c r="C53" i="16"/>
  <c r="AN26" i="16"/>
  <c r="Y17" i="16" s="1"/>
  <c r="R26" i="16"/>
  <c r="C17" i="16" s="1"/>
  <c r="C35" i="16" s="1"/>
  <c r="C12" i="16" s="1"/>
  <c r="AD24" i="16"/>
  <c r="Y9" i="16" s="1"/>
  <c r="H24" i="16"/>
  <c r="C9" i="16" s="1"/>
  <c r="B16" i="16"/>
  <c r="Y8" i="16"/>
  <c r="X544" i="22" l="1"/>
  <c r="C592" i="22"/>
  <c r="C611" i="22" s="1"/>
  <c r="C587" i="22" s="1"/>
  <c r="C588" i="22" s="1"/>
  <c r="X592" i="22" s="1"/>
  <c r="C11" i="16"/>
  <c r="C13" i="16" s="1"/>
  <c r="Y56" i="16"/>
  <c r="C114" i="19"/>
  <c r="C133" i="19" s="1"/>
  <c r="C110" i="19" s="1"/>
  <c r="C106" i="19"/>
  <c r="C109" i="19" s="1"/>
  <c r="X59" i="19"/>
  <c r="Y11" i="16"/>
  <c r="C56" i="16"/>
  <c r="Y583" i="22" l="1"/>
  <c r="C639" i="22" s="1"/>
  <c r="C658" i="22" s="1"/>
  <c r="C635" i="22" s="1"/>
  <c r="Y592" i="22"/>
  <c r="Y611" i="22" s="1"/>
  <c r="Y587" i="22" s="1"/>
  <c r="B590" i="22"/>
  <c r="C111" i="19"/>
  <c r="Y586" i="22"/>
  <c r="Y588" i="22" s="1"/>
  <c r="X589" i="22" s="1"/>
  <c r="C151" i="19"/>
  <c r="C154" i="19" s="1"/>
  <c r="Y114" i="19"/>
  <c r="Y133" i="19" s="1"/>
  <c r="Y110" i="19" s="1"/>
  <c r="Y106" i="19"/>
  <c r="Y109" i="19" s="1"/>
  <c r="X114" i="19"/>
  <c r="B112" i="19"/>
  <c r="Y16" i="16"/>
  <c r="Y35" i="16" s="1"/>
  <c r="Y12" i="16" s="1"/>
  <c r="Y13" i="16" s="1"/>
  <c r="B14" i="16"/>
  <c r="X16" i="16"/>
  <c r="C631" i="22" l="1"/>
  <c r="C634" i="22" s="1"/>
  <c r="C636" i="22" s="1"/>
  <c r="X639" i="22" s="1"/>
  <c r="C676" i="22"/>
  <c r="C679" i="22" s="1"/>
  <c r="Y111" i="19"/>
  <c r="B160" i="19" s="1"/>
  <c r="C62" i="16"/>
  <c r="C81" i="16" s="1"/>
  <c r="C57" i="16" s="1"/>
  <c r="C58" i="16" s="1"/>
  <c r="B62" i="16"/>
  <c r="X14" i="16"/>
  <c r="B637" i="22" l="1"/>
  <c r="Y639" i="22"/>
  <c r="Y658" i="22" s="1"/>
  <c r="Y635" i="22" s="1"/>
  <c r="Y631" i="22"/>
  <c r="Y634" i="22" s="1"/>
  <c r="Y636" i="22" s="1"/>
  <c r="C685" i="22" s="1"/>
  <c r="C704" i="22" s="1"/>
  <c r="C680" i="22" s="1"/>
  <c r="C681" i="22" s="1"/>
  <c r="X112" i="19"/>
  <c r="C160" i="19"/>
  <c r="C179" i="19" s="1"/>
  <c r="C155" i="19" s="1"/>
  <c r="C156" i="19" s="1"/>
  <c r="X160" i="19" s="1"/>
  <c r="Y151" i="19"/>
  <c r="Y154" i="19" s="1"/>
  <c r="Y62" i="16"/>
  <c r="Y81" i="16" s="1"/>
  <c r="Y57" i="16" s="1"/>
  <c r="Y58" i="16" s="1"/>
  <c r="B60" i="16"/>
  <c r="X62" i="16"/>
  <c r="X637" i="22" l="1"/>
  <c r="B685" i="22"/>
  <c r="Y160" i="19"/>
  <c r="Y179" i="19" s="1"/>
  <c r="Y155" i="19" s="1"/>
  <c r="Y156" i="19" s="1"/>
  <c r="X157" i="19" s="1"/>
  <c r="B158" i="19"/>
  <c r="Y685" i="22"/>
  <c r="Y704" i="22" s="1"/>
  <c r="Y680" i="22" s="1"/>
  <c r="B682" i="22"/>
  <c r="Y676" i="22"/>
  <c r="X685" i="22"/>
  <c r="C114" i="16"/>
  <c r="C133" i="16" s="1"/>
  <c r="C110" i="16" s="1"/>
  <c r="C106" i="16"/>
  <c r="C109" i="16" s="1"/>
  <c r="X59" i="16"/>
  <c r="C200" i="19" l="1"/>
  <c r="C203" i="19" s="1"/>
  <c r="C208" i="19"/>
  <c r="C227" i="19" s="1"/>
  <c r="C204" i="19" s="1"/>
  <c r="C732" i="22"/>
  <c r="C751" i="22" s="1"/>
  <c r="C728" i="22" s="1"/>
  <c r="Y679" i="22"/>
  <c r="Y681" i="22" s="1"/>
  <c r="C111" i="16"/>
  <c r="Y114" i="16" s="1"/>
  <c r="Y133" i="16" s="1"/>
  <c r="Y110" i="16" s="1"/>
  <c r="C205" i="19" l="1"/>
  <c r="C724" i="22"/>
  <c r="C727" i="22" s="1"/>
  <c r="C729" i="22" s="1"/>
  <c r="X682" i="22"/>
  <c r="C245" i="19"/>
  <c r="C248" i="19" s="1"/>
  <c r="X208" i="19"/>
  <c r="B206" i="19"/>
  <c r="Y208" i="19"/>
  <c r="Y227" i="19" s="1"/>
  <c r="Y204" i="19" s="1"/>
  <c r="Y200" i="19"/>
  <c r="Y203" i="19" s="1"/>
  <c r="X114" i="16"/>
  <c r="Y106" i="16"/>
  <c r="Y109" i="16" s="1"/>
  <c r="Y111" i="16" s="1"/>
  <c r="C160" i="16" s="1"/>
  <c r="C179" i="16" s="1"/>
  <c r="C155" i="16" s="1"/>
  <c r="B112" i="16"/>
  <c r="C151" i="16"/>
  <c r="C154" i="16" s="1"/>
  <c r="Y732" i="22" l="1"/>
  <c r="Y751" i="22" s="1"/>
  <c r="Y728" i="22" s="1"/>
  <c r="Y724" i="22"/>
  <c r="Y727" i="22" s="1"/>
  <c r="C769" i="22"/>
  <c r="C772" i="22" s="1"/>
  <c r="X732" i="22"/>
  <c r="B730" i="22"/>
  <c r="Y205" i="19"/>
  <c r="B254" i="19" s="1"/>
  <c r="C156" i="16"/>
  <c r="Y160" i="16" s="1"/>
  <c r="Y179" i="16" s="1"/>
  <c r="Y155" i="16" s="1"/>
  <c r="B160" i="16"/>
  <c r="X112" i="16"/>
  <c r="Y729" i="22" l="1"/>
  <c r="C778" i="22" s="1"/>
  <c r="C797" i="22" s="1"/>
  <c r="C773" i="22" s="1"/>
  <c r="C774" i="22" s="1"/>
  <c r="C254" i="19"/>
  <c r="C273" i="19" s="1"/>
  <c r="C249" i="19" s="1"/>
  <c r="C250" i="19" s="1"/>
  <c r="Y254" i="19" s="1"/>
  <c r="Y273" i="19" s="1"/>
  <c r="Y249" i="19" s="1"/>
  <c r="X206" i="19"/>
  <c r="Y151" i="16"/>
  <c r="Y154" i="16" s="1"/>
  <c r="Y156" i="16" s="1"/>
  <c r="C200" i="16" s="1"/>
  <c r="C203" i="16" s="1"/>
  <c r="X160" i="16"/>
  <c r="B158" i="16"/>
  <c r="X730" i="22" l="1"/>
  <c r="B778" i="22"/>
  <c r="Y778" i="22"/>
  <c r="Y797" i="22" s="1"/>
  <c r="Y773" i="22" s="1"/>
  <c r="B776" i="22"/>
  <c r="Y769" i="22"/>
  <c r="X778" i="22"/>
  <c r="B252" i="19"/>
  <c r="X254" i="19"/>
  <c r="Y248" i="19"/>
  <c r="Y250" i="19" s="1"/>
  <c r="C292" i="19" s="1"/>
  <c r="C295" i="19" s="1"/>
  <c r="C208" i="16"/>
  <c r="C227" i="16" s="1"/>
  <c r="C204" i="16" s="1"/>
  <c r="C205" i="16" s="1"/>
  <c r="X157" i="16"/>
  <c r="C825" i="22" l="1"/>
  <c r="C844" i="22" s="1"/>
  <c r="C821" i="22" s="1"/>
  <c r="Y772" i="22"/>
  <c r="Y774" i="22" s="1"/>
  <c r="X251" i="19"/>
  <c r="C300" i="19"/>
  <c r="C319" i="19" s="1"/>
  <c r="C296" i="19" s="1"/>
  <c r="C297" i="19" s="1"/>
  <c r="C248" i="16"/>
  <c r="X208" i="16"/>
  <c r="B206" i="16"/>
  <c r="Y208" i="16"/>
  <c r="Y227" i="16" s="1"/>
  <c r="Y204" i="16" s="1"/>
  <c r="Y200" i="16"/>
  <c r="Y203" i="16" s="1"/>
  <c r="C817" i="22" l="1"/>
  <c r="C820" i="22" s="1"/>
  <c r="C822" i="22" s="1"/>
  <c r="X775" i="22"/>
  <c r="C337" i="19"/>
  <c r="C340" i="19" s="1"/>
  <c r="X300" i="19"/>
  <c r="B298" i="19"/>
  <c r="Y300" i="19"/>
  <c r="Y319" i="19" s="1"/>
  <c r="Y296" i="19" s="1"/>
  <c r="Y292" i="19"/>
  <c r="Y295" i="19" s="1"/>
  <c r="Y205" i="16"/>
  <c r="Y825" i="22" l="1"/>
  <c r="Y844" i="22" s="1"/>
  <c r="Y821" i="22" s="1"/>
  <c r="Y817" i="22"/>
  <c r="Y820" i="22" s="1"/>
  <c r="C862" i="22"/>
  <c r="C865" i="22" s="1"/>
  <c r="X825" i="22"/>
  <c r="B823" i="22"/>
  <c r="Y297" i="19"/>
  <c r="B346" i="19" s="1"/>
  <c r="B254" i="16"/>
  <c r="C254" i="16"/>
  <c r="C273" i="16" s="1"/>
  <c r="C249" i="16" s="1"/>
  <c r="C250" i="16" s="1"/>
  <c r="Y245" i="16" s="1"/>
  <c r="X206" i="16"/>
  <c r="Y822" i="22" l="1"/>
  <c r="C871" i="22" s="1"/>
  <c r="C890" i="22" s="1"/>
  <c r="C866" i="22" s="1"/>
  <c r="C867" i="22" s="1"/>
  <c r="C346" i="19"/>
  <c r="C359" i="19" s="1"/>
  <c r="C341" i="19" s="1"/>
  <c r="C342" i="19" s="1"/>
  <c r="Y346" i="19" s="1"/>
  <c r="Y359" i="19" s="1"/>
  <c r="Y341" i="19" s="1"/>
  <c r="X298" i="19"/>
  <c r="X254" i="16"/>
  <c r="Y254" i="16"/>
  <c r="Y273" i="16" s="1"/>
  <c r="Y249" i="16" s="1"/>
  <c r="B252" i="16"/>
  <c r="Y248" i="16"/>
  <c r="X823" i="22" l="1"/>
  <c r="B871" i="22"/>
  <c r="Y871" i="22"/>
  <c r="Y890" i="22" s="1"/>
  <c r="Y866" i="22" s="1"/>
  <c r="B869" i="22"/>
  <c r="Y862" i="22"/>
  <c r="Y865" i="22" s="1"/>
  <c r="X871" i="22"/>
  <c r="Y250" i="16"/>
  <c r="C292" i="16" s="1"/>
  <c r="C295" i="16" s="1"/>
  <c r="B344" i="19"/>
  <c r="X346" i="19"/>
  <c r="C387" i="19"/>
  <c r="C401" i="19" s="1"/>
  <c r="C383" i="19" s="1"/>
  <c r="Y867" i="22" l="1"/>
  <c r="C919" i="22" s="1"/>
  <c r="C938" i="22" s="1"/>
  <c r="C915" i="22" s="1"/>
  <c r="C300" i="16"/>
  <c r="C319" i="16" s="1"/>
  <c r="C296" i="16" s="1"/>
  <c r="C297" i="16" s="1"/>
  <c r="X251" i="16"/>
  <c r="Y340" i="19"/>
  <c r="Y342" i="19" s="1"/>
  <c r="C379" i="19" s="1"/>
  <c r="C382" i="19" s="1"/>
  <c r="C384" i="19" s="1"/>
  <c r="X868" i="22" l="1"/>
  <c r="C911" i="22"/>
  <c r="C914" i="22" s="1"/>
  <c r="C916" i="22" s="1"/>
  <c r="Y919" i="22" s="1"/>
  <c r="Y938" i="22" s="1"/>
  <c r="Y915" i="22" s="1"/>
  <c r="X343" i="19"/>
  <c r="C419" i="19"/>
  <c r="C422" i="19" s="1"/>
  <c r="X387" i="19"/>
  <c r="B385" i="19"/>
  <c r="Y387" i="19"/>
  <c r="Y401" i="19" s="1"/>
  <c r="Y383" i="19" s="1"/>
  <c r="Y379" i="19"/>
  <c r="Y382" i="19" s="1"/>
  <c r="X300" i="16"/>
  <c r="B298" i="16"/>
  <c r="Y300" i="16"/>
  <c r="Y319" i="16" s="1"/>
  <c r="Y296" i="16" s="1"/>
  <c r="Y292" i="16"/>
  <c r="Y295" i="16" s="1"/>
  <c r="X919" i="22" l="1"/>
  <c r="Y911" i="22"/>
  <c r="Y914" i="22" s="1"/>
  <c r="Y916" i="22" s="1"/>
  <c r="C965" i="22" s="1"/>
  <c r="C984" i="22" s="1"/>
  <c r="C960" i="22" s="1"/>
  <c r="B917" i="22"/>
  <c r="C956" i="22"/>
  <c r="C959" i="22" s="1"/>
  <c r="Y384" i="19"/>
  <c r="B428" i="19" s="1"/>
  <c r="Y297" i="16"/>
  <c r="C337" i="16" s="1"/>
  <c r="C340" i="16" s="1"/>
  <c r="X917" i="22" l="1"/>
  <c r="C961" i="22"/>
  <c r="B963" i="22" s="1"/>
  <c r="B965" i="22"/>
  <c r="C428" i="19"/>
  <c r="C440" i="19" s="1"/>
  <c r="C423" i="19" s="1"/>
  <c r="C424" i="19" s="1"/>
  <c r="Y428" i="19" s="1"/>
  <c r="Y440" i="19" s="1"/>
  <c r="Y423" i="19" s="1"/>
  <c r="X385" i="19"/>
  <c r="B346" i="16"/>
  <c r="C346" i="16"/>
  <c r="C365" i="16" s="1"/>
  <c r="C341" i="16" s="1"/>
  <c r="C342" i="16" s="1"/>
  <c r="X298" i="16"/>
  <c r="Y965" i="22" l="1"/>
  <c r="Y984" i="22" s="1"/>
  <c r="Y960" i="22" s="1"/>
  <c r="Y956" i="22"/>
  <c r="Y959" i="22" s="1"/>
  <c r="X965" i="22"/>
  <c r="X428" i="19"/>
  <c r="B426" i="19"/>
  <c r="Y419" i="19"/>
  <c r="Y422" i="19" s="1"/>
  <c r="Y424" i="19" s="1"/>
  <c r="C467" i="19" s="1"/>
  <c r="X346" i="16"/>
  <c r="Y346" i="16"/>
  <c r="Y365" i="16" s="1"/>
  <c r="Y341" i="16" s="1"/>
  <c r="B344" i="16"/>
  <c r="Y337" i="16"/>
  <c r="Y961" i="22" l="1"/>
  <c r="C1004" i="22" s="1"/>
  <c r="C1007" i="22" s="1"/>
  <c r="C1012" i="22"/>
  <c r="C1031" i="22" s="1"/>
  <c r="C1008" i="22" s="1"/>
  <c r="X425" i="19"/>
  <c r="C472" i="19"/>
  <c r="C491" i="19" s="1"/>
  <c r="C468" i="19" s="1"/>
  <c r="C469" i="19" s="1"/>
  <c r="C393" i="16"/>
  <c r="C412" i="16" s="1"/>
  <c r="C389" i="16" s="1"/>
  <c r="Y340" i="16"/>
  <c r="Y342" i="16" s="1"/>
  <c r="X962" i="22" l="1"/>
  <c r="C1009" i="22"/>
  <c r="Y1012" i="22" s="1"/>
  <c r="Y1031" i="22" s="1"/>
  <c r="Y1008" i="22" s="1"/>
  <c r="C509" i="19"/>
  <c r="C512" i="19" s="1"/>
  <c r="X472" i="19"/>
  <c r="B470" i="19"/>
  <c r="Y472" i="19"/>
  <c r="Y491" i="19" s="1"/>
  <c r="Y468" i="19" s="1"/>
  <c r="Y464" i="19"/>
  <c r="Y467" i="19" s="1"/>
  <c r="C385" i="16"/>
  <c r="C388" i="16" s="1"/>
  <c r="C390" i="16" s="1"/>
  <c r="X343" i="16"/>
  <c r="B1010" i="22" l="1"/>
  <c r="C1049" i="22"/>
  <c r="C1052" i="22" s="1"/>
  <c r="Y1004" i="22"/>
  <c r="Y1007" i="22" s="1"/>
  <c r="Y1009" i="22" s="1"/>
  <c r="C1058" i="22" s="1"/>
  <c r="C1077" i="22" s="1"/>
  <c r="C1053" i="22" s="1"/>
  <c r="X1012" i="22"/>
  <c r="Y469" i="19"/>
  <c r="B518" i="19" s="1"/>
  <c r="C430" i="16"/>
  <c r="C433" i="16" s="1"/>
  <c r="X393" i="16"/>
  <c r="B391" i="16"/>
  <c r="Y393" i="16"/>
  <c r="Y412" i="16" s="1"/>
  <c r="Y389" i="16" s="1"/>
  <c r="Y385" i="16"/>
  <c r="Y388" i="16" s="1"/>
  <c r="C1054" i="22" l="1"/>
  <c r="Y1058" i="22" s="1"/>
  <c r="Y1077" i="22" s="1"/>
  <c r="Y1053" i="22" s="1"/>
  <c r="X1010" i="22"/>
  <c r="B1058" i="22"/>
  <c r="C518" i="19"/>
  <c r="C530" i="19" s="1"/>
  <c r="C513" i="19" s="1"/>
  <c r="C514" i="19" s="1"/>
  <c r="Y518" i="19" s="1"/>
  <c r="Y530" i="19" s="1"/>
  <c r="Y513" i="19" s="1"/>
  <c r="X470" i="19"/>
  <c r="Y390" i="16"/>
  <c r="X1058" i="22" l="1"/>
  <c r="Y1049" i="22"/>
  <c r="Y1052" i="22" s="1"/>
  <c r="Y1054" i="22" s="1"/>
  <c r="X1055" i="22" s="1"/>
  <c r="B1056" i="22"/>
  <c r="X518" i="19"/>
  <c r="B516" i="19"/>
  <c r="Y509" i="19"/>
  <c r="Y512" i="19" s="1"/>
  <c r="Y514" i="19" s="1"/>
  <c r="B439" i="16"/>
  <c r="C439" i="16"/>
  <c r="C450" i="16" s="1"/>
  <c r="C434" i="16" s="1"/>
  <c r="C435" i="16" s="1"/>
  <c r="X391" i="16"/>
  <c r="X515" i="19" l="1"/>
  <c r="C556" i="19"/>
  <c r="C559" i="19" s="1"/>
  <c r="C564" i="19"/>
  <c r="C578" i="19" s="1"/>
  <c r="C560" i="19" s="1"/>
  <c r="X439" i="16"/>
  <c r="Y439" i="16"/>
  <c r="Y450" i="16" s="1"/>
  <c r="Y434" i="16" s="1"/>
  <c r="B437" i="16"/>
  <c r="Y433" i="16"/>
  <c r="Y435" i="16" l="1"/>
  <c r="C561" i="19"/>
  <c r="C596" i="19" s="1"/>
  <c r="C599" i="19" s="1"/>
  <c r="C474" i="16"/>
  <c r="C477" i="16" s="1"/>
  <c r="X436" i="16"/>
  <c r="C482" i="16"/>
  <c r="C501" i="16" s="1"/>
  <c r="C478" i="16" s="1"/>
  <c r="X564" i="19" l="1"/>
  <c r="Y564" i="19"/>
  <c r="Y578" i="19" s="1"/>
  <c r="Y560" i="19" s="1"/>
  <c r="Y556" i="19"/>
  <c r="Y559" i="19" s="1"/>
  <c r="B562" i="19"/>
  <c r="C479" i="16"/>
  <c r="Y561" i="19" l="1"/>
  <c r="C605" i="19" s="1"/>
  <c r="C624" i="19" s="1"/>
  <c r="C600" i="19" s="1"/>
  <c r="C601" i="19" s="1"/>
  <c r="Y605" i="19" s="1"/>
  <c r="Y624" i="19" s="1"/>
  <c r="Y600" i="19" s="1"/>
  <c r="C519" i="16"/>
  <c r="C522" i="16" s="1"/>
  <c r="X482" i="16"/>
  <c r="B480" i="16"/>
  <c r="Y482" i="16"/>
  <c r="Y501" i="16" s="1"/>
  <c r="Y478" i="16" s="1"/>
  <c r="Y474" i="16"/>
  <c r="Y477" i="16" s="1"/>
  <c r="X605" i="19" l="1"/>
  <c r="B603" i="19"/>
  <c r="X562" i="19"/>
  <c r="B605" i="19"/>
  <c r="Y596" i="19"/>
  <c r="C652" i="19" s="1"/>
  <c r="C671" i="19" s="1"/>
  <c r="C648" i="19" s="1"/>
  <c r="Y479" i="16"/>
  <c r="Y599" i="19" l="1"/>
  <c r="Y601" i="19" s="1"/>
  <c r="C644" i="19" s="1"/>
  <c r="C647" i="19" s="1"/>
  <c r="C649" i="19" s="1"/>
  <c r="B528" i="16"/>
  <c r="C528" i="16"/>
  <c r="C547" i="16" s="1"/>
  <c r="C523" i="16" s="1"/>
  <c r="C524" i="16" s="1"/>
  <c r="X480" i="16"/>
  <c r="X602" i="19" l="1"/>
  <c r="Y652" i="19"/>
  <c r="Y671" i="19" s="1"/>
  <c r="Y648" i="19" s="1"/>
  <c r="Y644" i="19"/>
  <c r="Y647" i="19" s="1"/>
  <c r="C689" i="19"/>
  <c r="C692" i="19" s="1"/>
  <c r="X652" i="19"/>
  <c r="B650" i="19"/>
  <c r="X528" i="16"/>
  <c r="Y528" i="16"/>
  <c r="Y547" i="16" s="1"/>
  <c r="Y523" i="16" s="1"/>
  <c r="B526" i="16"/>
  <c r="Y519" i="16"/>
  <c r="Y522" i="16" s="1"/>
  <c r="Y524" i="16" l="1"/>
  <c r="C573" i="16" s="1"/>
  <c r="C576" i="16" s="1"/>
  <c r="Y649" i="19"/>
  <c r="C698" i="19" s="1"/>
  <c r="C717" i="19" s="1"/>
  <c r="C693" i="19" s="1"/>
  <c r="C694" i="19" s="1"/>
  <c r="X650" i="19" l="1"/>
  <c r="C581" i="16"/>
  <c r="C600" i="16" s="1"/>
  <c r="C577" i="16" s="1"/>
  <c r="C578" i="16" s="1"/>
  <c r="X525" i="16"/>
  <c r="B698" i="19"/>
  <c r="Y698" i="19"/>
  <c r="Y717" i="19" s="1"/>
  <c r="Y693" i="19" s="1"/>
  <c r="B696" i="19"/>
  <c r="Y689" i="19"/>
  <c r="X698" i="19"/>
  <c r="C745" i="19" l="1"/>
  <c r="C764" i="19" s="1"/>
  <c r="C741" i="19" s="1"/>
  <c r="Y692" i="19"/>
  <c r="Y694" i="19" s="1"/>
  <c r="C618" i="16"/>
  <c r="C621" i="16" s="1"/>
  <c r="X581" i="16"/>
  <c r="B579" i="16"/>
  <c r="Y581" i="16"/>
  <c r="Y600" i="16" s="1"/>
  <c r="Y577" i="16" s="1"/>
  <c r="Y573" i="16"/>
  <c r="Y576" i="16" s="1"/>
  <c r="C737" i="19" l="1"/>
  <c r="C740" i="19" s="1"/>
  <c r="C742" i="19" s="1"/>
  <c r="X695" i="19"/>
  <c r="Y578" i="16"/>
  <c r="Y745" i="19" l="1"/>
  <c r="Y764" i="19" s="1"/>
  <c r="Y741" i="19" s="1"/>
  <c r="Y737" i="19"/>
  <c r="Y740" i="19" s="1"/>
  <c r="C782" i="19"/>
  <c r="C785" i="19" s="1"/>
  <c r="X745" i="19"/>
  <c r="B743" i="19"/>
  <c r="C627" i="16"/>
  <c r="C646" i="16" s="1"/>
  <c r="C622" i="16" s="1"/>
  <c r="C623" i="16" s="1"/>
  <c r="B627" i="16"/>
  <c r="X579" i="16"/>
  <c r="Y742" i="19" l="1"/>
  <c r="C791" i="19" s="1"/>
  <c r="C810" i="19" s="1"/>
  <c r="C786" i="19" s="1"/>
  <c r="C787" i="19" s="1"/>
  <c r="Y627" i="16"/>
  <c r="Y646" i="16" s="1"/>
  <c r="Y622" i="16" s="1"/>
  <c r="B625" i="16"/>
  <c r="X627" i="16"/>
  <c r="Y618" i="16"/>
  <c r="R13" i="15"/>
  <c r="Q13" i="15"/>
  <c r="X743" i="19" l="1"/>
  <c r="B791" i="19"/>
  <c r="Y791" i="19"/>
  <c r="Y810" i="19" s="1"/>
  <c r="Y786" i="19" s="1"/>
  <c r="B789" i="19"/>
  <c r="Y782" i="19"/>
  <c r="X791" i="19"/>
  <c r="C674" i="16"/>
  <c r="C693" i="16" s="1"/>
  <c r="C670" i="16" s="1"/>
  <c r="Y621" i="16"/>
  <c r="Y623" i="16" s="1"/>
  <c r="K11" i="10"/>
  <c r="K10" i="10"/>
  <c r="K9" i="10"/>
  <c r="K8" i="10"/>
  <c r="K7" i="10"/>
  <c r="K6" i="10"/>
  <c r="K4" i="10"/>
  <c r="K12" i="10"/>
  <c r="K5" i="10"/>
  <c r="K13" i="10" l="1"/>
  <c r="C838" i="19"/>
  <c r="C857" i="19" s="1"/>
  <c r="C834" i="19" s="1"/>
  <c r="Y785" i="19"/>
  <c r="Y787" i="19" s="1"/>
  <c r="C666" i="16"/>
  <c r="C669" i="16" s="1"/>
  <c r="C671" i="16" s="1"/>
  <c r="X624" i="16"/>
  <c r="G13" i="15"/>
  <c r="G15" i="15" s="1"/>
  <c r="I4" i="15"/>
  <c r="I7" i="15"/>
  <c r="S3" i="15"/>
  <c r="I21" i="15"/>
  <c r="Q20" i="15"/>
  <c r="O20" i="15"/>
  <c r="N20" i="15"/>
  <c r="M20" i="15"/>
  <c r="E20" i="15"/>
  <c r="D20" i="15"/>
  <c r="C20" i="15"/>
  <c r="S19" i="15"/>
  <c r="I19" i="15"/>
  <c r="S18" i="15"/>
  <c r="I18" i="15"/>
  <c r="S14" i="15"/>
  <c r="I14" i="15"/>
  <c r="Q15" i="15"/>
  <c r="P13" i="15"/>
  <c r="P15" i="15" s="1"/>
  <c r="O13" i="15"/>
  <c r="O15" i="15" s="1"/>
  <c r="N13" i="15"/>
  <c r="N15" i="15" s="1"/>
  <c r="M13" i="15"/>
  <c r="M15" i="15" s="1"/>
  <c r="F13" i="15"/>
  <c r="F15" i="15" s="1"/>
  <c r="E13" i="15"/>
  <c r="E15" i="15" s="1"/>
  <c r="D13" i="15"/>
  <c r="D15" i="15" s="1"/>
  <c r="C13" i="15"/>
  <c r="C15" i="15" s="1"/>
  <c r="S12" i="15"/>
  <c r="I12" i="15"/>
  <c r="S11" i="15"/>
  <c r="I11" i="15"/>
  <c r="S10" i="15"/>
  <c r="I10" i="15"/>
  <c r="S9" i="15"/>
  <c r="I9" i="15"/>
  <c r="S8" i="15"/>
  <c r="I8" i="15"/>
  <c r="S7" i="15"/>
  <c r="S6" i="15"/>
  <c r="I6" i="15"/>
  <c r="S5" i="15"/>
  <c r="I5" i="15"/>
  <c r="S4" i="15"/>
  <c r="I3" i="15"/>
  <c r="I20" i="15" l="1"/>
  <c r="U9" i="15"/>
  <c r="U7" i="15"/>
  <c r="U4" i="15"/>
  <c r="U6" i="15"/>
  <c r="U10" i="15"/>
  <c r="U11" i="15"/>
  <c r="U12" i="15"/>
  <c r="U3" i="15"/>
  <c r="U8" i="15"/>
  <c r="U5" i="15"/>
  <c r="U14" i="15"/>
  <c r="C830" i="19"/>
  <c r="C833" i="19" s="1"/>
  <c r="C835" i="19" s="1"/>
  <c r="X788" i="19"/>
  <c r="Y674" i="16"/>
  <c r="Y693" i="16" s="1"/>
  <c r="Y670" i="16" s="1"/>
  <c r="Y666" i="16"/>
  <c r="Y669" i="16" s="1"/>
  <c r="C711" i="16"/>
  <c r="C714" i="16" s="1"/>
  <c r="X674" i="16"/>
  <c r="B672" i="16"/>
  <c r="S20" i="15"/>
  <c r="I13" i="15"/>
  <c r="S13" i="15"/>
  <c r="U13" i="15" l="1"/>
  <c r="Y838" i="19"/>
  <c r="Y857" i="19" s="1"/>
  <c r="Y834" i="19" s="1"/>
  <c r="Y830" i="19"/>
  <c r="Y833" i="19" s="1"/>
  <c r="C875" i="19"/>
  <c r="C878" i="19" s="1"/>
  <c r="X838" i="19"/>
  <c r="B836" i="19"/>
  <c r="Y671" i="16"/>
  <c r="C720" i="16" s="1"/>
  <c r="C739" i="16" s="1"/>
  <c r="C715" i="16" s="1"/>
  <c r="C716" i="16" s="1"/>
  <c r="R26" i="1"/>
  <c r="Y835" i="19" l="1"/>
  <c r="C884" i="19" s="1"/>
  <c r="C903" i="19" s="1"/>
  <c r="C879" i="19" s="1"/>
  <c r="C880" i="19" s="1"/>
  <c r="X672" i="16"/>
  <c r="B720" i="16"/>
  <c r="Y720" i="16"/>
  <c r="Y739" i="16" s="1"/>
  <c r="Y715" i="16" s="1"/>
  <c r="B718" i="16"/>
  <c r="Y711" i="16"/>
  <c r="X720" i="16"/>
  <c r="AN1017" i="13"/>
  <c r="Y1009" i="13" s="1"/>
  <c r="R1017" i="13"/>
  <c r="C1009" i="13" s="1"/>
  <c r="AD1015" i="13"/>
  <c r="Y1000" i="13" s="1"/>
  <c r="H1015" i="13"/>
  <c r="C1000" i="13" s="1"/>
  <c r="AN972" i="13"/>
  <c r="Y963" i="13" s="1"/>
  <c r="R972" i="13"/>
  <c r="C963" i="13" s="1"/>
  <c r="AD970" i="13"/>
  <c r="Y955" i="13" s="1"/>
  <c r="H970" i="13"/>
  <c r="C955" i="13" s="1"/>
  <c r="B962" i="13"/>
  <c r="AN924" i="13"/>
  <c r="Y916" i="13" s="1"/>
  <c r="R924" i="13"/>
  <c r="C916" i="13" s="1"/>
  <c r="AD922" i="13"/>
  <c r="Y907" i="13" s="1"/>
  <c r="H922" i="13"/>
  <c r="C907" i="13" s="1"/>
  <c r="AN879" i="13"/>
  <c r="Y870" i="13" s="1"/>
  <c r="R879" i="13"/>
  <c r="C870" i="13" s="1"/>
  <c r="AD877" i="13"/>
  <c r="Y862" i="13" s="1"/>
  <c r="H877" i="13"/>
  <c r="C862" i="13" s="1"/>
  <c r="B869" i="13"/>
  <c r="AN830" i="13"/>
  <c r="Y822" i="13" s="1"/>
  <c r="R830" i="13"/>
  <c r="C822" i="13" s="1"/>
  <c r="AD828" i="13"/>
  <c r="Y813" i="13" s="1"/>
  <c r="H828" i="13"/>
  <c r="C813" i="13" s="1"/>
  <c r="AN785" i="13"/>
  <c r="Y776" i="13" s="1"/>
  <c r="R785" i="13"/>
  <c r="C776" i="13" s="1"/>
  <c r="AD783" i="13"/>
  <c r="Y768" i="13" s="1"/>
  <c r="H783" i="13"/>
  <c r="C768" i="13" s="1"/>
  <c r="B775" i="13"/>
  <c r="AN737" i="13"/>
  <c r="Y729" i="13" s="1"/>
  <c r="R737" i="13"/>
  <c r="C729" i="13" s="1"/>
  <c r="AD735" i="13"/>
  <c r="Y720" i="13" s="1"/>
  <c r="H735" i="13"/>
  <c r="C720" i="13" s="1"/>
  <c r="AN692" i="13"/>
  <c r="Y683" i="13" s="1"/>
  <c r="R692" i="13"/>
  <c r="C683" i="13" s="1"/>
  <c r="AD690" i="13"/>
  <c r="Y675" i="13" s="1"/>
  <c r="H690" i="13"/>
  <c r="C675" i="13" s="1"/>
  <c r="B682" i="13"/>
  <c r="AN644" i="13"/>
  <c r="Y636" i="13" s="1"/>
  <c r="R644" i="13"/>
  <c r="C636" i="13" s="1"/>
  <c r="AD642" i="13"/>
  <c r="Y627" i="13" s="1"/>
  <c r="H642" i="13"/>
  <c r="C627" i="13" s="1"/>
  <c r="AN599" i="13"/>
  <c r="Y590" i="13" s="1"/>
  <c r="R599" i="13"/>
  <c r="C590" i="13" s="1"/>
  <c r="AD597" i="13"/>
  <c r="Y582" i="13" s="1"/>
  <c r="H597" i="13"/>
  <c r="C582" i="13" s="1"/>
  <c r="B589" i="13"/>
  <c r="AN560" i="13"/>
  <c r="Y552" i="13" s="1"/>
  <c r="R560" i="13"/>
  <c r="C552" i="13" s="1"/>
  <c r="AD558" i="13"/>
  <c r="Y543" i="13" s="1"/>
  <c r="H558" i="13"/>
  <c r="C543" i="13" s="1"/>
  <c r="AN515" i="13"/>
  <c r="Y506" i="13" s="1"/>
  <c r="R515" i="13"/>
  <c r="C506" i="13" s="1"/>
  <c r="AD513" i="13"/>
  <c r="Y498" i="13" s="1"/>
  <c r="H513" i="13"/>
  <c r="C498" i="13" s="1"/>
  <c r="B505" i="13"/>
  <c r="AN482" i="13"/>
  <c r="Y474" i="13" s="1"/>
  <c r="R482" i="13"/>
  <c r="C474" i="13" s="1"/>
  <c r="AD480" i="13"/>
  <c r="Y465" i="13" s="1"/>
  <c r="H480" i="13"/>
  <c r="C465" i="13" s="1"/>
  <c r="AN439" i="13"/>
  <c r="Y433" i="13" s="1"/>
  <c r="R442" i="13"/>
  <c r="C433" i="13" s="1"/>
  <c r="AD440" i="13"/>
  <c r="Y425" i="13" s="1"/>
  <c r="H440" i="13"/>
  <c r="C425" i="13" s="1"/>
  <c r="B432" i="13"/>
  <c r="AN399" i="13"/>
  <c r="Y399" i="13" s="1"/>
  <c r="R407" i="13"/>
  <c r="C399" i="13" s="1"/>
  <c r="AD405" i="13"/>
  <c r="Y390" i="13" s="1"/>
  <c r="H405" i="13"/>
  <c r="C390" i="13" s="1"/>
  <c r="AN361" i="13"/>
  <c r="Y359" i="13" s="1"/>
  <c r="R368" i="13"/>
  <c r="C359" i="13" s="1"/>
  <c r="AD366" i="13"/>
  <c r="Y351" i="13" s="1"/>
  <c r="H366" i="13"/>
  <c r="C351" i="13" s="1"/>
  <c r="B358" i="13"/>
  <c r="AN328" i="13"/>
  <c r="Y320" i="13" s="1"/>
  <c r="R328" i="13"/>
  <c r="C320" i="13" s="1"/>
  <c r="AD326" i="13"/>
  <c r="Y311" i="13" s="1"/>
  <c r="H326" i="13"/>
  <c r="C311" i="13" s="1"/>
  <c r="AN283" i="13"/>
  <c r="Y274" i="13" s="1"/>
  <c r="R283" i="13"/>
  <c r="C273" i="13" s="1"/>
  <c r="AD281" i="13"/>
  <c r="Y266" i="13" s="1"/>
  <c r="H281" i="13"/>
  <c r="C265" i="13" s="1"/>
  <c r="B272" i="13"/>
  <c r="AN236" i="13"/>
  <c r="Y228" i="13" s="1"/>
  <c r="R236" i="13"/>
  <c r="C227" i="13" s="1"/>
  <c r="AD234" i="13"/>
  <c r="Y219" i="13" s="1"/>
  <c r="H234" i="13"/>
  <c r="C218" i="13" s="1"/>
  <c r="AN191" i="13"/>
  <c r="Y182" i="13" s="1"/>
  <c r="R191" i="13"/>
  <c r="C181" i="13" s="1"/>
  <c r="AD189" i="13"/>
  <c r="Y174" i="13" s="1"/>
  <c r="H189" i="13"/>
  <c r="C173" i="13" s="1"/>
  <c r="B180" i="13"/>
  <c r="AN151" i="13"/>
  <c r="Y143" i="13" s="1"/>
  <c r="R151" i="13"/>
  <c r="C143" i="13" s="1"/>
  <c r="AD149" i="13"/>
  <c r="Y134" i="13" s="1"/>
  <c r="H149" i="13"/>
  <c r="C134" i="13" s="1"/>
  <c r="AN120" i="13"/>
  <c r="Y111" i="13" s="1"/>
  <c r="R120" i="13"/>
  <c r="C111" i="13" s="1"/>
  <c r="AD118" i="13"/>
  <c r="Y103" i="13" s="1"/>
  <c r="H118" i="13"/>
  <c r="C103" i="13" s="1"/>
  <c r="B110" i="13"/>
  <c r="AN71" i="13"/>
  <c r="Y63" i="13" s="1"/>
  <c r="R71" i="13"/>
  <c r="C63" i="13" s="1"/>
  <c r="AD69" i="13"/>
  <c r="Y54" i="13" s="1"/>
  <c r="H69" i="13"/>
  <c r="C54" i="13" s="1"/>
  <c r="AN26" i="13"/>
  <c r="Y17" i="13" s="1"/>
  <c r="R26" i="13"/>
  <c r="C17" i="13" s="1"/>
  <c r="C35" i="13" s="1"/>
  <c r="C12" i="13" s="1"/>
  <c r="AD24" i="13"/>
  <c r="Y9" i="13" s="1"/>
  <c r="H24" i="13"/>
  <c r="C11" i="13" s="1"/>
  <c r="B16" i="13"/>
  <c r="Y8" i="13"/>
  <c r="X836" i="19" l="1"/>
  <c r="B884" i="19"/>
  <c r="Y884" i="19"/>
  <c r="Y903" i="19" s="1"/>
  <c r="Y879" i="19" s="1"/>
  <c r="B882" i="19"/>
  <c r="Y875" i="19"/>
  <c r="Y878" i="19" s="1"/>
  <c r="X884" i="19"/>
  <c r="C767" i="16"/>
  <c r="C786" i="16" s="1"/>
  <c r="C763" i="16" s="1"/>
  <c r="Y714" i="16"/>
  <c r="Y716" i="16" s="1"/>
  <c r="Y11" i="13"/>
  <c r="C13" i="13"/>
  <c r="B14" i="13" s="1"/>
  <c r="C9" i="13"/>
  <c r="Y880" i="19" l="1"/>
  <c r="C932" i="19" s="1"/>
  <c r="C951" i="19" s="1"/>
  <c r="C928" i="19" s="1"/>
  <c r="Y16" i="13"/>
  <c r="Y35" i="13" s="1"/>
  <c r="Y12" i="13" s="1"/>
  <c r="Y13" i="13" s="1"/>
  <c r="C62" i="13" s="1"/>
  <c r="C77" i="13" s="1"/>
  <c r="C57" i="13" s="1"/>
  <c r="X16" i="13"/>
  <c r="C924" i="19"/>
  <c r="C927" i="19" s="1"/>
  <c r="C759" i="16"/>
  <c r="C762" i="16" s="1"/>
  <c r="C764" i="16" s="1"/>
  <c r="X717" i="16"/>
  <c r="C53" i="13"/>
  <c r="C56" i="13" s="1"/>
  <c r="X881" i="19" l="1"/>
  <c r="C929" i="19"/>
  <c r="Y924" i="19" s="1"/>
  <c r="Y927" i="19" s="1"/>
  <c r="X14" i="13"/>
  <c r="B62" i="13"/>
  <c r="C58" i="13"/>
  <c r="Y62" i="13" s="1"/>
  <c r="Y77" i="13" s="1"/>
  <c r="Y57" i="13" s="1"/>
  <c r="Y932" i="19"/>
  <c r="Y951" i="19" s="1"/>
  <c r="Y928" i="19" s="1"/>
  <c r="Y767" i="16"/>
  <c r="Y786" i="16" s="1"/>
  <c r="Y763" i="16" s="1"/>
  <c r="Y759" i="16"/>
  <c r="Y762" i="16" s="1"/>
  <c r="C804" i="16"/>
  <c r="C807" i="16" s="1"/>
  <c r="X767" i="16"/>
  <c r="B765" i="16"/>
  <c r="Y53" i="13"/>
  <c r="Y56" i="13" s="1"/>
  <c r="B930" i="19" l="1"/>
  <c r="C969" i="19"/>
  <c r="C972" i="19" s="1"/>
  <c r="Y929" i="19"/>
  <c r="C978" i="19" s="1"/>
  <c r="C997" i="19" s="1"/>
  <c r="C973" i="19" s="1"/>
  <c r="X932" i="19"/>
  <c r="X62" i="13"/>
  <c r="B60" i="13"/>
  <c r="Y58" i="13"/>
  <c r="C110" i="13" s="1"/>
  <c r="C121" i="13" s="1"/>
  <c r="C106" i="13" s="1"/>
  <c r="Y764" i="16"/>
  <c r="C813" i="16" s="1"/>
  <c r="C832" i="16" s="1"/>
  <c r="C808" i="16" s="1"/>
  <c r="C809" i="16" s="1"/>
  <c r="C102" i="13"/>
  <c r="C105" i="13" s="1"/>
  <c r="X930" i="19" l="1"/>
  <c r="C974" i="19"/>
  <c r="Y978" i="19" s="1"/>
  <c r="Y997" i="19" s="1"/>
  <c r="Y973" i="19" s="1"/>
  <c r="B978" i="19"/>
  <c r="X59" i="13"/>
  <c r="X765" i="16"/>
  <c r="B813" i="16"/>
  <c r="Y813" i="16"/>
  <c r="Y832" i="16" s="1"/>
  <c r="Y808" i="16" s="1"/>
  <c r="B811" i="16"/>
  <c r="Y804" i="16"/>
  <c r="X813" i="16"/>
  <c r="C107" i="13"/>
  <c r="X978" i="19" l="1"/>
  <c r="B976" i="19"/>
  <c r="Y969" i="19"/>
  <c r="C1025" i="19" s="1"/>
  <c r="C1044" i="19" s="1"/>
  <c r="C1021" i="19" s="1"/>
  <c r="C860" i="16"/>
  <c r="C879" i="16" s="1"/>
  <c r="C856" i="16" s="1"/>
  <c r="Y807" i="16"/>
  <c r="Y809" i="16" s="1"/>
  <c r="Y110" i="13"/>
  <c r="Y121" i="13" s="1"/>
  <c r="Y106" i="13" s="1"/>
  <c r="Y102" i="13"/>
  <c r="Y105" i="13" s="1"/>
  <c r="X110" i="13"/>
  <c r="B108" i="13"/>
  <c r="Y972" i="19" l="1"/>
  <c r="Y974" i="19" s="1"/>
  <c r="C1017" i="19" s="1"/>
  <c r="C1020" i="19" s="1"/>
  <c r="C1022" i="19" s="1"/>
  <c r="C852" i="16"/>
  <c r="C855" i="16" s="1"/>
  <c r="C857" i="16" s="1"/>
  <c r="X810" i="16"/>
  <c r="Y107" i="13"/>
  <c r="X975" i="19" l="1"/>
  <c r="C142" i="13"/>
  <c r="C151" i="13" s="1"/>
  <c r="C137" i="13" s="1"/>
  <c r="C133" i="13"/>
  <c r="C136" i="13" s="1"/>
  <c r="Y1025" i="19"/>
  <c r="Y1044" i="19" s="1"/>
  <c r="Y1021" i="19" s="1"/>
  <c r="Y1017" i="19"/>
  <c r="Y1020" i="19" s="1"/>
  <c r="C1062" i="19"/>
  <c r="C1065" i="19" s="1"/>
  <c r="X1025" i="19"/>
  <c r="B1023" i="19"/>
  <c r="Y860" i="16"/>
  <c r="Y879" i="16" s="1"/>
  <c r="Y856" i="16" s="1"/>
  <c r="Y852" i="16"/>
  <c r="Y855" i="16" s="1"/>
  <c r="C897" i="16"/>
  <c r="C900" i="16" s="1"/>
  <c r="X860" i="16"/>
  <c r="B858" i="16"/>
  <c r="B142" i="13"/>
  <c r="X108" i="13"/>
  <c r="Y133" i="13"/>
  <c r="Y136" i="13" s="1"/>
  <c r="C138" i="13" l="1"/>
  <c r="Y1022" i="19"/>
  <c r="C1071" i="19" s="1"/>
  <c r="C1090" i="19" s="1"/>
  <c r="C1066" i="19" s="1"/>
  <c r="C1067" i="19" s="1"/>
  <c r="Y857" i="16"/>
  <c r="C906" i="16" s="1"/>
  <c r="C925" i="16" s="1"/>
  <c r="C901" i="16" s="1"/>
  <c r="C902" i="16" s="1"/>
  <c r="X1023" i="19" l="1"/>
  <c r="Y142" i="13"/>
  <c r="Y152" i="13" s="1"/>
  <c r="Y137" i="13" s="1"/>
  <c r="Y138" i="13" s="1"/>
  <c r="B140" i="13"/>
  <c r="X142" i="13"/>
  <c r="B1071" i="19"/>
  <c r="Y1071" i="19"/>
  <c r="Y1090" i="19" s="1"/>
  <c r="Y1066" i="19" s="1"/>
  <c r="B1069" i="19"/>
  <c r="Y1062" i="19"/>
  <c r="Y1065" i="19" s="1"/>
  <c r="X1071" i="19"/>
  <c r="X858" i="16"/>
  <c r="B906" i="16"/>
  <c r="Y906" i="16"/>
  <c r="Y925" i="16" s="1"/>
  <c r="Y901" i="16" s="1"/>
  <c r="B904" i="16"/>
  <c r="Y897" i="16"/>
  <c r="Y900" i="16" s="1"/>
  <c r="X906" i="16"/>
  <c r="Y1067" i="19" l="1"/>
  <c r="X1068" i="19" s="1"/>
  <c r="C180" i="13"/>
  <c r="C199" i="13" s="1"/>
  <c r="C176" i="13" s="1"/>
  <c r="X139" i="13"/>
  <c r="C172" i="13"/>
  <c r="C175" i="13" s="1"/>
  <c r="Y902" i="16"/>
  <c r="C954" i="16" s="1"/>
  <c r="C973" i="16" s="1"/>
  <c r="C950" i="16" s="1"/>
  <c r="C177" i="13" l="1"/>
  <c r="Y173" i="13" s="1"/>
  <c r="Y176" i="13" s="1"/>
  <c r="X903" i="16"/>
  <c r="C946" i="16"/>
  <c r="C949" i="16" s="1"/>
  <c r="C951" i="16" s="1"/>
  <c r="X181" i="13" l="1"/>
  <c r="Y181" i="13"/>
  <c r="Y200" i="13" s="1"/>
  <c r="Y177" i="13" s="1"/>
  <c r="Y178" i="13" s="1"/>
  <c r="B178" i="13"/>
  <c r="Y954" i="16"/>
  <c r="Y973" i="16" s="1"/>
  <c r="Y950" i="16" s="1"/>
  <c r="C991" i="16"/>
  <c r="C994" i="16" s="1"/>
  <c r="B952" i="16"/>
  <c r="X954" i="16"/>
  <c r="Y946" i="16"/>
  <c r="Y949" i="16" s="1"/>
  <c r="Y951" i="16" s="1"/>
  <c r="C1000" i="16" s="1"/>
  <c r="C1019" i="16" s="1"/>
  <c r="C995" i="16" s="1"/>
  <c r="C996" i="16" s="1"/>
  <c r="X179" i="13" l="1"/>
  <c r="C226" i="13"/>
  <c r="C217" i="13"/>
  <c r="C220" i="13" s="1"/>
  <c r="C245" i="13"/>
  <c r="B226" i="13"/>
  <c r="X952" i="16"/>
  <c r="B1000" i="16"/>
  <c r="Y1000" i="16"/>
  <c r="Y1019" i="16" s="1"/>
  <c r="Y995" i="16" s="1"/>
  <c r="B998" i="16"/>
  <c r="Y991" i="16"/>
  <c r="X1000" i="16"/>
  <c r="C221" i="13" l="1"/>
  <c r="C222" i="13" s="1"/>
  <c r="Y218" i="13" s="1"/>
  <c r="C1047" i="16"/>
  <c r="C1066" i="16" s="1"/>
  <c r="C1043" i="16" s="1"/>
  <c r="Y994" i="16"/>
  <c r="Y996" i="16" s="1"/>
  <c r="B224" i="13" l="1"/>
  <c r="Y227" i="13"/>
  <c r="Y246" i="13" s="1"/>
  <c r="Y222" i="13" s="1"/>
  <c r="Y221" i="13"/>
  <c r="X227" i="13"/>
  <c r="C1039" i="16"/>
  <c r="C1042" i="16" s="1"/>
  <c r="C1044" i="16" s="1"/>
  <c r="X997" i="16"/>
  <c r="Y223" i="13" l="1"/>
  <c r="X224" i="13" s="1"/>
  <c r="Y1047" i="16"/>
  <c r="Y1066" i="16" s="1"/>
  <c r="Y1043" i="16" s="1"/>
  <c r="Y1039" i="16"/>
  <c r="Y1042" i="16" s="1"/>
  <c r="C1084" i="16"/>
  <c r="C1087" i="16" s="1"/>
  <c r="X1047" i="16"/>
  <c r="B1045" i="16"/>
  <c r="C264" i="13" l="1"/>
  <c r="C267" i="13" s="1"/>
  <c r="C272" i="13"/>
  <c r="C291" i="13" s="1"/>
  <c r="C268" i="13" s="1"/>
  <c r="Y1044" i="16"/>
  <c r="C1093" i="16" s="1"/>
  <c r="C1112" i="16" s="1"/>
  <c r="C1088" i="16" s="1"/>
  <c r="C1089" i="16" s="1"/>
  <c r="C269" i="13" l="1"/>
  <c r="Y265" i="13" s="1"/>
  <c r="Y268" i="13" s="1"/>
  <c r="X1045" i="16"/>
  <c r="B1093" i="16"/>
  <c r="Y1093" i="16"/>
  <c r="Y1112" i="16" s="1"/>
  <c r="Y1088" i="16" s="1"/>
  <c r="B1091" i="16"/>
  <c r="Y1084" i="16"/>
  <c r="Y1087" i="16" s="1"/>
  <c r="X1093" i="16"/>
  <c r="Y273" i="13" l="1"/>
  <c r="Y292" i="13" s="1"/>
  <c r="Y269" i="13" s="1"/>
  <c r="Y270" i="13" s="1"/>
  <c r="X271" i="13" s="1"/>
  <c r="B270" i="13"/>
  <c r="X273" i="13"/>
  <c r="Y1089" i="16"/>
  <c r="X1090" i="16" s="1"/>
  <c r="C310" i="13" l="1"/>
  <c r="C313" i="13" s="1"/>
  <c r="B319" i="13"/>
  <c r="C319" i="13"/>
  <c r="C338" i="13" s="1"/>
  <c r="C314" i="13" s="1"/>
  <c r="C315" i="13" l="1"/>
  <c r="Y319" i="13" s="1"/>
  <c r="Y333" i="13" s="1"/>
  <c r="Y314" i="13" s="1"/>
  <c r="X319" i="13" l="1"/>
  <c r="Y310" i="13"/>
  <c r="Y313" i="13" s="1"/>
  <c r="Y315" i="13" s="1"/>
  <c r="B317" i="13"/>
  <c r="C350" i="13" l="1"/>
  <c r="C358" i="13"/>
  <c r="C371" i="13" s="1"/>
  <c r="C354" i="13" s="1"/>
  <c r="X316" i="13"/>
  <c r="C353" i="13" l="1"/>
  <c r="C355" i="13" s="1"/>
  <c r="Y358" i="13" l="1"/>
  <c r="Y371" i="13" s="1"/>
  <c r="Y354" i="13" s="1"/>
  <c r="X358" i="13"/>
  <c r="B356" i="13"/>
  <c r="Y350" i="13"/>
  <c r="Y353" i="13" s="1"/>
  <c r="Y355" i="13" l="1"/>
  <c r="C398" i="13" l="1"/>
  <c r="C412" i="13" s="1"/>
  <c r="C393" i="13" s="1"/>
  <c r="C389" i="13"/>
  <c r="C392" i="13" s="1"/>
  <c r="B398" i="13"/>
  <c r="X356" i="13"/>
  <c r="C394" i="13" l="1"/>
  <c r="X398" i="13" l="1"/>
  <c r="Y389" i="13"/>
  <c r="Y392" i="13" s="1"/>
  <c r="B396" i="13"/>
  <c r="Y398" i="13"/>
  <c r="Y412" i="13" s="1"/>
  <c r="Y393" i="13" s="1"/>
  <c r="Y394" i="13" l="1"/>
  <c r="C432" i="13" l="1"/>
  <c r="C446" i="13" s="1"/>
  <c r="C428" i="13" s="1"/>
  <c r="C424" i="13"/>
  <c r="C427" i="13" s="1"/>
  <c r="X395" i="13"/>
  <c r="C429" i="13" l="1"/>
  <c r="Y432" i="13" s="1"/>
  <c r="Y446" i="13" s="1"/>
  <c r="Y428" i="13" s="1"/>
  <c r="X432" i="13" l="1"/>
  <c r="B430" i="13"/>
  <c r="Y424" i="13"/>
  <c r="Y427" i="13" s="1"/>
  <c r="Y429" i="13" s="1"/>
  <c r="C473" i="13" l="1"/>
  <c r="C486" i="13" s="1"/>
  <c r="C468" i="13" s="1"/>
  <c r="C464" i="13"/>
  <c r="C467" i="13" s="1"/>
  <c r="C469" i="13" s="1"/>
  <c r="B473" i="13"/>
  <c r="X430" i="13"/>
  <c r="Y467" i="13" l="1"/>
  <c r="Y473" i="13"/>
  <c r="Y486" i="13" s="1"/>
  <c r="Y468" i="13" s="1"/>
  <c r="B471" i="13"/>
  <c r="X473" i="13"/>
  <c r="Y469" i="13" l="1"/>
  <c r="C505" i="13" s="1"/>
  <c r="C524" i="13" s="1"/>
  <c r="C501" i="13" s="1"/>
  <c r="X470" i="13" l="1"/>
  <c r="C497" i="13"/>
  <c r="C500" i="13" s="1"/>
  <c r="C502" i="13" s="1"/>
  <c r="Y505" i="13" s="1"/>
  <c r="Y524" i="13" s="1"/>
  <c r="Y501" i="13" s="1"/>
  <c r="Y497" i="13" l="1"/>
  <c r="Y500" i="13" s="1"/>
  <c r="Y502" i="13" s="1"/>
  <c r="C551" i="13" s="1"/>
  <c r="C570" i="13" s="1"/>
  <c r="C546" i="13" s="1"/>
  <c r="B503" i="13"/>
  <c r="X505" i="13"/>
  <c r="C542" i="13"/>
  <c r="C545" i="13" s="1"/>
  <c r="X503" i="13" l="1"/>
  <c r="B551" i="13"/>
  <c r="C547" i="13"/>
  <c r="B549" i="13" s="1"/>
  <c r="Y542" i="13"/>
  <c r="Y545" i="13" s="1"/>
  <c r="X551" i="13"/>
  <c r="Y551" i="13"/>
  <c r="Y570" i="13" s="1"/>
  <c r="Y546" i="13" s="1"/>
  <c r="C589" i="13"/>
  <c r="C608" i="13" s="1"/>
  <c r="C585" i="13" s="1"/>
  <c r="Y547" i="13" l="1"/>
  <c r="X548" i="13" s="1"/>
  <c r="C581" i="13" l="1"/>
  <c r="C584" i="13" s="1"/>
  <c r="C586" i="13" s="1"/>
  <c r="X589" i="13" s="1"/>
  <c r="Y581" i="13"/>
  <c r="Y584" i="13" s="1"/>
  <c r="C626" i="13"/>
  <c r="C629" i="13" s="1"/>
  <c r="Y589" i="13" l="1"/>
  <c r="Y608" i="13" s="1"/>
  <c r="Y585" i="13" s="1"/>
  <c r="Y586" i="13" s="1"/>
  <c r="C635" i="13" s="1"/>
  <c r="C654" i="13" s="1"/>
  <c r="C630" i="13" s="1"/>
  <c r="C631" i="13" s="1"/>
  <c r="B587" i="13"/>
  <c r="B635" i="13" l="1"/>
  <c r="X587" i="13"/>
  <c r="Y635" i="13"/>
  <c r="Y654" i="13" s="1"/>
  <c r="Y630" i="13" s="1"/>
  <c r="Y626" i="13"/>
  <c r="B633" i="13"/>
  <c r="X635" i="13"/>
  <c r="C682" i="13" l="1"/>
  <c r="C701" i="13" s="1"/>
  <c r="C678" i="13" s="1"/>
  <c r="Y629" i="13"/>
  <c r="Y631" i="13" s="1"/>
  <c r="C674" i="13" l="1"/>
  <c r="C677" i="13" s="1"/>
  <c r="C679" i="13" s="1"/>
  <c r="X632" i="13"/>
  <c r="B680" i="13" l="1"/>
  <c r="Y674" i="13"/>
  <c r="Y677" i="13" s="1"/>
  <c r="X682" i="13"/>
  <c r="Y682" i="13"/>
  <c r="Y701" i="13" s="1"/>
  <c r="Y678" i="13" s="1"/>
  <c r="C719" i="13"/>
  <c r="C722" i="13" s="1"/>
  <c r="Y679" i="13" l="1"/>
  <c r="X680" i="13" l="1"/>
  <c r="C728" i="13"/>
  <c r="C747" i="13" s="1"/>
  <c r="C723" i="13" s="1"/>
  <c r="C724" i="13" s="1"/>
  <c r="B728" i="13"/>
  <c r="Y728" i="13" l="1"/>
  <c r="Y747" i="13" s="1"/>
  <c r="Y723" i="13" s="1"/>
  <c r="Y719" i="13"/>
  <c r="B726" i="13"/>
  <c r="X728" i="13"/>
  <c r="Y722" i="13" l="1"/>
  <c r="Y724" i="13" s="1"/>
  <c r="C775" i="13"/>
  <c r="C794" i="13" s="1"/>
  <c r="C771" i="13" s="1"/>
  <c r="X725" i="13" l="1"/>
  <c r="C767" i="13"/>
  <c r="C770" i="13" s="1"/>
  <c r="C772" i="13" s="1"/>
  <c r="Y775" i="13" l="1"/>
  <c r="Y794" i="13" s="1"/>
  <c r="Y771" i="13" s="1"/>
  <c r="C812" i="13"/>
  <c r="C815" i="13" s="1"/>
  <c r="B773" i="13"/>
  <c r="Y767" i="13"/>
  <c r="Y770" i="13" s="1"/>
  <c r="X775" i="13"/>
  <c r="Y772" i="13" l="1"/>
  <c r="C821" i="13" s="1"/>
  <c r="C840" i="13" s="1"/>
  <c r="C816" i="13" s="1"/>
  <c r="C817" i="13" s="1"/>
  <c r="X773" i="13" l="1"/>
  <c r="B821" i="13"/>
  <c r="Y821" i="13"/>
  <c r="Y840" i="13" s="1"/>
  <c r="Y816" i="13" s="1"/>
  <c r="Y812" i="13"/>
  <c r="Y815" i="13" s="1"/>
  <c r="B819" i="13"/>
  <c r="X821" i="13"/>
  <c r="Y817" i="13" l="1"/>
  <c r="C869" i="13" s="1"/>
  <c r="C888" i="13" s="1"/>
  <c r="C865" i="13" s="1"/>
  <c r="C861" i="13" l="1"/>
  <c r="C864" i="13" s="1"/>
  <c r="C866" i="13" s="1"/>
  <c r="Y869" i="13" s="1"/>
  <c r="Y888" i="13" s="1"/>
  <c r="Y865" i="13" s="1"/>
  <c r="X818" i="13"/>
  <c r="Y861" i="13" l="1"/>
  <c r="Y864" i="13" s="1"/>
  <c r="Y866" i="13" s="1"/>
  <c r="X867" i="13" s="1"/>
  <c r="C906" i="13"/>
  <c r="C909" i="13" s="1"/>
  <c r="X869" i="13"/>
  <c r="B867" i="13"/>
  <c r="B915" i="13" l="1"/>
  <c r="C915" i="13"/>
  <c r="C934" i="13" s="1"/>
  <c r="C910" i="13" s="1"/>
  <c r="C911" i="13" s="1"/>
  <c r="X915" i="13" s="1"/>
  <c r="B913" i="13" l="1"/>
  <c r="Y915" i="13"/>
  <c r="Y934" i="13" s="1"/>
  <c r="Y910" i="13" s="1"/>
  <c r="Y906" i="13"/>
  <c r="Y909" i="13" l="1"/>
  <c r="Y911" i="13" s="1"/>
  <c r="C962" i="13"/>
  <c r="C981" i="13" s="1"/>
  <c r="C958" i="13" s="1"/>
  <c r="C954" i="13" l="1"/>
  <c r="C957" i="13" s="1"/>
  <c r="C959" i="13" s="1"/>
  <c r="X912" i="13"/>
  <c r="Y962" i="13" l="1"/>
  <c r="Y981" i="13" s="1"/>
  <c r="Y958" i="13" s="1"/>
  <c r="C999" i="13"/>
  <c r="C1002" i="13" s="1"/>
  <c r="B960" i="13"/>
  <c r="Y954" i="13"/>
  <c r="Y957" i="13" s="1"/>
  <c r="X962" i="13"/>
  <c r="Y959" i="13" l="1"/>
  <c r="C1008" i="13" s="1"/>
  <c r="C1027" i="13" s="1"/>
  <c r="C1003" i="13" s="1"/>
  <c r="C1004" i="13" s="1"/>
  <c r="B1006" i="13" s="1"/>
  <c r="H24" i="1"/>
  <c r="H24" i="7"/>
  <c r="B1008" i="13" l="1"/>
  <c r="X960" i="13"/>
  <c r="X1008" i="13"/>
  <c r="Y1008" i="13"/>
  <c r="Y1027" i="13" s="1"/>
  <c r="Y1003" i="13" s="1"/>
  <c r="Y999" i="13"/>
  <c r="Y1002" i="13" s="1"/>
  <c r="AN1075" i="3"/>
  <c r="Y1067" i="3" s="1"/>
  <c r="R1075" i="3"/>
  <c r="C1067" i="3" s="1"/>
  <c r="AD1073" i="3"/>
  <c r="Y1058" i="3" s="1"/>
  <c r="H1073" i="3"/>
  <c r="C1058" i="3" s="1"/>
  <c r="AN1030" i="3"/>
  <c r="R1030" i="3"/>
  <c r="C1021" i="3" s="1"/>
  <c r="AD1028" i="3"/>
  <c r="Y1013" i="3" s="1"/>
  <c r="H1028" i="3"/>
  <c r="C1013" i="3" s="1"/>
  <c r="Y1021" i="3"/>
  <c r="B1020" i="3"/>
  <c r="AN982" i="3"/>
  <c r="Y974" i="3" s="1"/>
  <c r="R982" i="3"/>
  <c r="C974" i="3" s="1"/>
  <c r="AD980" i="3"/>
  <c r="Y965" i="3" s="1"/>
  <c r="H980" i="3"/>
  <c r="C965" i="3" s="1"/>
  <c r="AN937" i="3"/>
  <c r="Y928" i="3" s="1"/>
  <c r="R937" i="3"/>
  <c r="C928" i="3" s="1"/>
  <c r="AD935" i="3"/>
  <c r="Y920" i="3" s="1"/>
  <c r="H935" i="3"/>
  <c r="C920" i="3" s="1"/>
  <c r="B927" i="3"/>
  <c r="AN888" i="3"/>
  <c r="Y880" i="3" s="1"/>
  <c r="R888" i="3"/>
  <c r="C880" i="3" s="1"/>
  <c r="AD886" i="3"/>
  <c r="Y871" i="3" s="1"/>
  <c r="H886" i="3"/>
  <c r="C871" i="3" s="1"/>
  <c r="AN843" i="3"/>
  <c r="Y834" i="3" s="1"/>
  <c r="R843" i="3"/>
  <c r="C834" i="3" s="1"/>
  <c r="AD841" i="3"/>
  <c r="Y826" i="3" s="1"/>
  <c r="H841" i="3"/>
  <c r="C826" i="3" s="1"/>
  <c r="B833" i="3"/>
  <c r="AN795" i="3"/>
  <c r="Y787" i="3" s="1"/>
  <c r="R795" i="3"/>
  <c r="C787" i="3" s="1"/>
  <c r="AD793" i="3"/>
  <c r="Y778" i="3" s="1"/>
  <c r="H793" i="3"/>
  <c r="C778" i="3" s="1"/>
  <c r="AN750" i="3"/>
  <c r="Y741" i="3" s="1"/>
  <c r="R750" i="3"/>
  <c r="C741" i="3" s="1"/>
  <c r="AD748" i="3"/>
  <c r="Y733" i="3" s="1"/>
  <c r="H748" i="3"/>
  <c r="C733" i="3" s="1"/>
  <c r="B740" i="3"/>
  <c r="AN702" i="3"/>
  <c r="Y694" i="3" s="1"/>
  <c r="R702" i="3"/>
  <c r="C694" i="3" s="1"/>
  <c r="AD700" i="3"/>
  <c r="Y685" i="3" s="1"/>
  <c r="H700" i="3"/>
  <c r="C685" i="3" s="1"/>
  <c r="AN657" i="3"/>
  <c r="Y648" i="3" s="1"/>
  <c r="R657" i="3"/>
  <c r="C648" i="3" s="1"/>
  <c r="AD655" i="3"/>
  <c r="Y640" i="3" s="1"/>
  <c r="H655" i="3"/>
  <c r="C640" i="3" s="1"/>
  <c r="B647" i="3"/>
  <c r="AN609" i="3"/>
  <c r="Y601" i="3" s="1"/>
  <c r="R609" i="3"/>
  <c r="C601" i="3" s="1"/>
  <c r="AD607" i="3"/>
  <c r="Y592" i="3" s="1"/>
  <c r="H607" i="3"/>
  <c r="C592" i="3" s="1"/>
  <c r="AN570" i="3"/>
  <c r="Y561" i="3" s="1"/>
  <c r="R570" i="3"/>
  <c r="C561" i="3" s="1"/>
  <c r="AD568" i="3"/>
  <c r="Y553" i="3" s="1"/>
  <c r="H568" i="3"/>
  <c r="C553" i="3" s="1"/>
  <c r="B560" i="3"/>
  <c r="AN521" i="3"/>
  <c r="Y513" i="3" s="1"/>
  <c r="R521" i="3"/>
  <c r="C513" i="3" s="1"/>
  <c r="AD519" i="3"/>
  <c r="Y504" i="3" s="1"/>
  <c r="H519" i="3"/>
  <c r="C504" i="3" s="1"/>
  <c r="AN475" i="3"/>
  <c r="Y473" i="3" s="1"/>
  <c r="R475" i="3"/>
  <c r="C473" i="3" s="1"/>
  <c r="AD480" i="3"/>
  <c r="Y465" i="3" s="1"/>
  <c r="H480" i="3"/>
  <c r="C465" i="3" s="1"/>
  <c r="B472" i="3"/>
  <c r="AN429" i="3"/>
  <c r="Y428" i="3" s="1"/>
  <c r="R429" i="3"/>
  <c r="C428" i="3" s="1"/>
  <c r="AD434" i="3"/>
  <c r="Y419" i="3" s="1"/>
  <c r="H434" i="3"/>
  <c r="C419" i="3" s="1"/>
  <c r="AN390" i="3"/>
  <c r="Y388" i="3" s="1"/>
  <c r="R397" i="3"/>
  <c r="C388" i="3" s="1"/>
  <c r="AD395" i="3"/>
  <c r="Y380" i="3" s="1"/>
  <c r="H395" i="3"/>
  <c r="C380" i="3" s="1"/>
  <c r="B387" i="3"/>
  <c r="AN349" i="3"/>
  <c r="Y341" i="3" s="1"/>
  <c r="R349" i="3"/>
  <c r="C341" i="3" s="1"/>
  <c r="AD347" i="3"/>
  <c r="Y332" i="3" s="1"/>
  <c r="H347" i="3"/>
  <c r="C332" i="3" s="1"/>
  <c r="AN304" i="3"/>
  <c r="Y295" i="3" s="1"/>
  <c r="R304" i="3"/>
  <c r="C295" i="3" s="1"/>
  <c r="AD302" i="3"/>
  <c r="Y287" i="3" s="1"/>
  <c r="H302" i="3"/>
  <c r="C287" i="3" s="1"/>
  <c r="B294" i="3"/>
  <c r="AN257" i="3"/>
  <c r="Y249" i="3" s="1"/>
  <c r="R257" i="3"/>
  <c r="C249" i="3" s="1"/>
  <c r="AD255" i="3"/>
  <c r="Y240" i="3" s="1"/>
  <c r="H255" i="3"/>
  <c r="C240" i="3" s="1"/>
  <c r="AN212" i="3"/>
  <c r="Y203" i="3" s="1"/>
  <c r="R212" i="3"/>
  <c r="C203" i="3" s="1"/>
  <c r="AD210" i="3"/>
  <c r="Y195" i="3" s="1"/>
  <c r="H210" i="3"/>
  <c r="C195" i="3" s="1"/>
  <c r="B202" i="3"/>
  <c r="Y155" i="3"/>
  <c r="R163" i="3"/>
  <c r="C155" i="3" s="1"/>
  <c r="AD161" i="3"/>
  <c r="Y146" i="3" s="1"/>
  <c r="H161" i="3"/>
  <c r="C146" i="3" s="1"/>
  <c r="AN124" i="3"/>
  <c r="Y115" i="3" s="1"/>
  <c r="R124" i="3"/>
  <c r="C115" i="3" s="1"/>
  <c r="AD122" i="3"/>
  <c r="Y107" i="3" s="1"/>
  <c r="H122" i="3"/>
  <c r="C107" i="3" s="1"/>
  <c r="B114" i="3"/>
  <c r="AN71" i="3"/>
  <c r="Y63" i="3" s="1"/>
  <c r="R71" i="3"/>
  <c r="C63" i="3" s="1"/>
  <c r="AD69" i="3"/>
  <c r="Y54" i="3" s="1"/>
  <c r="H69" i="3"/>
  <c r="C54" i="3" s="1"/>
  <c r="AN26" i="3"/>
  <c r="Y17" i="3" s="1"/>
  <c r="R26" i="3"/>
  <c r="C17" i="3" s="1"/>
  <c r="C35" i="3" s="1"/>
  <c r="C12" i="3" s="1"/>
  <c r="AD24" i="3"/>
  <c r="Y9" i="3" s="1"/>
  <c r="H24" i="3"/>
  <c r="C11" i="3" s="1"/>
  <c r="B16" i="3"/>
  <c r="Y1004" i="13" l="1"/>
  <c r="X1005" i="13" s="1"/>
  <c r="C13" i="3"/>
  <c r="C9" i="3"/>
  <c r="Y16" i="3" l="1"/>
  <c r="Y35" i="3" s="1"/>
  <c r="Y12" i="3" s="1"/>
  <c r="B14" i="3"/>
  <c r="X16" i="3"/>
  <c r="Y8" i="3"/>
  <c r="Y11" i="3" s="1"/>
  <c r="Y13" i="3" l="1"/>
  <c r="C62" i="3" s="1"/>
  <c r="C81" i="3" s="1"/>
  <c r="C57" i="3" s="1"/>
  <c r="C53" i="3" l="1"/>
  <c r="C56" i="3" s="1"/>
  <c r="C58" i="3" s="1"/>
  <c r="B60" i="3" s="1"/>
  <c r="X14" i="3"/>
  <c r="B62" i="3"/>
  <c r="Y62" i="3" l="1"/>
  <c r="Y81" i="3" s="1"/>
  <c r="Y57" i="3" s="1"/>
  <c r="Y56" i="3"/>
  <c r="X62" i="3"/>
  <c r="Y58" i="3" l="1"/>
  <c r="C106" i="3" s="1"/>
  <c r="C109" i="3" s="1"/>
  <c r="X59" i="3" l="1"/>
  <c r="C114" i="3"/>
  <c r="C127" i="3" s="1"/>
  <c r="C110" i="3" s="1"/>
  <c r="C111" i="3" s="1"/>
  <c r="Y114" i="3" l="1"/>
  <c r="Y127" i="3" s="1"/>
  <c r="Y110" i="3" s="1"/>
  <c r="Y106" i="3"/>
  <c r="Y109" i="3" s="1"/>
  <c r="B112" i="3"/>
  <c r="X114" i="3"/>
  <c r="Y111" i="3" l="1"/>
  <c r="C145" i="3" s="1"/>
  <c r="C148" i="3" s="1"/>
  <c r="C154" i="3" l="1"/>
  <c r="C173" i="3" s="1"/>
  <c r="C149" i="3" s="1"/>
  <c r="C150" i="3" s="1"/>
  <c r="B154" i="3"/>
  <c r="X112" i="3"/>
  <c r="X154" i="3" l="1"/>
  <c r="Y154" i="3"/>
  <c r="Y173" i="3" s="1"/>
  <c r="Y149" i="3" s="1"/>
  <c r="Y145" i="3"/>
  <c r="Y148" i="3" s="1"/>
  <c r="B152" i="3"/>
  <c r="Y150" i="3" l="1"/>
  <c r="C194" i="3" s="1"/>
  <c r="C197" i="3" s="1"/>
  <c r="C202" i="3" l="1"/>
  <c r="C221" i="3" s="1"/>
  <c r="C198" i="3" s="1"/>
  <c r="C199" i="3" s="1"/>
  <c r="Y202" i="3" s="1"/>
  <c r="Y221" i="3" s="1"/>
  <c r="Y198" i="3" s="1"/>
  <c r="X151" i="3"/>
  <c r="B200" i="3" l="1"/>
  <c r="X202" i="3"/>
  <c r="Y194" i="3"/>
  <c r="Y197" i="3" s="1"/>
  <c r="Y199" i="3" s="1"/>
  <c r="C248" i="3" l="1"/>
  <c r="C267" i="3" s="1"/>
  <c r="C243" i="3" s="1"/>
  <c r="C239" i="3"/>
  <c r="B248" i="3"/>
  <c r="X200" i="3"/>
  <c r="AN1081" i="9" l="1"/>
  <c r="Y1073" i="9" s="1"/>
  <c r="R1081" i="9"/>
  <c r="C1073" i="9" s="1"/>
  <c r="AD1079" i="9"/>
  <c r="Y1064" i="9" s="1"/>
  <c r="H1079" i="9"/>
  <c r="C1064" i="9" s="1"/>
  <c r="AN1036" i="9"/>
  <c r="Y1027" i="9" s="1"/>
  <c r="R1036" i="9"/>
  <c r="C1027" i="9" s="1"/>
  <c r="AD1034" i="9"/>
  <c r="Y1019" i="9" s="1"/>
  <c r="H1034" i="9"/>
  <c r="C1019" i="9" s="1"/>
  <c r="B1026" i="9"/>
  <c r="AN988" i="9"/>
  <c r="Y980" i="9" s="1"/>
  <c r="R988" i="9"/>
  <c r="C980" i="9" s="1"/>
  <c r="AD986" i="9"/>
  <c r="Y971" i="9" s="1"/>
  <c r="H986" i="9"/>
  <c r="C971" i="9" s="1"/>
  <c r="AN943" i="9"/>
  <c r="Y934" i="9" s="1"/>
  <c r="R943" i="9"/>
  <c r="C934" i="9" s="1"/>
  <c r="AD941" i="9"/>
  <c r="Y926" i="9" s="1"/>
  <c r="H941" i="9"/>
  <c r="C926" i="9" s="1"/>
  <c r="B933" i="9"/>
  <c r="AN894" i="9"/>
  <c r="Y886" i="9" s="1"/>
  <c r="R894" i="9"/>
  <c r="C886" i="9" s="1"/>
  <c r="AD892" i="9"/>
  <c r="Y877" i="9" s="1"/>
  <c r="H892" i="9"/>
  <c r="C877" i="9" s="1"/>
  <c r="AN849" i="9"/>
  <c r="Y840" i="9" s="1"/>
  <c r="R849" i="9"/>
  <c r="C840" i="9" s="1"/>
  <c r="AD847" i="9"/>
  <c r="Y832" i="9" s="1"/>
  <c r="H847" i="9"/>
  <c r="C832" i="9" s="1"/>
  <c r="B839" i="9"/>
  <c r="AN801" i="9"/>
  <c r="Y793" i="9" s="1"/>
  <c r="R801" i="9"/>
  <c r="C793" i="9" s="1"/>
  <c r="AD799" i="9"/>
  <c r="Y784" i="9" s="1"/>
  <c r="H799" i="9"/>
  <c r="C784" i="9" s="1"/>
  <c r="AN756" i="9"/>
  <c r="Y747" i="9" s="1"/>
  <c r="R756" i="9"/>
  <c r="C747" i="9" s="1"/>
  <c r="AD754" i="9"/>
  <c r="Y739" i="9" s="1"/>
  <c r="H754" i="9"/>
  <c r="C739" i="9" s="1"/>
  <c r="B746" i="9"/>
  <c r="AN708" i="9"/>
  <c r="Y700" i="9" s="1"/>
  <c r="R708" i="9"/>
  <c r="C700" i="9" s="1"/>
  <c r="AD706" i="9"/>
  <c r="Y691" i="9" s="1"/>
  <c r="H706" i="9"/>
  <c r="C691" i="9" s="1"/>
  <c r="AN663" i="9"/>
  <c r="Y654" i="9" s="1"/>
  <c r="R663" i="9"/>
  <c r="C654" i="9" s="1"/>
  <c r="AD661" i="9"/>
  <c r="Y646" i="9" s="1"/>
  <c r="H661" i="9"/>
  <c r="C646" i="9" s="1"/>
  <c r="B653" i="9"/>
  <c r="AN615" i="9"/>
  <c r="Y607" i="9" s="1"/>
  <c r="R615" i="9"/>
  <c r="C607" i="9" s="1"/>
  <c r="AD613" i="9"/>
  <c r="Y598" i="9" s="1"/>
  <c r="H613" i="9"/>
  <c r="C598" i="9" s="1"/>
  <c r="AN570" i="9"/>
  <c r="Y561" i="9" s="1"/>
  <c r="R570" i="9"/>
  <c r="C561" i="9" s="1"/>
  <c r="AD568" i="9"/>
  <c r="Y553" i="9" s="1"/>
  <c r="H568" i="9"/>
  <c r="C553" i="9" s="1"/>
  <c r="B560" i="9"/>
  <c r="AN522" i="9"/>
  <c r="Y514" i="9" s="1"/>
  <c r="R522" i="9"/>
  <c r="C514" i="9" s="1"/>
  <c r="AD520" i="9"/>
  <c r="Y505" i="9" s="1"/>
  <c r="H520" i="9"/>
  <c r="C505" i="9" s="1"/>
  <c r="AN477" i="9"/>
  <c r="Y468" i="9" s="1"/>
  <c r="R477" i="9"/>
  <c r="C468" i="9" s="1"/>
  <c r="AD475" i="9"/>
  <c r="Y460" i="9" s="1"/>
  <c r="H475" i="9"/>
  <c r="C460" i="9" s="1"/>
  <c r="B467" i="9"/>
  <c r="AN432" i="9"/>
  <c r="Y424" i="9" s="1"/>
  <c r="R432" i="9"/>
  <c r="C424" i="9" s="1"/>
  <c r="AD430" i="9"/>
  <c r="Y415" i="9" s="1"/>
  <c r="H430" i="9"/>
  <c r="C415" i="9" s="1"/>
  <c r="AN387" i="9"/>
  <c r="Y378" i="9" s="1"/>
  <c r="R387" i="9"/>
  <c r="C378" i="9" s="1"/>
  <c r="AD385" i="9"/>
  <c r="Y370" i="9" s="1"/>
  <c r="H385" i="9"/>
  <c r="C370" i="9" s="1"/>
  <c r="B377" i="9"/>
  <c r="AN346" i="9"/>
  <c r="Y338" i="9" s="1"/>
  <c r="R346" i="9"/>
  <c r="C338" i="9" s="1"/>
  <c r="AD344" i="9"/>
  <c r="Y329" i="9" s="1"/>
  <c r="H344" i="9"/>
  <c r="C329" i="9" s="1"/>
  <c r="AN301" i="9"/>
  <c r="Y292" i="9" s="1"/>
  <c r="R301" i="9"/>
  <c r="C292" i="9" s="1"/>
  <c r="AD299" i="9"/>
  <c r="Y284" i="9" s="1"/>
  <c r="H299" i="9"/>
  <c r="C284" i="9" s="1"/>
  <c r="B291" i="9"/>
  <c r="AN254" i="9"/>
  <c r="Y246" i="9" s="1"/>
  <c r="R254" i="9"/>
  <c r="C246" i="9" s="1"/>
  <c r="AD252" i="9"/>
  <c r="Y237" i="9" s="1"/>
  <c r="H252" i="9"/>
  <c r="C237" i="9" s="1"/>
  <c r="AN209" i="9"/>
  <c r="Y200" i="9" s="1"/>
  <c r="R209" i="9"/>
  <c r="C200" i="9" s="1"/>
  <c r="AD207" i="9"/>
  <c r="Y192" i="9" s="1"/>
  <c r="H207" i="9"/>
  <c r="C192" i="9" s="1"/>
  <c r="B199" i="9"/>
  <c r="AD167" i="9"/>
  <c r="Y152" i="9" s="1"/>
  <c r="H167" i="9"/>
  <c r="C152" i="9" s="1"/>
  <c r="Y161" i="9"/>
  <c r="C161" i="9"/>
  <c r="AN124" i="9"/>
  <c r="Y115" i="9" s="1"/>
  <c r="R124" i="9"/>
  <c r="C115" i="9" s="1"/>
  <c r="AD122" i="9"/>
  <c r="Y107" i="9" s="1"/>
  <c r="H122" i="9"/>
  <c r="C107" i="9" s="1"/>
  <c r="B114" i="9"/>
  <c r="AN71" i="9"/>
  <c r="Y63" i="9" s="1"/>
  <c r="R71" i="9"/>
  <c r="C63" i="9" s="1"/>
  <c r="AD69" i="9"/>
  <c r="Y54" i="9" s="1"/>
  <c r="H69" i="9"/>
  <c r="C54" i="9" s="1"/>
  <c r="AN26" i="9"/>
  <c r="Y17" i="9" s="1"/>
  <c r="R26" i="9"/>
  <c r="C17" i="9" s="1"/>
  <c r="C35" i="9" s="1"/>
  <c r="C12" i="9" s="1"/>
  <c r="AD24" i="9"/>
  <c r="AE24" i="9" s="1"/>
  <c r="Y9" i="9" s="1"/>
  <c r="H24" i="9"/>
  <c r="C9" i="9" s="1"/>
  <c r="B16" i="9"/>
  <c r="AN1081" i="8"/>
  <c r="Y1073" i="8" s="1"/>
  <c r="R1081" i="8"/>
  <c r="C1073" i="8" s="1"/>
  <c r="AD1079" i="8"/>
  <c r="Y1064" i="8" s="1"/>
  <c r="H1079" i="8"/>
  <c r="C1064" i="8" s="1"/>
  <c r="AN1036" i="8"/>
  <c r="Y1027" i="8" s="1"/>
  <c r="R1036" i="8"/>
  <c r="C1027" i="8" s="1"/>
  <c r="AD1034" i="8"/>
  <c r="Y1019" i="8" s="1"/>
  <c r="H1034" i="8"/>
  <c r="C1019" i="8" s="1"/>
  <c r="B1026" i="8"/>
  <c r="AN988" i="8"/>
  <c r="Y980" i="8" s="1"/>
  <c r="R988" i="8"/>
  <c r="C980" i="8" s="1"/>
  <c r="AD986" i="8"/>
  <c r="Y971" i="8" s="1"/>
  <c r="H986" i="8"/>
  <c r="C971" i="8" s="1"/>
  <c r="AN943" i="8"/>
  <c r="Y934" i="8" s="1"/>
  <c r="R943" i="8"/>
  <c r="C934" i="8" s="1"/>
  <c r="AD941" i="8"/>
  <c r="Y926" i="8" s="1"/>
  <c r="H941" i="8"/>
  <c r="C926" i="8" s="1"/>
  <c r="B933" i="8"/>
  <c r="AN894" i="8"/>
  <c r="Y886" i="8" s="1"/>
  <c r="R894" i="8"/>
  <c r="C886" i="8" s="1"/>
  <c r="AD892" i="8"/>
  <c r="Y877" i="8" s="1"/>
  <c r="H892" i="8"/>
  <c r="C877" i="8" s="1"/>
  <c r="AN849" i="8"/>
  <c r="Y840" i="8" s="1"/>
  <c r="R849" i="8"/>
  <c r="C840" i="8" s="1"/>
  <c r="AD847" i="8"/>
  <c r="Y832" i="8" s="1"/>
  <c r="H847" i="8"/>
  <c r="C832" i="8" s="1"/>
  <c r="B839" i="8"/>
  <c r="AN801" i="8"/>
  <c r="Y793" i="8" s="1"/>
  <c r="R801" i="8"/>
  <c r="C793" i="8" s="1"/>
  <c r="AD799" i="8"/>
  <c r="Y784" i="8" s="1"/>
  <c r="H799" i="8"/>
  <c r="C784" i="8" s="1"/>
  <c r="AN756" i="8"/>
  <c r="Y747" i="8" s="1"/>
  <c r="R756" i="8"/>
  <c r="C747" i="8" s="1"/>
  <c r="AD754" i="8"/>
  <c r="Y739" i="8" s="1"/>
  <c r="H754" i="8"/>
  <c r="C739" i="8" s="1"/>
  <c r="B746" i="8"/>
  <c r="AN708" i="8"/>
  <c r="Y700" i="8" s="1"/>
  <c r="R708" i="8"/>
  <c r="C700" i="8" s="1"/>
  <c r="AD706" i="8"/>
  <c r="Y691" i="8" s="1"/>
  <c r="H706" i="8"/>
  <c r="C691" i="8" s="1"/>
  <c r="AN663" i="8"/>
  <c r="Y654" i="8" s="1"/>
  <c r="R663" i="8"/>
  <c r="C654" i="8" s="1"/>
  <c r="AD661" i="8"/>
  <c r="Y646" i="8" s="1"/>
  <c r="H661" i="8"/>
  <c r="C646" i="8" s="1"/>
  <c r="B653" i="8"/>
  <c r="AN615" i="8"/>
  <c r="Y607" i="8" s="1"/>
  <c r="R615" i="8"/>
  <c r="C607" i="8" s="1"/>
  <c r="AD613" i="8"/>
  <c r="Y598" i="8" s="1"/>
  <c r="H613" i="8"/>
  <c r="C598" i="8" s="1"/>
  <c r="AN570" i="8"/>
  <c r="Y561" i="8" s="1"/>
  <c r="R570" i="8"/>
  <c r="C561" i="8" s="1"/>
  <c r="AD568" i="8"/>
  <c r="Y553" i="8" s="1"/>
  <c r="H568" i="8"/>
  <c r="C553" i="8" s="1"/>
  <c r="B560" i="8"/>
  <c r="AN523" i="8"/>
  <c r="Y515" i="8" s="1"/>
  <c r="R523" i="8"/>
  <c r="C515" i="8" s="1"/>
  <c r="AD521" i="8"/>
  <c r="Y506" i="8" s="1"/>
  <c r="H521" i="8"/>
  <c r="C506" i="8" s="1"/>
  <c r="AN478" i="8"/>
  <c r="Y469" i="8" s="1"/>
  <c r="R478" i="8"/>
  <c r="C469" i="8" s="1"/>
  <c r="AD476" i="8"/>
  <c r="Y461" i="8" s="1"/>
  <c r="H476" i="8"/>
  <c r="C461" i="8" s="1"/>
  <c r="B468" i="8"/>
  <c r="AN433" i="8"/>
  <c r="Y425" i="8" s="1"/>
  <c r="R433" i="8"/>
  <c r="C425" i="8" s="1"/>
  <c r="AD431" i="8"/>
  <c r="Y416" i="8" s="1"/>
  <c r="H431" i="8"/>
  <c r="C416" i="8" s="1"/>
  <c r="AN388" i="8"/>
  <c r="Y379" i="8" s="1"/>
  <c r="R388" i="8"/>
  <c r="C379" i="8" s="1"/>
  <c r="AD386" i="8"/>
  <c r="Y371" i="8" s="1"/>
  <c r="H386" i="8"/>
  <c r="C371" i="8" s="1"/>
  <c r="B378" i="8"/>
  <c r="AN340" i="8"/>
  <c r="Y332" i="8" s="1"/>
  <c r="R340" i="8"/>
  <c r="C332" i="8" s="1"/>
  <c r="AD338" i="8"/>
  <c r="Y323" i="8" s="1"/>
  <c r="H338" i="8"/>
  <c r="C323" i="8" s="1"/>
  <c r="AN295" i="8"/>
  <c r="Y286" i="8" s="1"/>
  <c r="R295" i="8"/>
  <c r="C286" i="8" s="1"/>
  <c r="AD293" i="8"/>
  <c r="Y278" i="8" s="1"/>
  <c r="H293" i="8"/>
  <c r="C278" i="8" s="1"/>
  <c r="B285" i="8"/>
  <c r="AN248" i="8"/>
  <c r="Y240" i="8" s="1"/>
  <c r="R248" i="8"/>
  <c r="C240" i="8" s="1"/>
  <c r="AD246" i="8"/>
  <c r="Y231" i="8" s="1"/>
  <c r="H246" i="8"/>
  <c r="C231" i="8" s="1"/>
  <c r="AN203" i="8"/>
  <c r="Y194" i="8" s="1"/>
  <c r="R203" i="8"/>
  <c r="C194" i="8" s="1"/>
  <c r="AD201" i="8"/>
  <c r="Y186" i="8" s="1"/>
  <c r="H201" i="8"/>
  <c r="C186" i="8" s="1"/>
  <c r="B193" i="8"/>
  <c r="AN154" i="8"/>
  <c r="Y146" i="8" s="1"/>
  <c r="R154" i="8"/>
  <c r="C146" i="8" s="1"/>
  <c r="AD152" i="8"/>
  <c r="Y137" i="8" s="1"/>
  <c r="H152" i="8"/>
  <c r="C137" i="8" s="1"/>
  <c r="AN117" i="8"/>
  <c r="Y108" i="8" s="1"/>
  <c r="R117" i="8"/>
  <c r="C108" i="8" s="1"/>
  <c r="AD115" i="8"/>
  <c r="Y100" i="8" s="1"/>
  <c r="H115" i="8"/>
  <c r="C100" i="8" s="1"/>
  <c r="B107" i="8"/>
  <c r="AN71" i="8"/>
  <c r="Y63" i="8" s="1"/>
  <c r="R71" i="8"/>
  <c r="C63" i="8" s="1"/>
  <c r="H69" i="8"/>
  <c r="C54" i="8" s="1"/>
  <c r="AN26" i="8"/>
  <c r="Y17" i="8" s="1"/>
  <c r="R26" i="8"/>
  <c r="C17" i="8" s="1"/>
  <c r="C35" i="8" s="1"/>
  <c r="C12" i="8" s="1"/>
  <c r="AD24" i="8"/>
  <c r="Y9" i="8" s="1"/>
  <c r="H24" i="8"/>
  <c r="C11" i="8" s="1"/>
  <c r="B16" i="8"/>
  <c r="AN1097" i="7"/>
  <c r="Y1089" i="7" s="1"/>
  <c r="R1097" i="7"/>
  <c r="C1089" i="7" s="1"/>
  <c r="AD1095" i="7"/>
  <c r="Y1080" i="7" s="1"/>
  <c r="H1095" i="7"/>
  <c r="C1080" i="7" s="1"/>
  <c r="AN1052" i="7"/>
  <c r="Y1043" i="7" s="1"/>
  <c r="R1052" i="7"/>
  <c r="C1043" i="7" s="1"/>
  <c r="AD1050" i="7"/>
  <c r="Y1035" i="7" s="1"/>
  <c r="H1050" i="7"/>
  <c r="C1035" i="7" s="1"/>
  <c r="B1042" i="7"/>
  <c r="AN1004" i="7"/>
  <c r="Y996" i="7" s="1"/>
  <c r="R1004" i="7"/>
  <c r="C996" i="7" s="1"/>
  <c r="AD1002" i="7"/>
  <c r="Y987" i="7" s="1"/>
  <c r="H1002" i="7"/>
  <c r="C987" i="7" s="1"/>
  <c r="AN959" i="7"/>
  <c r="Y950" i="7" s="1"/>
  <c r="R959" i="7"/>
  <c r="C950" i="7" s="1"/>
  <c r="AD957" i="7"/>
  <c r="Y942" i="7" s="1"/>
  <c r="H957" i="7"/>
  <c r="C942" i="7" s="1"/>
  <c r="B949" i="7"/>
  <c r="AN910" i="7"/>
  <c r="Y902" i="7" s="1"/>
  <c r="R910" i="7"/>
  <c r="C902" i="7" s="1"/>
  <c r="AD908" i="7"/>
  <c r="Y893" i="7" s="1"/>
  <c r="H908" i="7"/>
  <c r="C893" i="7" s="1"/>
  <c r="AN865" i="7"/>
  <c r="Y856" i="7" s="1"/>
  <c r="R865" i="7"/>
  <c r="C856" i="7" s="1"/>
  <c r="AD863" i="7"/>
  <c r="Y848" i="7" s="1"/>
  <c r="H863" i="7"/>
  <c r="C848" i="7" s="1"/>
  <c r="B855" i="7"/>
  <c r="AN817" i="7"/>
  <c r="Y809" i="7" s="1"/>
  <c r="R817" i="7"/>
  <c r="C809" i="7" s="1"/>
  <c r="AD815" i="7"/>
  <c r="Y800" i="7" s="1"/>
  <c r="H815" i="7"/>
  <c r="C800" i="7" s="1"/>
  <c r="AN772" i="7"/>
  <c r="Y763" i="7" s="1"/>
  <c r="R772" i="7"/>
  <c r="C763" i="7" s="1"/>
  <c r="AD770" i="7"/>
  <c r="Y755" i="7" s="1"/>
  <c r="H770" i="7"/>
  <c r="C755" i="7" s="1"/>
  <c r="B762" i="7"/>
  <c r="AN724" i="7"/>
  <c r="Y716" i="7" s="1"/>
  <c r="R724" i="7"/>
  <c r="C716" i="7" s="1"/>
  <c r="AD722" i="7"/>
  <c r="Y707" i="7" s="1"/>
  <c r="H722" i="7"/>
  <c r="C707" i="7" s="1"/>
  <c r="AN679" i="7"/>
  <c r="Y670" i="7" s="1"/>
  <c r="R679" i="7"/>
  <c r="C670" i="7" s="1"/>
  <c r="AD677" i="7"/>
  <c r="Y662" i="7" s="1"/>
  <c r="H677" i="7"/>
  <c r="C662" i="7" s="1"/>
  <c r="B669" i="7"/>
  <c r="AN631" i="7"/>
  <c r="Y623" i="7" s="1"/>
  <c r="R631" i="7"/>
  <c r="C623" i="7" s="1"/>
  <c r="AD629" i="7"/>
  <c r="Y614" i="7" s="1"/>
  <c r="H629" i="7"/>
  <c r="C614" i="7" s="1"/>
  <c r="AN586" i="7"/>
  <c r="Y577" i="7" s="1"/>
  <c r="R586" i="7"/>
  <c r="C577" i="7" s="1"/>
  <c r="AD584" i="7"/>
  <c r="Y569" i="7" s="1"/>
  <c r="H584" i="7"/>
  <c r="C569" i="7" s="1"/>
  <c r="B576" i="7"/>
  <c r="AN532" i="7"/>
  <c r="Y524" i="7" s="1"/>
  <c r="R532" i="7"/>
  <c r="C524" i="7" s="1"/>
  <c r="AD530" i="7"/>
  <c r="Y515" i="7" s="1"/>
  <c r="H530" i="7"/>
  <c r="C515" i="7" s="1"/>
  <c r="AN487" i="7"/>
  <c r="Y478" i="7" s="1"/>
  <c r="R487" i="7"/>
  <c r="C478" i="7" s="1"/>
  <c r="AD485" i="7"/>
  <c r="Y470" i="7" s="1"/>
  <c r="H485" i="7"/>
  <c r="C470" i="7" s="1"/>
  <c r="B477" i="7"/>
  <c r="AN435" i="7"/>
  <c r="Y427" i="7" s="1"/>
  <c r="R435" i="7"/>
  <c r="C427" i="7" s="1"/>
  <c r="AD433" i="7"/>
  <c r="Y418" i="7" s="1"/>
  <c r="H433" i="7"/>
  <c r="C418" i="7" s="1"/>
  <c r="AN390" i="7"/>
  <c r="Y381" i="7" s="1"/>
  <c r="R390" i="7"/>
  <c r="C381" i="7" s="1"/>
  <c r="AD388" i="7"/>
  <c r="Y373" i="7" s="1"/>
  <c r="H388" i="7"/>
  <c r="C373" i="7" s="1"/>
  <c r="B380" i="7"/>
  <c r="AN342" i="7"/>
  <c r="Y334" i="7" s="1"/>
  <c r="R342" i="7"/>
  <c r="C334" i="7" s="1"/>
  <c r="AD340" i="7"/>
  <c r="Y325" i="7" s="1"/>
  <c r="H340" i="7"/>
  <c r="C325" i="7" s="1"/>
  <c r="AN297" i="7"/>
  <c r="Y288" i="7" s="1"/>
  <c r="R297" i="7"/>
  <c r="C288" i="7" s="1"/>
  <c r="AD295" i="7"/>
  <c r="Y280" i="7" s="1"/>
  <c r="H295" i="7"/>
  <c r="C280" i="7" s="1"/>
  <c r="B287" i="7"/>
  <c r="AN250" i="7"/>
  <c r="Y242" i="7" s="1"/>
  <c r="R250" i="7"/>
  <c r="C242" i="7" s="1"/>
  <c r="AD248" i="7"/>
  <c r="Y233" i="7" s="1"/>
  <c r="H248" i="7"/>
  <c r="C233" i="7" s="1"/>
  <c r="AN205" i="7"/>
  <c r="Y196" i="7" s="1"/>
  <c r="R205" i="7"/>
  <c r="C196" i="7" s="1"/>
  <c r="AD203" i="7"/>
  <c r="Y188" i="7" s="1"/>
  <c r="H203" i="7"/>
  <c r="C188" i="7" s="1"/>
  <c r="B195" i="7"/>
  <c r="AN156" i="7"/>
  <c r="Y148" i="7" s="1"/>
  <c r="R156" i="7"/>
  <c r="C148" i="7" s="1"/>
  <c r="AD154" i="7"/>
  <c r="Y139" i="7" s="1"/>
  <c r="H154" i="7"/>
  <c r="C139" i="7" s="1"/>
  <c r="AN119" i="7"/>
  <c r="Y110" i="7" s="1"/>
  <c r="R119" i="7"/>
  <c r="C110" i="7" s="1"/>
  <c r="AD117" i="7"/>
  <c r="Y102" i="7" s="1"/>
  <c r="H117" i="7"/>
  <c r="C102" i="7" s="1"/>
  <c r="B109" i="7"/>
  <c r="AN71" i="7"/>
  <c r="Y63" i="7" s="1"/>
  <c r="R71" i="7"/>
  <c r="C63" i="7" s="1"/>
  <c r="AD69" i="7"/>
  <c r="Y54" i="7" s="1"/>
  <c r="H69" i="7"/>
  <c r="C54" i="7" s="1"/>
  <c r="AN26" i="7"/>
  <c r="Y17" i="7" s="1"/>
  <c r="R26" i="7"/>
  <c r="C17" i="7" s="1"/>
  <c r="C35" i="7" s="1"/>
  <c r="C12" i="7" s="1"/>
  <c r="AD24" i="7"/>
  <c r="Y9" i="7" s="1"/>
  <c r="C9" i="7"/>
  <c r="B16" i="7"/>
  <c r="C11" i="7"/>
  <c r="AN1057" i="6"/>
  <c r="Y1049" i="6" s="1"/>
  <c r="R1057" i="6"/>
  <c r="C1049" i="6" s="1"/>
  <c r="AD1055" i="6"/>
  <c r="Y1040" i="6" s="1"/>
  <c r="H1055" i="6"/>
  <c r="C1040" i="6" s="1"/>
  <c r="AN1012" i="6"/>
  <c r="Y1003" i="6" s="1"/>
  <c r="R1012" i="6"/>
  <c r="C1003" i="6" s="1"/>
  <c r="AD1010" i="6"/>
  <c r="Y995" i="6" s="1"/>
  <c r="H1010" i="6"/>
  <c r="C995" i="6" s="1"/>
  <c r="B1002" i="6"/>
  <c r="AN964" i="6"/>
  <c r="Y956" i="6" s="1"/>
  <c r="R964" i="6"/>
  <c r="C956" i="6" s="1"/>
  <c r="AD962" i="6"/>
  <c r="Y947" i="6" s="1"/>
  <c r="H962" i="6"/>
  <c r="C947" i="6" s="1"/>
  <c r="AN919" i="6"/>
  <c r="Y910" i="6" s="1"/>
  <c r="R919" i="6"/>
  <c r="C910" i="6" s="1"/>
  <c r="AD917" i="6"/>
  <c r="Y902" i="6" s="1"/>
  <c r="H917" i="6"/>
  <c r="C902" i="6" s="1"/>
  <c r="B909" i="6"/>
  <c r="AN870" i="6"/>
  <c r="Y862" i="6" s="1"/>
  <c r="R870" i="6"/>
  <c r="C862" i="6" s="1"/>
  <c r="AD868" i="6"/>
  <c r="Y853" i="6" s="1"/>
  <c r="H868" i="6"/>
  <c r="C853" i="6" s="1"/>
  <c r="AN825" i="6"/>
  <c r="Y816" i="6" s="1"/>
  <c r="R825" i="6"/>
  <c r="C816" i="6" s="1"/>
  <c r="AD823" i="6"/>
  <c r="Y808" i="6" s="1"/>
  <c r="H823" i="6"/>
  <c r="C808" i="6" s="1"/>
  <c r="B815" i="6"/>
  <c r="AN777" i="6"/>
  <c r="Y769" i="6" s="1"/>
  <c r="R777" i="6"/>
  <c r="C769" i="6" s="1"/>
  <c r="AD775" i="6"/>
  <c r="Y760" i="6" s="1"/>
  <c r="H775" i="6"/>
  <c r="C760" i="6" s="1"/>
  <c r="AN732" i="6"/>
  <c r="Y723" i="6" s="1"/>
  <c r="R732" i="6"/>
  <c r="C723" i="6" s="1"/>
  <c r="AD730" i="6"/>
  <c r="Y715" i="6" s="1"/>
  <c r="H730" i="6"/>
  <c r="C715" i="6" s="1"/>
  <c r="B722" i="6"/>
  <c r="AN684" i="6"/>
  <c r="Y676" i="6" s="1"/>
  <c r="R684" i="6"/>
  <c r="C676" i="6" s="1"/>
  <c r="AD682" i="6"/>
  <c r="Y667" i="6" s="1"/>
  <c r="H682" i="6"/>
  <c r="C667" i="6" s="1"/>
  <c r="AN639" i="6"/>
  <c r="Y630" i="6" s="1"/>
  <c r="R639" i="6"/>
  <c r="C630" i="6" s="1"/>
  <c r="AD637" i="6"/>
  <c r="Y622" i="6" s="1"/>
  <c r="H637" i="6"/>
  <c r="C622" i="6" s="1"/>
  <c r="B629" i="6"/>
  <c r="AN591" i="6"/>
  <c r="Y583" i="6" s="1"/>
  <c r="R591" i="6"/>
  <c r="C583" i="6" s="1"/>
  <c r="AD589" i="6"/>
  <c r="Y574" i="6" s="1"/>
  <c r="H589" i="6"/>
  <c r="C574" i="6" s="1"/>
  <c r="AN546" i="6"/>
  <c r="Y537" i="6" s="1"/>
  <c r="R546" i="6"/>
  <c r="C537" i="6" s="1"/>
  <c r="AD544" i="6"/>
  <c r="Y529" i="6" s="1"/>
  <c r="H544" i="6"/>
  <c r="C529" i="6" s="1"/>
  <c r="B536" i="6"/>
  <c r="AN501" i="6"/>
  <c r="Y493" i="6" s="1"/>
  <c r="R501" i="6"/>
  <c r="C493" i="6" s="1"/>
  <c r="AN463" i="6"/>
  <c r="Y456" i="6" s="1"/>
  <c r="R465" i="6"/>
  <c r="C456" i="6" s="1"/>
  <c r="AD463" i="6"/>
  <c r="Y448" i="6" s="1"/>
  <c r="H463" i="6"/>
  <c r="C448" i="6" s="1"/>
  <c r="B455" i="6"/>
  <c r="AN422" i="6"/>
  <c r="Y420" i="6" s="1"/>
  <c r="R428" i="6"/>
  <c r="C420" i="6" s="1"/>
  <c r="AD426" i="6"/>
  <c r="Y411" i="6" s="1"/>
  <c r="H430" i="6"/>
  <c r="C411" i="6" s="1"/>
  <c r="AN383" i="6"/>
  <c r="Y380" i="6" s="1"/>
  <c r="R389" i="6"/>
  <c r="C380" i="6" s="1"/>
  <c r="AD387" i="6"/>
  <c r="Y372" i="6" s="1"/>
  <c r="H388" i="6"/>
  <c r="C372" i="6" s="1"/>
  <c r="B379" i="6"/>
  <c r="AN341" i="6"/>
  <c r="Y333" i="6" s="1"/>
  <c r="R341" i="6"/>
  <c r="C333" i="6" s="1"/>
  <c r="AD339" i="6"/>
  <c r="Y324" i="6" s="1"/>
  <c r="H340" i="6"/>
  <c r="C324" i="6" s="1"/>
  <c r="AN296" i="6"/>
  <c r="Y287" i="6" s="1"/>
  <c r="R296" i="6"/>
  <c r="C287" i="6" s="1"/>
  <c r="AD294" i="6"/>
  <c r="Y279" i="6" s="1"/>
  <c r="H294" i="6"/>
  <c r="C279" i="6" s="1"/>
  <c r="B286" i="6"/>
  <c r="AN249" i="6"/>
  <c r="Y241" i="6" s="1"/>
  <c r="R249" i="6"/>
  <c r="C241" i="6" s="1"/>
  <c r="AD247" i="6"/>
  <c r="Y232" i="6" s="1"/>
  <c r="H247" i="6"/>
  <c r="C232" i="6" s="1"/>
  <c r="AN204" i="6"/>
  <c r="Y195" i="6" s="1"/>
  <c r="R204" i="6"/>
  <c r="C195" i="6" s="1"/>
  <c r="AD202" i="6"/>
  <c r="Y187" i="6" s="1"/>
  <c r="H202" i="6"/>
  <c r="C187" i="6" s="1"/>
  <c r="B194" i="6"/>
  <c r="AN155" i="6"/>
  <c r="Y147" i="6" s="1"/>
  <c r="R155" i="6"/>
  <c r="C147" i="6" s="1"/>
  <c r="AD153" i="6"/>
  <c r="Y138" i="6" s="1"/>
  <c r="H153" i="6"/>
  <c r="C138" i="6" s="1"/>
  <c r="AN123" i="6"/>
  <c r="Y114" i="6" s="1"/>
  <c r="R123" i="6"/>
  <c r="C114" i="6" s="1"/>
  <c r="AD121" i="6"/>
  <c r="Y106" i="6" s="1"/>
  <c r="H121" i="6"/>
  <c r="C106" i="6" s="1"/>
  <c r="B113" i="6"/>
  <c r="AN71" i="6"/>
  <c r="Y63" i="6" s="1"/>
  <c r="R71" i="6"/>
  <c r="C63" i="6" s="1"/>
  <c r="AD69" i="6"/>
  <c r="Y54" i="6" s="1"/>
  <c r="H69" i="6"/>
  <c r="C54" i="6" s="1"/>
  <c r="AN26" i="6"/>
  <c r="Y17" i="6" s="1"/>
  <c r="R26" i="6"/>
  <c r="C17" i="6" s="1"/>
  <c r="C35" i="6" s="1"/>
  <c r="C12" i="6" s="1"/>
  <c r="Y9" i="6"/>
  <c r="H24" i="6"/>
  <c r="C9" i="6" s="1"/>
  <c r="B16" i="6"/>
  <c r="AN1051" i="5"/>
  <c r="Y1043" i="5" s="1"/>
  <c r="R1051" i="5"/>
  <c r="C1043" i="5" s="1"/>
  <c r="AD1049" i="5"/>
  <c r="Y1034" i="5" s="1"/>
  <c r="H1049" i="5"/>
  <c r="C1034" i="5" s="1"/>
  <c r="AN1006" i="5"/>
  <c r="Y997" i="5" s="1"/>
  <c r="R1006" i="5"/>
  <c r="C997" i="5" s="1"/>
  <c r="AD1004" i="5"/>
  <c r="Y989" i="5" s="1"/>
  <c r="H1004" i="5"/>
  <c r="C989" i="5" s="1"/>
  <c r="B996" i="5"/>
  <c r="AN958" i="5"/>
  <c r="Y950" i="5" s="1"/>
  <c r="R958" i="5"/>
  <c r="C950" i="5" s="1"/>
  <c r="AD956" i="5"/>
  <c r="Y941" i="5" s="1"/>
  <c r="H956" i="5"/>
  <c r="C941" i="5" s="1"/>
  <c r="AN913" i="5"/>
  <c r="Y904" i="5" s="1"/>
  <c r="R913" i="5"/>
  <c r="C904" i="5" s="1"/>
  <c r="AD911" i="5"/>
  <c r="Y896" i="5" s="1"/>
  <c r="H911" i="5"/>
  <c r="C896" i="5" s="1"/>
  <c r="B903" i="5"/>
  <c r="AN864" i="5"/>
  <c r="Y856" i="5" s="1"/>
  <c r="R864" i="5"/>
  <c r="C856" i="5" s="1"/>
  <c r="AD862" i="5"/>
  <c r="Y847" i="5" s="1"/>
  <c r="H862" i="5"/>
  <c r="C847" i="5" s="1"/>
  <c r="AN819" i="5"/>
  <c r="Y810" i="5" s="1"/>
  <c r="R819" i="5"/>
  <c r="C810" i="5" s="1"/>
  <c r="AD817" i="5"/>
  <c r="Y802" i="5" s="1"/>
  <c r="H817" i="5"/>
  <c r="C802" i="5" s="1"/>
  <c r="B809" i="5"/>
  <c r="AN771" i="5"/>
  <c r="Y763" i="5" s="1"/>
  <c r="R771" i="5"/>
  <c r="C763" i="5" s="1"/>
  <c r="AD769" i="5"/>
  <c r="Y754" i="5" s="1"/>
  <c r="H769" i="5"/>
  <c r="C754" i="5" s="1"/>
  <c r="AN726" i="5"/>
  <c r="Y717" i="5" s="1"/>
  <c r="R726" i="5"/>
  <c r="C717" i="5" s="1"/>
  <c r="AD724" i="5"/>
  <c r="Y709" i="5" s="1"/>
  <c r="H724" i="5"/>
  <c r="C709" i="5" s="1"/>
  <c r="B716" i="5"/>
  <c r="AN678" i="5"/>
  <c r="Y670" i="5" s="1"/>
  <c r="R678" i="5"/>
  <c r="C670" i="5" s="1"/>
  <c r="AD676" i="5"/>
  <c r="Y661" i="5" s="1"/>
  <c r="H676" i="5"/>
  <c r="C661" i="5" s="1"/>
  <c r="AN633" i="5"/>
  <c r="Y624" i="5" s="1"/>
  <c r="R633" i="5"/>
  <c r="C624" i="5" s="1"/>
  <c r="AD631" i="5"/>
  <c r="Y616" i="5" s="1"/>
  <c r="H631" i="5"/>
  <c r="C616" i="5" s="1"/>
  <c r="B623" i="5"/>
  <c r="AN585" i="5"/>
  <c r="Y577" i="5" s="1"/>
  <c r="R585" i="5"/>
  <c r="C577" i="5" s="1"/>
  <c r="AD583" i="5"/>
  <c r="Y568" i="5" s="1"/>
  <c r="H583" i="5"/>
  <c r="C568" i="5" s="1"/>
  <c r="AN540" i="5"/>
  <c r="Y531" i="5" s="1"/>
  <c r="R540" i="5"/>
  <c r="C531" i="5" s="1"/>
  <c r="AD538" i="5"/>
  <c r="Y523" i="5" s="1"/>
  <c r="H538" i="5"/>
  <c r="C523" i="5" s="1"/>
  <c r="B530" i="5"/>
  <c r="AN492" i="5"/>
  <c r="Y484" i="5" s="1"/>
  <c r="R492" i="5"/>
  <c r="C484" i="5" s="1"/>
  <c r="AD490" i="5"/>
  <c r="Y475" i="5" s="1"/>
  <c r="H490" i="5"/>
  <c r="C475" i="5" s="1"/>
  <c r="AN452" i="5"/>
  <c r="Y446" i="5" s="1"/>
  <c r="R455" i="5"/>
  <c r="C446" i="5" s="1"/>
  <c r="AD453" i="5"/>
  <c r="Y438" i="5" s="1"/>
  <c r="H453" i="5"/>
  <c r="C438" i="5" s="1"/>
  <c r="B445" i="5"/>
  <c r="AN402" i="5"/>
  <c r="Y401" i="5" s="1"/>
  <c r="R409" i="5"/>
  <c r="C401" i="5" s="1"/>
  <c r="AD407" i="5"/>
  <c r="Y392" i="5" s="1"/>
  <c r="Y394" i="5" s="1"/>
  <c r="C392" i="5"/>
  <c r="AN363" i="5"/>
  <c r="Y361" i="5" s="1"/>
  <c r="R370" i="5"/>
  <c r="C361" i="5" s="1"/>
  <c r="AD368" i="5"/>
  <c r="Y353" i="5" s="1"/>
  <c r="H368" i="5"/>
  <c r="C353" i="5" s="1"/>
  <c r="B360" i="5"/>
  <c r="AN322" i="5"/>
  <c r="Y314" i="5" s="1"/>
  <c r="R322" i="5"/>
  <c r="C314" i="5" s="1"/>
  <c r="AD320" i="5"/>
  <c r="Y305" i="5" s="1"/>
  <c r="H320" i="5"/>
  <c r="C305" i="5" s="1"/>
  <c r="Y268" i="5"/>
  <c r="R277" i="5"/>
  <c r="C268" i="5" s="1"/>
  <c r="AD275" i="5"/>
  <c r="Y260" i="5" s="1"/>
  <c r="H275" i="5"/>
  <c r="C260" i="5" s="1"/>
  <c r="B267" i="5"/>
  <c r="AN230" i="5"/>
  <c r="Y222" i="5" s="1"/>
  <c r="R230" i="5"/>
  <c r="C222" i="5" s="1"/>
  <c r="AD228" i="5"/>
  <c r="Y213" i="5" s="1"/>
  <c r="H228" i="5"/>
  <c r="C213" i="5" s="1"/>
  <c r="AN193" i="5"/>
  <c r="Y184" i="5" s="1"/>
  <c r="R193" i="5"/>
  <c r="C184" i="5" s="1"/>
  <c r="AD191" i="5"/>
  <c r="Y176" i="5" s="1"/>
  <c r="H191" i="5"/>
  <c r="C176" i="5" s="1"/>
  <c r="B183" i="5"/>
  <c r="AN153" i="5"/>
  <c r="Y145" i="5" s="1"/>
  <c r="R153" i="5"/>
  <c r="C145" i="5" s="1"/>
  <c r="AD151" i="5"/>
  <c r="Y136" i="5" s="1"/>
  <c r="H151" i="5"/>
  <c r="C136" i="5" s="1"/>
  <c r="AN121" i="5"/>
  <c r="Y112" i="5" s="1"/>
  <c r="R121" i="5"/>
  <c r="C112" i="5" s="1"/>
  <c r="AD119" i="5"/>
  <c r="Y104" i="5" s="1"/>
  <c r="H119" i="5"/>
  <c r="C104" i="5" s="1"/>
  <c r="B111" i="5"/>
  <c r="AN71" i="5"/>
  <c r="Y63" i="5" s="1"/>
  <c r="R71" i="5"/>
  <c r="C63" i="5" s="1"/>
  <c r="AD69" i="5"/>
  <c r="Y54" i="5" s="1"/>
  <c r="H69" i="5"/>
  <c r="C54" i="5" s="1"/>
  <c r="AN26" i="5"/>
  <c r="Y17" i="5" s="1"/>
  <c r="R26" i="5"/>
  <c r="C17" i="5" s="1"/>
  <c r="C35" i="5" s="1"/>
  <c r="C12" i="5" s="1"/>
  <c r="AD24" i="5"/>
  <c r="Y9" i="5" s="1"/>
  <c r="H24" i="5"/>
  <c r="C9" i="5" s="1"/>
  <c r="B16" i="5"/>
  <c r="AN1059" i="4"/>
  <c r="Y1051" i="4" s="1"/>
  <c r="R1059" i="4"/>
  <c r="C1051" i="4" s="1"/>
  <c r="AD1057" i="4"/>
  <c r="Y1042" i="4" s="1"/>
  <c r="H1057" i="4"/>
  <c r="C1042" i="4" s="1"/>
  <c r="AN1014" i="4"/>
  <c r="Y1005" i="4" s="1"/>
  <c r="R1014" i="4"/>
  <c r="C1005" i="4" s="1"/>
  <c r="AD1012" i="4"/>
  <c r="Y997" i="4" s="1"/>
  <c r="H1012" i="4"/>
  <c r="C997" i="4" s="1"/>
  <c r="B1004" i="4"/>
  <c r="AN966" i="4"/>
  <c r="Y958" i="4" s="1"/>
  <c r="R966" i="4"/>
  <c r="C958" i="4" s="1"/>
  <c r="AD964" i="4"/>
  <c r="Y949" i="4" s="1"/>
  <c r="H964" i="4"/>
  <c r="C949" i="4" s="1"/>
  <c r="AN921" i="4"/>
  <c r="Y912" i="4" s="1"/>
  <c r="R921" i="4"/>
  <c r="C912" i="4" s="1"/>
  <c r="AD919" i="4"/>
  <c r="Y904" i="4" s="1"/>
  <c r="H919" i="4"/>
  <c r="C904" i="4" s="1"/>
  <c r="B911" i="4"/>
  <c r="AN872" i="4"/>
  <c r="Y864" i="4" s="1"/>
  <c r="R872" i="4"/>
  <c r="C864" i="4" s="1"/>
  <c r="AD870" i="4"/>
  <c r="Y855" i="4" s="1"/>
  <c r="H870" i="4"/>
  <c r="C855" i="4" s="1"/>
  <c r="AN827" i="4"/>
  <c r="Y818" i="4" s="1"/>
  <c r="R827" i="4"/>
  <c r="C818" i="4" s="1"/>
  <c r="AD825" i="4"/>
  <c r="Y810" i="4" s="1"/>
  <c r="H825" i="4"/>
  <c r="C810" i="4" s="1"/>
  <c r="B817" i="4"/>
  <c r="AN779" i="4"/>
  <c r="Y771" i="4" s="1"/>
  <c r="R779" i="4"/>
  <c r="C771" i="4" s="1"/>
  <c r="AD777" i="4"/>
  <c r="Y762" i="4" s="1"/>
  <c r="H777" i="4"/>
  <c r="C762" i="4" s="1"/>
  <c r="AN734" i="4"/>
  <c r="Y725" i="4" s="1"/>
  <c r="R734" i="4"/>
  <c r="C725" i="4" s="1"/>
  <c r="AD732" i="4"/>
  <c r="Y717" i="4" s="1"/>
  <c r="H732" i="4"/>
  <c r="C717" i="4" s="1"/>
  <c r="B724" i="4"/>
  <c r="AN686" i="4"/>
  <c r="Y678" i="4" s="1"/>
  <c r="R686" i="4"/>
  <c r="C678" i="4" s="1"/>
  <c r="AD684" i="4"/>
  <c r="Y669" i="4" s="1"/>
  <c r="H684" i="4"/>
  <c r="C669" i="4" s="1"/>
  <c r="AN641" i="4"/>
  <c r="Y632" i="4" s="1"/>
  <c r="R641" i="4"/>
  <c r="C632" i="4" s="1"/>
  <c r="AD639" i="4"/>
  <c r="Y624" i="4" s="1"/>
  <c r="H639" i="4"/>
  <c r="C624" i="4" s="1"/>
  <c r="B631" i="4"/>
  <c r="AN593" i="4"/>
  <c r="Y585" i="4" s="1"/>
  <c r="R593" i="4"/>
  <c r="C585" i="4" s="1"/>
  <c r="AD591" i="4"/>
  <c r="Y576" i="4" s="1"/>
  <c r="H591" i="4"/>
  <c r="C576" i="4" s="1"/>
  <c r="AN548" i="4"/>
  <c r="Y539" i="4" s="1"/>
  <c r="R548" i="4"/>
  <c r="C539" i="4" s="1"/>
  <c r="AD546" i="4"/>
  <c r="Y531" i="4" s="1"/>
  <c r="H546" i="4"/>
  <c r="C531" i="4" s="1"/>
  <c r="B538" i="4"/>
  <c r="Y492" i="4"/>
  <c r="R500" i="4"/>
  <c r="C492" i="4" s="1"/>
  <c r="AD498" i="4"/>
  <c r="Y483" i="4" s="1"/>
  <c r="H498" i="4"/>
  <c r="C483" i="4" s="1"/>
  <c r="AN454" i="4"/>
  <c r="Y452" i="4" s="1"/>
  <c r="R461" i="4"/>
  <c r="C452" i="4" s="1"/>
  <c r="AD459" i="4"/>
  <c r="Y444" i="4" s="1"/>
  <c r="H459" i="4"/>
  <c r="C444" i="4" s="1"/>
  <c r="B451" i="4"/>
  <c r="AN408" i="4"/>
  <c r="Y407" i="4" s="1"/>
  <c r="R415" i="4"/>
  <c r="C407" i="4" s="1"/>
  <c r="AD413" i="4"/>
  <c r="Y398" i="4" s="1"/>
  <c r="H413" i="4"/>
  <c r="C398" i="4" s="1"/>
  <c r="AN371" i="4"/>
  <c r="Y368" i="4" s="1"/>
  <c r="R377" i="4"/>
  <c r="C367" i="4" s="1"/>
  <c r="AD374" i="4"/>
  <c r="Y360" i="4" s="1"/>
  <c r="H375" i="4"/>
  <c r="C359" i="4" s="1"/>
  <c r="B366" i="4"/>
  <c r="AN329" i="4"/>
  <c r="Y321" i="4" s="1"/>
  <c r="R329" i="4"/>
  <c r="C320" i="4" s="1"/>
  <c r="AD327" i="4"/>
  <c r="Y312" i="4" s="1"/>
  <c r="H327" i="4"/>
  <c r="C311" i="4" s="1"/>
  <c r="AN284" i="4"/>
  <c r="Y275" i="4" s="1"/>
  <c r="R284" i="4"/>
  <c r="C274" i="4" s="1"/>
  <c r="AD282" i="4"/>
  <c r="Y267" i="4" s="1"/>
  <c r="H282" i="4"/>
  <c r="C266" i="4" s="1"/>
  <c r="B273" i="4"/>
  <c r="AN237" i="4"/>
  <c r="Y229" i="4" s="1"/>
  <c r="R237" i="4"/>
  <c r="C228" i="4" s="1"/>
  <c r="AD235" i="4"/>
  <c r="Y220" i="4" s="1"/>
  <c r="H235" i="4"/>
  <c r="C219" i="4" s="1"/>
  <c r="AN192" i="4"/>
  <c r="Y183" i="4" s="1"/>
  <c r="R192" i="4"/>
  <c r="C182" i="4" s="1"/>
  <c r="AD190" i="4"/>
  <c r="Y175" i="4" s="1"/>
  <c r="H190" i="4"/>
  <c r="C174" i="4" s="1"/>
  <c r="B181" i="4"/>
  <c r="AN152" i="4"/>
  <c r="Y144" i="4" s="1"/>
  <c r="R152" i="4"/>
  <c r="C144" i="4" s="1"/>
  <c r="AD150" i="4"/>
  <c r="Y135" i="4" s="1"/>
  <c r="H150" i="4"/>
  <c r="C135" i="4" s="1"/>
  <c r="AN119" i="4"/>
  <c r="Y110" i="4" s="1"/>
  <c r="R119" i="4"/>
  <c r="C110" i="4" s="1"/>
  <c r="AD117" i="4"/>
  <c r="Y102" i="4" s="1"/>
  <c r="H117" i="4"/>
  <c r="C102" i="4" s="1"/>
  <c r="B109" i="4"/>
  <c r="AN71" i="4"/>
  <c r="Y63" i="4" s="1"/>
  <c r="R71" i="4"/>
  <c r="C63" i="4" s="1"/>
  <c r="AD69" i="4"/>
  <c r="Y54" i="4" s="1"/>
  <c r="H69" i="4"/>
  <c r="C54" i="4" s="1"/>
  <c r="AN26" i="4"/>
  <c r="Y17" i="4" s="1"/>
  <c r="R26" i="4"/>
  <c r="C17" i="4" s="1"/>
  <c r="C35" i="4" s="1"/>
  <c r="C12" i="4" s="1"/>
  <c r="AD24" i="4"/>
  <c r="Y9" i="4" s="1"/>
  <c r="H24" i="4"/>
  <c r="C9" i="4" s="1"/>
  <c r="B16" i="4"/>
  <c r="AN1049" i="2"/>
  <c r="Y1041" i="2" s="1"/>
  <c r="R1049" i="2"/>
  <c r="C1041" i="2" s="1"/>
  <c r="AD1047" i="2"/>
  <c r="Y1032" i="2" s="1"/>
  <c r="H1047" i="2"/>
  <c r="C1032" i="2" s="1"/>
  <c r="AN1004" i="2"/>
  <c r="Y995" i="2" s="1"/>
  <c r="R1004" i="2"/>
  <c r="C995" i="2" s="1"/>
  <c r="AD1002" i="2"/>
  <c r="Y987" i="2" s="1"/>
  <c r="H1002" i="2"/>
  <c r="C987" i="2" s="1"/>
  <c r="B994" i="2"/>
  <c r="AN956" i="2"/>
  <c r="Y948" i="2" s="1"/>
  <c r="R956" i="2"/>
  <c r="C948" i="2" s="1"/>
  <c r="AD954" i="2"/>
  <c r="Y939" i="2" s="1"/>
  <c r="H954" i="2"/>
  <c r="C939" i="2" s="1"/>
  <c r="AN911" i="2"/>
  <c r="Y902" i="2" s="1"/>
  <c r="R911" i="2"/>
  <c r="C902" i="2" s="1"/>
  <c r="AD909" i="2"/>
  <c r="Y894" i="2" s="1"/>
  <c r="H909" i="2"/>
  <c r="C894" i="2" s="1"/>
  <c r="B901" i="2"/>
  <c r="AN862" i="2"/>
  <c r="Y854" i="2" s="1"/>
  <c r="R862" i="2"/>
  <c r="C854" i="2" s="1"/>
  <c r="AD860" i="2"/>
  <c r="Y845" i="2" s="1"/>
  <c r="H860" i="2"/>
  <c r="C845" i="2" s="1"/>
  <c r="AN817" i="2"/>
  <c r="Y808" i="2" s="1"/>
  <c r="R817" i="2"/>
  <c r="C808" i="2" s="1"/>
  <c r="AD815" i="2"/>
  <c r="Y800" i="2" s="1"/>
  <c r="H815" i="2"/>
  <c r="C800" i="2" s="1"/>
  <c r="B807" i="2"/>
  <c r="AN769" i="2"/>
  <c r="Y761" i="2" s="1"/>
  <c r="R769" i="2"/>
  <c r="C761" i="2" s="1"/>
  <c r="AD767" i="2"/>
  <c r="Y752" i="2" s="1"/>
  <c r="H767" i="2"/>
  <c r="C752" i="2" s="1"/>
  <c r="AN724" i="2"/>
  <c r="Y715" i="2" s="1"/>
  <c r="R724" i="2"/>
  <c r="C715" i="2" s="1"/>
  <c r="AD722" i="2"/>
  <c r="Y707" i="2" s="1"/>
  <c r="H722" i="2"/>
  <c r="C707" i="2" s="1"/>
  <c r="B714" i="2"/>
  <c r="AN676" i="2"/>
  <c r="Y668" i="2" s="1"/>
  <c r="R676" i="2"/>
  <c r="C668" i="2" s="1"/>
  <c r="AD674" i="2"/>
  <c r="Y659" i="2" s="1"/>
  <c r="H674" i="2"/>
  <c r="C659" i="2" s="1"/>
  <c r="AN631" i="2"/>
  <c r="Y622" i="2" s="1"/>
  <c r="R631" i="2"/>
  <c r="C622" i="2" s="1"/>
  <c r="AD629" i="2"/>
  <c r="Y614" i="2" s="1"/>
  <c r="H629" i="2"/>
  <c r="C614" i="2" s="1"/>
  <c r="B621" i="2"/>
  <c r="AN583" i="2"/>
  <c r="Y575" i="2" s="1"/>
  <c r="R583" i="2"/>
  <c r="C575" i="2" s="1"/>
  <c r="AD581" i="2"/>
  <c r="Y566" i="2" s="1"/>
  <c r="H581" i="2"/>
  <c r="C566" i="2" s="1"/>
  <c r="AN538" i="2"/>
  <c r="Y529" i="2" s="1"/>
  <c r="R538" i="2"/>
  <c r="C529" i="2" s="1"/>
  <c r="AD536" i="2"/>
  <c r="Y521" i="2" s="1"/>
  <c r="H536" i="2"/>
  <c r="C521" i="2" s="1"/>
  <c r="B528" i="2"/>
  <c r="AN492" i="2"/>
  <c r="Y484" i="2" s="1"/>
  <c r="R492" i="2"/>
  <c r="C484" i="2" s="1"/>
  <c r="AD490" i="2"/>
  <c r="Y475" i="2" s="1"/>
  <c r="H490" i="2"/>
  <c r="C475" i="2" s="1"/>
  <c r="R454" i="2"/>
  <c r="C445" i="2" s="1"/>
  <c r="AD452" i="2"/>
  <c r="Y437" i="2" s="1"/>
  <c r="H455" i="2"/>
  <c r="C437" i="2" s="1"/>
  <c r="B444" i="2"/>
  <c r="AN409" i="2"/>
  <c r="Y409" i="2" s="1"/>
  <c r="R417" i="2"/>
  <c r="C409" i="2" s="1"/>
  <c r="AD415" i="2"/>
  <c r="Y400" i="2" s="1"/>
  <c r="C400" i="2"/>
  <c r="AN373" i="2"/>
  <c r="Y370" i="2" s="1"/>
  <c r="R379" i="2"/>
  <c r="C370" i="2" s="1"/>
  <c r="AD374" i="2"/>
  <c r="Y362" i="2" s="1"/>
  <c r="H377" i="2"/>
  <c r="C362" i="2" s="1"/>
  <c r="B369" i="2"/>
  <c r="AN331" i="2"/>
  <c r="Y323" i="2" s="1"/>
  <c r="R331" i="2"/>
  <c r="C323" i="2" s="1"/>
  <c r="AD329" i="2"/>
  <c r="Y314" i="2" s="1"/>
  <c r="C314" i="2"/>
  <c r="AN286" i="2"/>
  <c r="Y277" i="2" s="1"/>
  <c r="R286" i="2"/>
  <c r="C277" i="2" s="1"/>
  <c r="AD284" i="2"/>
  <c r="Y269" i="2" s="1"/>
  <c r="H284" i="2"/>
  <c r="C269" i="2" s="1"/>
  <c r="B276" i="2"/>
  <c r="AN239" i="2"/>
  <c r="Y231" i="2" s="1"/>
  <c r="R239" i="2"/>
  <c r="C231" i="2" s="1"/>
  <c r="AD237" i="2"/>
  <c r="Y222" i="2" s="1"/>
  <c r="H237" i="2"/>
  <c r="C222" i="2" s="1"/>
  <c r="AN194" i="2"/>
  <c r="Y185" i="2" s="1"/>
  <c r="R194" i="2"/>
  <c r="C185" i="2" s="1"/>
  <c r="AD192" i="2"/>
  <c r="Y177" i="2" s="1"/>
  <c r="H192" i="2"/>
  <c r="C177" i="2" s="1"/>
  <c r="B184" i="2"/>
  <c r="AN154" i="2"/>
  <c r="Y146" i="2" s="1"/>
  <c r="R154" i="2"/>
  <c r="C146" i="2" s="1"/>
  <c r="AD152" i="2"/>
  <c r="Y137" i="2" s="1"/>
  <c r="H152" i="2"/>
  <c r="C137" i="2" s="1"/>
  <c r="AN121" i="2"/>
  <c r="Y112" i="2" s="1"/>
  <c r="R121" i="2"/>
  <c r="C112" i="2" s="1"/>
  <c r="AD119" i="2"/>
  <c r="Y104" i="2" s="1"/>
  <c r="H119" i="2"/>
  <c r="C104" i="2" s="1"/>
  <c r="B111" i="2"/>
  <c r="AN71" i="2"/>
  <c r="Y63" i="2" s="1"/>
  <c r="R71" i="2"/>
  <c r="C63" i="2" s="1"/>
  <c r="AD69" i="2"/>
  <c r="Y54" i="2" s="1"/>
  <c r="H69" i="2"/>
  <c r="C54" i="2" s="1"/>
  <c r="AN26" i="2"/>
  <c r="Y17" i="2" s="1"/>
  <c r="R26" i="2"/>
  <c r="C17" i="2" s="1"/>
  <c r="C35" i="2" s="1"/>
  <c r="C12" i="2" s="1"/>
  <c r="AD24" i="2"/>
  <c r="Y9" i="2" s="1"/>
  <c r="H24" i="2"/>
  <c r="C11" i="2" s="1"/>
  <c r="B16" i="2"/>
  <c r="AN1110" i="11"/>
  <c r="Y1102" i="11" s="1"/>
  <c r="R1110" i="11"/>
  <c r="C1102" i="11" s="1"/>
  <c r="AD1108" i="11"/>
  <c r="Y1093" i="11" s="1"/>
  <c r="H1108" i="11"/>
  <c r="C1093" i="11" s="1"/>
  <c r="AN1065" i="11"/>
  <c r="Y1056" i="11" s="1"/>
  <c r="R1065" i="11"/>
  <c r="C1056" i="11" s="1"/>
  <c r="AD1063" i="11"/>
  <c r="Y1048" i="11" s="1"/>
  <c r="H1063" i="11"/>
  <c r="C1048" i="11" s="1"/>
  <c r="B1055" i="11"/>
  <c r="AN1017" i="11"/>
  <c r="Y1009" i="11" s="1"/>
  <c r="R1017" i="11"/>
  <c r="C1009" i="11" s="1"/>
  <c r="AD1015" i="11"/>
  <c r="Y1000" i="11" s="1"/>
  <c r="H1015" i="11"/>
  <c r="C1000" i="11" s="1"/>
  <c r="AN972" i="11"/>
  <c r="Y963" i="11" s="1"/>
  <c r="R972" i="11"/>
  <c r="C963" i="11" s="1"/>
  <c r="AD970" i="11"/>
  <c r="Y955" i="11" s="1"/>
  <c r="H970" i="11"/>
  <c r="C955" i="11" s="1"/>
  <c r="B962" i="11"/>
  <c r="AN923" i="11"/>
  <c r="Y915" i="11" s="1"/>
  <c r="R923" i="11"/>
  <c r="C915" i="11" s="1"/>
  <c r="AD921" i="11"/>
  <c r="Y906" i="11" s="1"/>
  <c r="H921" i="11"/>
  <c r="C906" i="11" s="1"/>
  <c r="AN878" i="11"/>
  <c r="Y869" i="11" s="1"/>
  <c r="R878" i="11"/>
  <c r="C869" i="11" s="1"/>
  <c r="AD876" i="11"/>
  <c r="Y861" i="11" s="1"/>
  <c r="H876" i="11"/>
  <c r="C861" i="11" s="1"/>
  <c r="B868" i="11"/>
  <c r="AN830" i="11"/>
  <c r="Y822" i="11" s="1"/>
  <c r="R830" i="11"/>
  <c r="C822" i="11" s="1"/>
  <c r="AD828" i="11"/>
  <c r="Y813" i="11" s="1"/>
  <c r="H828" i="11"/>
  <c r="C813" i="11" s="1"/>
  <c r="AN785" i="11"/>
  <c r="Y776" i="11" s="1"/>
  <c r="R785" i="11"/>
  <c r="C776" i="11" s="1"/>
  <c r="AD783" i="11"/>
  <c r="Y768" i="11" s="1"/>
  <c r="H783" i="11"/>
  <c r="C768" i="11" s="1"/>
  <c r="B775" i="11"/>
  <c r="AN737" i="11"/>
  <c r="Y729" i="11" s="1"/>
  <c r="R737" i="11"/>
  <c r="C729" i="11" s="1"/>
  <c r="AD735" i="11"/>
  <c r="Y720" i="11" s="1"/>
  <c r="H735" i="11"/>
  <c r="C720" i="11" s="1"/>
  <c r="AN692" i="11"/>
  <c r="Y683" i="11" s="1"/>
  <c r="R692" i="11"/>
  <c r="C683" i="11" s="1"/>
  <c r="AD690" i="11"/>
  <c r="Y675" i="11" s="1"/>
  <c r="H690" i="11"/>
  <c r="C675" i="11" s="1"/>
  <c r="B682" i="11"/>
  <c r="AN644" i="11"/>
  <c r="Y636" i="11" s="1"/>
  <c r="R644" i="11"/>
  <c r="C636" i="11" s="1"/>
  <c r="AD642" i="11"/>
  <c r="Y627" i="11" s="1"/>
  <c r="H642" i="11"/>
  <c r="C627" i="11" s="1"/>
  <c r="AN599" i="11"/>
  <c r="Y590" i="11" s="1"/>
  <c r="R599" i="11"/>
  <c r="C590" i="11" s="1"/>
  <c r="AD597" i="11"/>
  <c r="Y582" i="11" s="1"/>
  <c r="H597" i="11"/>
  <c r="C582" i="11" s="1"/>
  <c r="B589" i="11"/>
  <c r="AN545" i="11"/>
  <c r="Y537" i="11" s="1"/>
  <c r="R545" i="11"/>
  <c r="C537" i="11" s="1"/>
  <c r="AD543" i="11"/>
  <c r="Y528" i="11" s="1"/>
  <c r="H543" i="11"/>
  <c r="C528" i="11" s="1"/>
  <c r="AN500" i="11"/>
  <c r="Y491" i="11" s="1"/>
  <c r="R500" i="11"/>
  <c r="C491" i="11" s="1"/>
  <c r="AD498" i="11"/>
  <c r="Y483" i="11" s="1"/>
  <c r="H498" i="11"/>
  <c r="C483" i="11" s="1"/>
  <c r="B490" i="11"/>
  <c r="AN448" i="11"/>
  <c r="Y440" i="11" s="1"/>
  <c r="R448" i="11"/>
  <c r="C440" i="11" s="1"/>
  <c r="AD446" i="11"/>
  <c r="Y431" i="11" s="1"/>
  <c r="H446" i="11"/>
  <c r="C431" i="11" s="1"/>
  <c r="AN403" i="11"/>
  <c r="Y394" i="11" s="1"/>
  <c r="R403" i="11"/>
  <c r="C394" i="11" s="1"/>
  <c r="AD401" i="11"/>
  <c r="Y386" i="11" s="1"/>
  <c r="H401" i="11"/>
  <c r="C386" i="11" s="1"/>
  <c r="B393" i="11"/>
  <c r="AN355" i="11"/>
  <c r="Y347" i="11" s="1"/>
  <c r="R355" i="11"/>
  <c r="C347" i="11" s="1"/>
  <c r="AD342" i="11"/>
  <c r="Y338" i="11" s="1"/>
  <c r="H353" i="11"/>
  <c r="C338" i="11" s="1"/>
  <c r="AN310" i="11"/>
  <c r="Y301" i="11" s="1"/>
  <c r="R310" i="11"/>
  <c r="C301" i="11" s="1"/>
  <c r="AD308" i="11"/>
  <c r="Y293" i="11" s="1"/>
  <c r="H308" i="11"/>
  <c r="C293" i="11" s="1"/>
  <c r="B300" i="11"/>
  <c r="AN263" i="11"/>
  <c r="Y255" i="11" s="1"/>
  <c r="R263" i="11"/>
  <c r="C255" i="11" s="1"/>
  <c r="AD261" i="11"/>
  <c r="Y246" i="11" s="1"/>
  <c r="H261" i="11"/>
  <c r="C246" i="11" s="1"/>
  <c r="AN218" i="11"/>
  <c r="Y209" i="11" s="1"/>
  <c r="R218" i="11"/>
  <c r="C209" i="11" s="1"/>
  <c r="AD216" i="11"/>
  <c r="Y201" i="11" s="1"/>
  <c r="H216" i="11"/>
  <c r="C201" i="11" s="1"/>
  <c r="B208" i="11"/>
  <c r="AN169" i="11"/>
  <c r="Y161" i="11" s="1"/>
  <c r="R169" i="11"/>
  <c r="C161" i="11" s="1"/>
  <c r="AD167" i="11"/>
  <c r="Y152" i="11" s="1"/>
  <c r="H167" i="11"/>
  <c r="C152" i="11" s="1"/>
  <c r="AN124" i="11"/>
  <c r="Y115" i="11" s="1"/>
  <c r="R124" i="11"/>
  <c r="C115" i="11" s="1"/>
  <c r="AD122" i="11"/>
  <c r="Y107" i="11" s="1"/>
  <c r="H122" i="11"/>
  <c r="C107" i="11" s="1"/>
  <c r="B114" i="11"/>
  <c r="AN71" i="11"/>
  <c r="Y63" i="11" s="1"/>
  <c r="R71" i="11"/>
  <c r="C63" i="11" s="1"/>
  <c r="AD69" i="11"/>
  <c r="Y54" i="11" s="1"/>
  <c r="H69" i="11"/>
  <c r="C54" i="11" s="1"/>
  <c r="AN26" i="11"/>
  <c r="Y17" i="11" s="1"/>
  <c r="R26" i="11"/>
  <c r="C17" i="11" s="1"/>
  <c r="C35" i="11" s="1"/>
  <c r="C12" i="11" s="1"/>
  <c r="AD24" i="11"/>
  <c r="Y9" i="11" s="1"/>
  <c r="H24" i="11"/>
  <c r="C9" i="11" s="1"/>
  <c r="B16" i="11"/>
  <c r="C11" i="11" l="1"/>
  <c r="C11" i="4"/>
  <c r="C13" i="4" s="1"/>
  <c r="C11" i="6"/>
  <c r="C13" i="6" s="1"/>
  <c r="Y16" i="6" s="1"/>
  <c r="Y35" i="6" s="1"/>
  <c r="Y12" i="6" s="1"/>
  <c r="C11" i="5"/>
  <c r="C13" i="5" s="1"/>
  <c r="Y16" i="5" s="1"/>
  <c r="Y35" i="5" s="1"/>
  <c r="Y12" i="5" s="1"/>
  <c r="C13" i="7"/>
  <c r="X16" i="7" s="1"/>
  <c r="C11" i="9"/>
  <c r="C13" i="9" s="1"/>
  <c r="Y8" i="9" s="1"/>
  <c r="Y11" i="9" s="1"/>
  <c r="C13" i="11"/>
  <c r="B14" i="11" s="1"/>
  <c r="X16" i="9"/>
  <c r="C13" i="8"/>
  <c r="C9" i="8"/>
  <c r="Y8" i="7"/>
  <c r="Y11" i="7" s="1"/>
  <c r="Y8" i="5"/>
  <c r="Y11" i="5" s="1"/>
  <c r="C13" i="2"/>
  <c r="C9" i="2"/>
  <c r="AN1080" i="1"/>
  <c r="Y1072" i="1" s="1"/>
  <c r="R1080" i="1"/>
  <c r="C1072" i="1" s="1"/>
  <c r="AD1078" i="1"/>
  <c r="Y1063" i="1" s="1"/>
  <c r="H1078" i="1"/>
  <c r="C1063" i="1" s="1"/>
  <c r="AN1035" i="1"/>
  <c r="Y1026" i="1" s="1"/>
  <c r="R1035" i="1"/>
  <c r="C1026" i="1" s="1"/>
  <c r="AD1033" i="1"/>
  <c r="Y1018" i="1" s="1"/>
  <c r="H1033" i="1"/>
  <c r="C1018" i="1" s="1"/>
  <c r="B1025" i="1"/>
  <c r="AN987" i="1"/>
  <c r="Y979" i="1" s="1"/>
  <c r="R987" i="1"/>
  <c r="C979" i="1" s="1"/>
  <c r="AD985" i="1"/>
  <c r="Y970" i="1" s="1"/>
  <c r="H985" i="1"/>
  <c r="C970" i="1" s="1"/>
  <c r="AN942" i="1"/>
  <c r="Y933" i="1" s="1"/>
  <c r="R942" i="1"/>
  <c r="C933" i="1" s="1"/>
  <c r="AD940" i="1"/>
  <c r="Y925" i="1" s="1"/>
  <c r="H940" i="1"/>
  <c r="C925" i="1" s="1"/>
  <c r="B932" i="1"/>
  <c r="AN893" i="1"/>
  <c r="Y885" i="1" s="1"/>
  <c r="R893" i="1"/>
  <c r="C885" i="1" s="1"/>
  <c r="AD891" i="1"/>
  <c r="Y876" i="1" s="1"/>
  <c r="H891" i="1"/>
  <c r="C876" i="1" s="1"/>
  <c r="AN848" i="1"/>
  <c r="Y839" i="1" s="1"/>
  <c r="R848" i="1"/>
  <c r="C839" i="1" s="1"/>
  <c r="AD846" i="1"/>
  <c r="Y831" i="1" s="1"/>
  <c r="H846" i="1"/>
  <c r="C831" i="1" s="1"/>
  <c r="B838" i="1"/>
  <c r="AN800" i="1"/>
  <c r="Y792" i="1" s="1"/>
  <c r="R800" i="1"/>
  <c r="C792" i="1" s="1"/>
  <c r="AD798" i="1"/>
  <c r="Y783" i="1" s="1"/>
  <c r="H798" i="1"/>
  <c r="C783" i="1" s="1"/>
  <c r="AN755" i="1"/>
  <c r="Y746" i="1" s="1"/>
  <c r="R755" i="1"/>
  <c r="C746" i="1" s="1"/>
  <c r="AD753" i="1"/>
  <c r="Y738" i="1" s="1"/>
  <c r="H753" i="1"/>
  <c r="C738" i="1" s="1"/>
  <c r="B745" i="1"/>
  <c r="AN707" i="1"/>
  <c r="Y699" i="1" s="1"/>
  <c r="R707" i="1"/>
  <c r="C699" i="1" s="1"/>
  <c r="AD705" i="1"/>
  <c r="Y690" i="1" s="1"/>
  <c r="H705" i="1"/>
  <c r="C690" i="1" s="1"/>
  <c r="AN662" i="1"/>
  <c r="Y653" i="1" s="1"/>
  <c r="R662" i="1"/>
  <c r="C653" i="1" s="1"/>
  <c r="AD660" i="1"/>
  <c r="Y645" i="1" s="1"/>
  <c r="H660" i="1"/>
  <c r="C645" i="1" s="1"/>
  <c r="B652" i="1"/>
  <c r="AN614" i="1"/>
  <c r="Y606" i="1" s="1"/>
  <c r="R614" i="1"/>
  <c r="C606" i="1" s="1"/>
  <c r="AD612" i="1"/>
  <c r="Y597" i="1" s="1"/>
  <c r="H612" i="1"/>
  <c r="C597" i="1" s="1"/>
  <c r="AN569" i="1"/>
  <c r="Y560" i="1" s="1"/>
  <c r="R569" i="1"/>
  <c r="C560" i="1" s="1"/>
  <c r="AD567" i="1"/>
  <c r="Y552" i="1" s="1"/>
  <c r="H567" i="1"/>
  <c r="C552" i="1" s="1"/>
  <c r="B559" i="1"/>
  <c r="AN518" i="1"/>
  <c r="Y510" i="1" s="1"/>
  <c r="R518" i="1"/>
  <c r="C510" i="1" s="1"/>
  <c r="AD516" i="1"/>
  <c r="Y501" i="1" s="1"/>
  <c r="AN471" i="1"/>
  <c r="Y471" i="1" s="1"/>
  <c r="R480" i="1"/>
  <c r="C471" i="1" s="1"/>
  <c r="AD478" i="1"/>
  <c r="Y463" i="1" s="1"/>
  <c r="H478" i="1"/>
  <c r="C463" i="1" s="1"/>
  <c r="B470" i="1"/>
  <c r="AN425" i="1"/>
  <c r="Y426" i="1" s="1"/>
  <c r="R434" i="1"/>
  <c r="C426" i="1" s="1"/>
  <c r="AD432" i="1"/>
  <c r="Y417" i="1" s="1"/>
  <c r="H432" i="1"/>
  <c r="C417" i="1" s="1"/>
  <c r="AN394" i="1"/>
  <c r="Y385" i="1" s="1"/>
  <c r="R394" i="1"/>
  <c r="C385" i="1" s="1"/>
  <c r="AD392" i="1"/>
  <c r="Y377" i="1" s="1"/>
  <c r="H391" i="1"/>
  <c r="C377" i="1" s="1"/>
  <c r="B384" i="1"/>
  <c r="AN346" i="1"/>
  <c r="Y338" i="1" s="1"/>
  <c r="R346" i="1"/>
  <c r="C338" i="1" s="1"/>
  <c r="AD344" i="1"/>
  <c r="Y329" i="1" s="1"/>
  <c r="H344" i="1"/>
  <c r="C329" i="1" s="1"/>
  <c r="AN301" i="1"/>
  <c r="Y292" i="1" s="1"/>
  <c r="R301" i="1"/>
  <c r="C292" i="1" s="1"/>
  <c r="AD299" i="1"/>
  <c r="Y284" i="1" s="1"/>
  <c r="H299" i="1"/>
  <c r="C284" i="1" s="1"/>
  <c r="B291" i="1"/>
  <c r="AN254" i="1"/>
  <c r="Y246" i="1" s="1"/>
  <c r="R254" i="1"/>
  <c r="C246" i="1" s="1"/>
  <c r="AD252" i="1"/>
  <c r="Y237" i="1" s="1"/>
  <c r="H252" i="1"/>
  <c r="C237" i="1" s="1"/>
  <c r="AN209" i="1"/>
  <c r="Y200" i="1" s="1"/>
  <c r="R209" i="1"/>
  <c r="C200" i="1" s="1"/>
  <c r="AD207" i="1"/>
  <c r="Y192" i="1" s="1"/>
  <c r="H207" i="1"/>
  <c r="C192" i="1" s="1"/>
  <c r="B199" i="1"/>
  <c r="M83" i="12"/>
  <c r="D83" i="12"/>
  <c r="Q78" i="12"/>
  <c r="Q83" i="12" s="1"/>
  <c r="H78" i="12"/>
  <c r="H83" i="12" s="1"/>
  <c r="M60" i="12"/>
  <c r="D60" i="12"/>
  <c r="Q60" i="12"/>
  <c r="H55" i="12"/>
  <c r="H60" i="12" s="1"/>
  <c r="M36" i="12"/>
  <c r="D36" i="12"/>
  <c r="Q31" i="12"/>
  <c r="Q36" i="12" s="1"/>
  <c r="H31" i="12"/>
  <c r="H36" i="12" s="1"/>
  <c r="AP33" i="12"/>
  <c r="AF33" i="12"/>
  <c r="AT28" i="12"/>
  <c r="AT33" i="12" s="1"/>
  <c r="AJ28" i="12"/>
  <c r="AJ33" i="12" s="1"/>
  <c r="D14" i="12"/>
  <c r="H9" i="12"/>
  <c r="H14" i="12" s="1"/>
  <c r="AP12" i="12"/>
  <c r="AT7" i="12"/>
  <c r="AT12" i="12" s="1"/>
  <c r="AJ7" i="12"/>
  <c r="AJ12" i="12" s="1"/>
  <c r="AF12" i="12"/>
  <c r="X16" i="6" l="1"/>
  <c r="Y8" i="6"/>
  <c r="Y11" i="6" s="1"/>
  <c r="Y13" i="6" s="1"/>
  <c r="B14" i="6"/>
  <c r="Y16" i="11"/>
  <c r="Y35" i="11" s="1"/>
  <c r="Y12" i="11" s="1"/>
  <c r="B14" i="7"/>
  <c r="Y8" i="11"/>
  <c r="Y11" i="11" s="1"/>
  <c r="Y16" i="7"/>
  <c r="Y35" i="7" s="1"/>
  <c r="Y12" i="7" s="1"/>
  <c r="Y13" i="7" s="1"/>
  <c r="C53" i="7" s="1"/>
  <c r="C56" i="7" s="1"/>
  <c r="X16" i="5"/>
  <c r="B14" i="5"/>
  <c r="X16" i="11"/>
  <c r="B14" i="9"/>
  <c r="Y16" i="9"/>
  <c r="Y35" i="9" s="1"/>
  <c r="Y12" i="9" s="1"/>
  <c r="Y13" i="9" s="1"/>
  <c r="N37" i="12"/>
  <c r="AQ34" i="12"/>
  <c r="AQ13" i="12"/>
  <c r="AG34" i="12"/>
  <c r="AG13" i="12"/>
  <c r="E15" i="12"/>
  <c r="Y16" i="8"/>
  <c r="Y35" i="8" s="1"/>
  <c r="Y12" i="8" s="1"/>
  <c r="B14" i="8"/>
  <c r="X16" i="8"/>
  <c r="Y8" i="8"/>
  <c r="Y11" i="8" s="1"/>
  <c r="Y13" i="5"/>
  <c r="Y16" i="4"/>
  <c r="Y35" i="4" s="1"/>
  <c r="Y12" i="4" s="1"/>
  <c r="B14" i="4"/>
  <c r="X16" i="4"/>
  <c r="Y8" i="4"/>
  <c r="Y11" i="4" s="1"/>
  <c r="Y16" i="2"/>
  <c r="Y35" i="2" s="1"/>
  <c r="Y12" i="2" s="1"/>
  <c r="B14" i="2"/>
  <c r="X16" i="2"/>
  <c r="Y8" i="2"/>
  <c r="Y11" i="2" s="1"/>
  <c r="E61" i="12"/>
  <c r="E84" i="12"/>
  <c r="N61" i="12"/>
  <c r="N84" i="12"/>
  <c r="E37" i="12"/>
  <c r="Y13" i="11" l="1"/>
  <c r="B62" i="11" s="1"/>
  <c r="C53" i="11"/>
  <c r="C56" i="11" s="1"/>
  <c r="B62" i="7"/>
  <c r="X14" i="11"/>
  <c r="X14" i="7"/>
  <c r="C62" i="7"/>
  <c r="C81" i="7" s="1"/>
  <c r="C57" i="7" s="1"/>
  <c r="C58" i="7" s="1"/>
  <c r="B62" i="9"/>
  <c r="C53" i="9"/>
  <c r="C56" i="9" s="1"/>
  <c r="X14" i="9"/>
  <c r="C62" i="9"/>
  <c r="C81" i="9" s="1"/>
  <c r="C57" i="9" s="1"/>
  <c r="Y13" i="8"/>
  <c r="C62" i="6"/>
  <c r="C81" i="6" s="1"/>
  <c r="C57" i="6" s="1"/>
  <c r="B62" i="6"/>
  <c r="C53" i="6"/>
  <c r="C56" i="6" s="1"/>
  <c r="X14" i="6"/>
  <c r="C62" i="5"/>
  <c r="C78" i="5" s="1"/>
  <c r="C57" i="5" s="1"/>
  <c r="B62" i="5"/>
  <c r="C53" i="5"/>
  <c r="C56" i="5" s="1"/>
  <c r="X14" i="5"/>
  <c r="Y13" i="4"/>
  <c r="C53" i="4" s="1"/>
  <c r="Y13" i="2"/>
  <c r="D56" i="10"/>
  <c r="D38" i="10"/>
  <c r="D17" i="10"/>
  <c r="C62" i="11" l="1"/>
  <c r="C81" i="11" s="1"/>
  <c r="C57" i="11" s="1"/>
  <c r="C58" i="11" s="1"/>
  <c r="B63" i="10"/>
  <c r="C58" i="6"/>
  <c r="X62" i="6" s="1"/>
  <c r="C58" i="5"/>
  <c r="B60" i="5" s="1"/>
  <c r="C58" i="9"/>
  <c r="C62" i="8"/>
  <c r="C81" i="8" s="1"/>
  <c r="C57" i="8" s="1"/>
  <c r="B62" i="8"/>
  <c r="C53" i="8"/>
  <c r="C56" i="8" s="1"/>
  <c r="C58" i="8" s="1"/>
  <c r="X14" i="8"/>
  <c r="X62" i="7"/>
  <c r="Y62" i="7"/>
  <c r="Y81" i="7" s="1"/>
  <c r="Y57" i="7" s="1"/>
  <c r="B60" i="7"/>
  <c r="Y53" i="7"/>
  <c r="Y56" i="7" s="1"/>
  <c r="C62" i="4"/>
  <c r="C76" i="4" s="1"/>
  <c r="C57" i="4" s="1"/>
  <c r="B62" i="4"/>
  <c r="C56" i="4"/>
  <c r="X14" i="4"/>
  <c r="B62" i="2"/>
  <c r="C53" i="2"/>
  <c r="C56" i="2" s="1"/>
  <c r="C62" i="2"/>
  <c r="C81" i="2" s="1"/>
  <c r="C57" i="2" s="1"/>
  <c r="X14" i="2"/>
  <c r="X62" i="11" l="1"/>
  <c r="B60" i="11"/>
  <c r="Y62" i="11"/>
  <c r="Y81" i="11" s="1"/>
  <c r="Y57" i="11" s="1"/>
  <c r="Y53" i="11"/>
  <c r="Y56" i="11" s="1"/>
  <c r="Y58" i="11" s="1"/>
  <c r="C106" i="11" s="1"/>
  <c r="C109" i="11" s="1"/>
  <c r="Y53" i="5"/>
  <c r="Y56" i="5" s="1"/>
  <c r="Y62" i="6"/>
  <c r="Y81" i="6" s="1"/>
  <c r="Y57" i="6" s="1"/>
  <c r="Y53" i="6"/>
  <c r="Y56" i="6" s="1"/>
  <c r="B60" i="6"/>
  <c r="Y62" i="8"/>
  <c r="Y81" i="8" s="1"/>
  <c r="Y57" i="8" s="1"/>
  <c r="Y58" i="8" s="1"/>
  <c r="X59" i="8" s="1"/>
  <c r="X62" i="8"/>
  <c r="Y62" i="5"/>
  <c r="Y78" i="5" s="1"/>
  <c r="Y57" i="5" s="1"/>
  <c r="X62" i="5"/>
  <c r="C58" i="4"/>
  <c r="Y62" i="4" s="1"/>
  <c r="Y76" i="4" s="1"/>
  <c r="Y57" i="4" s="1"/>
  <c r="Y58" i="7"/>
  <c r="C101" i="7" s="1"/>
  <c r="C104" i="7" s="1"/>
  <c r="X62" i="9"/>
  <c r="Y62" i="9"/>
  <c r="Y81" i="9" s="1"/>
  <c r="Y57" i="9" s="1"/>
  <c r="B60" i="9"/>
  <c r="Y53" i="9"/>
  <c r="Y56" i="9" s="1"/>
  <c r="B60" i="8"/>
  <c r="C58" i="2"/>
  <c r="X59" i="11" l="1"/>
  <c r="C114" i="11"/>
  <c r="C133" i="11" s="1"/>
  <c r="C110" i="11" s="1"/>
  <c r="Y58" i="9"/>
  <c r="X59" i="9" s="1"/>
  <c r="Y58" i="5"/>
  <c r="C111" i="5" s="1"/>
  <c r="C122" i="5" s="1"/>
  <c r="C107" i="5" s="1"/>
  <c r="Y58" i="6"/>
  <c r="C105" i="6" s="1"/>
  <c r="C108" i="6" s="1"/>
  <c r="X62" i="4"/>
  <c r="B60" i="4"/>
  <c r="Y53" i="4"/>
  <c r="Y56" i="4" s="1"/>
  <c r="Y58" i="4" s="1"/>
  <c r="C101" i="4" s="1"/>
  <c r="C104" i="4" s="1"/>
  <c r="X59" i="7"/>
  <c r="C109" i="7"/>
  <c r="C120" i="7" s="1"/>
  <c r="C105" i="7" s="1"/>
  <c r="C106" i="7" s="1"/>
  <c r="C106" i="9"/>
  <c r="C109" i="9" s="1"/>
  <c r="C114" i="9"/>
  <c r="C133" i="9" s="1"/>
  <c r="C110" i="9" s="1"/>
  <c r="C107" i="8"/>
  <c r="C118" i="8" s="1"/>
  <c r="C103" i="8" s="1"/>
  <c r="C99" i="8"/>
  <c r="C102" i="8" s="1"/>
  <c r="Y62" i="2"/>
  <c r="Y81" i="2" s="1"/>
  <c r="Y57" i="2" s="1"/>
  <c r="B60" i="2"/>
  <c r="Y53" i="2"/>
  <c r="Y56" i="2" s="1"/>
  <c r="X62" i="2"/>
  <c r="C111" i="11"/>
  <c r="Y106" i="11" s="1"/>
  <c r="C103" i="5" l="1"/>
  <c r="C106" i="5" s="1"/>
  <c r="X59" i="6"/>
  <c r="X59" i="5"/>
  <c r="C109" i="4"/>
  <c r="C120" i="4" s="1"/>
  <c r="C105" i="4" s="1"/>
  <c r="C106" i="4" s="1"/>
  <c r="C113" i="6"/>
  <c r="C124" i="6" s="1"/>
  <c r="C109" i="6" s="1"/>
  <c r="C110" i="6" s="1"/>
  <c r="B111" i="6" s="1"/>
  <c r="X59" i="4"/>
  <c r="C108" i="5"/>
  <c r="Y111" i="5" s="1"/>
  <c r="Y122" i="5" s="1"/>
  <c r="Y107" i="5" s="1"/>
  <c r="Y58" i="2"/>
  <c r="C111" i="2" s="1"/>
  <c r="C123" i="2" s="1"/>
  <c r="C107" i="2" s="1"/>
  <c r="C111" i="9"/>
  <c r="C104" i="8"/>
  <c r="C136" i="8" s="1"/>
  <c r="X109" i="7"/>
  <c r="B107" i="7"/>
  <c r="Y101" i="7"/>
  <c r="Y104" i="7" s="1"/>
  <c r="Y109" i="7"/>
  <c r="Y120" i="7" s="1"/>
  <c r="Y105" i="7" s="1"/>
  <c r="Y105" i="6"/>
  <c r="Y108" i="6" s="1"/>
  <c r="Y114" i="11"/>
  <c r="Y133" i="11" s="1"/>
  <c r="Y110" i="11" s="1"/>
  <c r="Y109" i="11"/>
  <c r="C151" i="11"/>
  <c r="C154" i="11" s="1"/>
  <c r="X114" i="11"/>
  <c r="B112" i="11"/>
  <c r="Y113" i="6" l="1"/>
  <c r="Y124" i="6" s="1"/>
  <c r="Y109" i="6" s="1"/>
  <c r="Y110" i="6" s="1"/>
  <c r="X113" i="6"/>
  <c r="C103" i="2"/>
  <c r="C106" i="2" s="1"/>
  <c r="C108" i="2" s="1"/>
  <c r="X59" i="2"/>
  <c r="X111" i="5"/>
  <c r="Y103" i="5"/>
  <c r="Y106" i="5" s="1"/>
  <c r="Y108" i="5" s="1"/>
  <c r="B109" i="5"/>
  <c r="C135" i="5"/>
  <c r="C138" i="5" s="1"/>
  <c r="Y106" i="7"/>
  <c r="C151" i="9"/>
  <c r="C154" i="9" s="1"/>
  <c r="X114" i="9"/>
  <c r="B112" i="9"/>
  <c r="Y106" i="9"/>
  <c r="Y109" i="9" s="1"/>
  <c r="Y114" i="9"/>
  <c r="Y133" i="9" s="1"/>
  <c r="Y110" i="9" s="1"/>
  <c r="Y107" i="8"/>
  <c r="Y118" i="8" s="1"/>
  <c r="Y103" i="8" s="1"/>
  <c r="Y99" i="8"/>
  <c r="Y102" i="8" s="1"/>
  <c r="C139" i="8"/>
  <c r="X107" i="8"/>
  <c r="B105" i="8"/>
  <c r="Y109" i="4"/>
  <c r="Y120" i="4" s="1"/>
  <c r="Y105" i="4" s="1"/>
  <c r="Y101" i="4"/>
  <c r="Y104" i="4" s="1"/>
  <c r="C134" i="4"/>
  <c r="C137" i="4" s="1"/>
  <c r="X109" i="4"/>
  <c r="B107" i="4"/>
  <c r="Y111" i="11"/>
  <c r="Y103" i="2" l="1"/>
  <c r="Y106" i="2" s="1"/>
  <c r="C147" i="7"/>
  <c r="C166" i="7" s="1"/>
  <c r="C142" i="7" s="1"/>
  <c r="C138" i="7"/>
  <c r="C141" i="7" s="1"/>
  <c r="C137" i="6"/>
  <c r="C140" i="6" s="1"/>
  <c r="B147" i="7"/>
  <c r="B109" i="2"/>
  <c r="Y111" i="2"/>
  <c r="Y123" i="2" s="1"/>
  <c r="Y107" i="2" s="1"/>
  <c r="X111" i="2"/>
  <c r="X107" i="7"/>
  <c r="Y106" i="4"/>
  <c r="C143" i="4" s="1"/>
  <c r="C152" i="4" s="1"/>
  <c r="C138" i="4" s="1"/>
  <c r="C139" i="4" s="1"/>
  <c r="Y104" i="8"/>
  <c r="B145" i="8" s="1"/>
  <c r="Y111" i="9"/>
  <c r="C146" i="6"/>
  <c r="C165" i="6" s="1"/>
  <c r="C141" i="6" s="1"/>
  <c r="B146" i="6"/>
  <c r="X111" i="6"/>
  <c r="C144" i="5"/>
  <c r="C154" i="5" s="1"/>
  <c r="C139" i="5" s="1"/>
  <c r="C140" i="5" s="1"/>
  <c r="B144" i="5"/>
  <c r="X109" i="5"/>
  <c r="C160" i="11"/>
  <c r="C179" i="11" s="1"/>
  <c r="C155" i="11" s="1"/>
  <c r="C156" i="11" s="1"/>
  <c r="B160" i="11"/>
  <c r="X112" i="11"/>
  <c r="Y108" i="2" l="1"/>
  <c r="C143" i="7"/>
  <c r="C142" i="6"/>
  <c r="B144" i="6" s="1"/>
  <c r="C145" i="8"/>
  <c r="C164" i="8" s="1"/>
  <c r="C140" i="8" s="1"/>
  <c r="C141" i="8" s="1"/>
  <c r="Y145" i="8" s="1"/>
  <c r="Y164" i="8" s="1"/>
  <c r="Y140" i="8" s="1"/>
  <c r="X105" i="8"/>
  <c r="B143" i="4"/>
  <c r="X107" i="4"/>
  <c r="B160" i="9"/>
  <c r="C160" i="9"/>
  <c r="C170" i="9" s="1"/>
  <c r="C155" i="9" s="1"/>
  <c r="C156" i="9" s="1"/>
  <c r="X112" i="9"/>
  <c r="Y144" i="5"/>
  <c r="Y154" i="5" s="1"/>
  <c r="Y139" i="5" s="1"/>
  <c r="B142" i="5"/>
  <c r="Y135" i="5"/>
  <c r="Y138" i="5" s="1"/>
  <c r="X144" i="5"/>
  <c r="Y143" i="4"/>
  <c r="Y153" i="4" s="1"/>
  <c r="Y138" i="4" s="1"/>
  <c r="B141" i="4"/>
  <c r="Y134" i="4"/>
  <c r="Y137" i="4" s="1"/>
  <c r="X143" i="4"/>
  <c r="Y160" i="11"/>
  <c r="Y179" i="11" s="1"/>
  <c r="Y155" i="11" s="1"/>
  <c r="B158" i="11"/>
  <c r="Y151" i="11"/>
  <c r="Y154" i="11" s="1"/>
  <c r="X160" i="11"/>
  <c r="Y140" i="5" l="1"/>
  <c r="C175" i="5" s="1"/>
  <c r="C178" i="5" s="1"/>
  <c r="C145" i="2"/>
  <c r="C155" i="2" s="1"/>
  <c r="C140" i="2" s="1"/>
  <c r="C136" i="2"/>
  <c r="C139" i="2" s="1"/>
  <c r="Y146" i="6"/>
  <c r="Y165" i="6" s="1"/>
  <c r="Y141" i="6" s="1"/>
  <c r="X109" i="2"/>
  <c r="B145" i="2"/>
  <c r="Y137" i="6"/>
  <c r="Y140" i="6" s="1"/>
  <c r="X146" i="6"/>
  <c r="Y156" i="11"/>
  <c r="X157" i="11" s="1"/>
  <c r="X147" i="7"/>
  <c r="B145" i="7"/>
  <c r="Y147" i="7"/>
  <c r="Y166" i="7" s="1"/>
  <c r="Y142" i="7" s="1"/>
  <c r="Y138" i="7"/>
  <c r="Y141" i="7" s="1"/>
  <c r="Y139" i="4"/>
  <c r="C181" i="4" s="1"/>
  <c r="C200" i="4" s="1"/>
  <c r="C177" i="4" s="1"/>
  <c r="Y136" i="8"/>
  <c r="Y139" i="8" s="1"/>
  <c r="Y141" i="8" s="1"/>
  <c r="C193" i="8" s="1"/>
  <c r="C212" i="8" s="1"/>
  <c r="C189" i="8" s="1"/>
  <c r="X145" i="8"/>
  <c r="B143" i="8"/>
  <c r="X160" i="9"/>
  <c r="Y160" i="9"/>
  <c r="Y170" i="9" s="1"/>
  <c r="Y155" i="9" s="1"/>
  <c r="B158" i="9"/>
  <c r="Y151" i="9"/>
  <c r="Y154" i="9" s="1"/>
  <c r="C189" i="6"/>
  <c r="C183" i="5"/>
  <c r="C194" i="5" s="1"/>
  <c r="C179" i="5" s="1"/>
  <c r="X141" i="5"/>
  <c r="C141" i="2" l="1"/>
  <c r="Y142" i="6"/>
  <c r="C194" i="6" s="1"/>
  <c r="C213" i="6" s="1"/>
  <c r="C190" i="6" s="1"/>
  <c r="C191" i="6" s="1"/>
  <c r="C173" i="4"/>
  <c r="C176" i="4" s="1"/>
  <c r="C178" i="4" s="1"/>
  <c r="C208" i="11"/>
  <c r="C227" i="11" s="1"/>
  <c r="C204" i="11" s="1"/>
  <c r="C200" i="11"/>
  <c r="C203" i="11" s="1"/>
  <c r="Y156" i="9"/>
  <c r="X157" i="9" s="1"/>
  <c r="Y143" i="7"/>
  <c r="C195" i="7" s="1"/>
  <c r="C214" i="7" s="1"/>
  <c r="C191" i="7" s="1"/>
  <c r="X143" i="6"/>
  <c r="X140" i="4"/>
  <c r="C185" i="8"/>
  <c r="C188" i="8" s="1"/>
  <c r="C190" i="8" s="1"/>
  <c r="X142" i="8"/>
  <c r="C180" i="5"/>
  <c r="C191" i="9" l="1"/>
  <c r="C194" i="9" s="1"/>
  <c r="C205" i="11"/>
  <c r="C245" i="11" s="1"/>
  <c r="C248" i="11" s="1"/>
  <c r="X145" i="2"/>
  <c r="Y136" i="2"/>
  <c r="Y139" i="2" s="1"/>
  <c r="Y145" i="2"/>
  <c r="Y155" i="2" s="1"/>
  <c r="Y140" i="2" s="1"/>
  <c r="B143" i="2"/>
  <c r="Y200" i="11"/>
  <c r="Y203" i="11" s="1"/>
  <c r="X144" i="7"/>
  <c r="C199" i="9"/>
  <c r="C218" i="9" s="1"/>
  <c r="C195" i="9" s="1"/>
  <c r="C196" i="9" s="1"/>
  <c r="Y208" i="11"/>
  <c r="Y227" i="11" s="1"/>
  <c r="Y204" i="11" s="1"/>
  <c r="C187" i="7"/>
  <c r="C190" i="7" s="1"/>
  <c r="C192" i="7" s="1"/>
  <c r="B193" i="7" s="1"/>
  <c r="B206" i="11"/>
  <c r="X208" i="11"/>
  <c r="C230" i="8"/>
  <c r="C233" i="8" s="1"/>
  <c r="Y185" i="8"/>
  <c r="Y188" i="8" s="1"/>
  <c r="B191" i="8"/>
  <c r="Y193" i="8"/>
  <c r="Y212" i="8" s="1"/>
  <c r="Y189" i="8" s="1"/>
  <c r="X193" i="8"/>
  <c r="Y194" i="6"/>
  <c r="Y213" i="6" s="1"/>
  <c r="Y190" i="6" s="1"/>
  <c r="Y186" i="6"/>
  <c r="Y189" i="6" s="1"/>
  <c r="C234" i="6"/>
  <c r="X194" i="6"/>
  <c r="B192" i="6"/>
  <c r="Y183" i="5"/>
  <c r="Y194" i="5" s="1"/>
  <c r="Y179" i="5" s="1"/>
  <c r="Y175" i="5"/>
  <c r="Y178" i="5" s="1"/>
  <c r="X183" i="5"/>
  <c r="B181" i="5"/>
  <c r="Y182" i="4"/>
  <c r="Y201" i="4" s="1"/>
  <c r="Y178" i="4" s="1"/>
  <c r="Y174" i="4"/>
  <c r="Y177" i="4" s="1"/>
  <c r="X182" i="4"/>
  <c r="B179" i="4"/>
  <c r="AN169" i="1"/>
  <c r="Y161" i="1" s="1"/>
  <c r="R169" i="1"/>
  <c r="C161" i="1" s="1"/>
  <c r="AD167" i="1"/>
  <c r="Y152" i="1" s="1"/>
  <c r="H167" i="1"/>
  <c r="C152" i="1" s="1"/>
  <c r="AN124" i="1"/>
  <c r="Y115" i="1" s="1"/>
  <c r="R124" i="1"/>
  <c r="C115" i="1" s="1"/>
  <c r="AD122" i="1"/>
  <c r="Y107" i="1" s="1"/>
  <c r="H122" i="1"/>
  <c r="C107" i="1" s="1"/>
  <c r="B114" i="1"/>
  <c r="AN26" i="1"/>
  <c r="Y17" i="1" s="1"/>
  <c r="C17" i="1"/>
  <c r="C35" i="1" s="1"/>
  <c r="C12" i="1" s="1"/>
  <c r="R71" i="1"/>
  <c r="C63" i="1" s="1"/>
  <c r="AN71" i="1"/>
  <c r="Y63" i="1" s="1"/>
  <c r="H69" i="1"/>
  <c r="AD24" i="1"/>
  <c r="Y9" i="1" s="1"/>
  <c r="C11" i="1"/>
  <c r="B16" i="1"/>
  <c r="Y205" i="11" l="1"/>
  <c r="C254" i="11" s="1"/>
  <c r="C273" i="11" s="1"/>
  <c r="C249" i="11" s="1"/>
  <c r="C250" i="11" s="1"/>
  <c r="Y245" i="11" s="1"/>
  <c r="Y141" i="2"/>
  <c r="C184" i="2"/>
  <c r="C203" i="2" s="1"/>
  <c r="C180" i="2" s="1"/>
  <c r="C176" i="2"/>
  <c r="C179" i="2" s="1"/>
  <c r="X142" i="2"/>
  <c r="X206" i="11"/>
  <c r="B254" i="11"/>
  <c r="Y190" i="8"/>
  <c r="B239" i="8" s="1"/>
  <c r="Y195" i="7"/>
  <c r="Y214" i="7" s="1"/>
  <c r="Y191" i="7" s="1"/>
  <c r="X195" i="7"/>
  <c r="Y190" i="7"/>
  <c r="Y179" i="4"/>
  <c r="X199" i="9"/>
  <c r="B197" i="9"/>
  <c r="Y199" i="9"/>
  <c r="Y218" i="9" s="1"/>
  <c r="Y195" i="9" s="1"/>
  <c r="Y191" i="9"/>
  <c r="Y194" i="9" s="1"/>
  <c r="Y191" i="6"/>
  <c r="Y180" i="5"/>
  <c r="C212" i="5" s="1"/>
  <c r="C215" i="5" s="1"/>
  <c r="X254" i="11"/>
  <c r="Y254" i="11"/>
  <c r="Y273" i="11" s="1"/>
  <c r="Y249" i="11" s="1"/>
  <c r="B252" i="11"/>
  <c r="Y248" i="11"/>
  <c r="Y54" i="1"/>
  <c r="C54" i="1"/>
  <c r="C9" i="1"/>
  <c r="C13" i="1"/>
  <c r="Y8" i="1" s="1"/>
  <c r="Y11" i="1" s="1"/>
  <c r="C181" i="2" l="1"/>
  <c r="C239" i="8"/>
  <c r="C258" i="8" s="1"/>
  <c r="C234" i="8" s="1"/>
  <c r="C235" i="8" s="1"/>
  <c r="Y239" i="8" s="1"/>
  <c r="Y258" i="8" s="1"/>
  <c r="Y234" i="8" s="1"/>
  <c r="Y184" i="2"/>
  <c r="Y203" i="2" s="1"/>
  <c r="Y180" i="2" s="1"/>
  <c r="B182" i="2"/>
  <c r="X184" i="2"/>
  <c r="Y176" i="2"/>
  <c r="Y179" i="2" s="1"/>
  <c r="X191" i="8"/>
  <c r="Y192" i="7"/>
  <c r="C232" i="7" s="1"/>
  <c r="C235" i="7" s="1"/>
  <c r="Y250" i="11"/>
  <c r="X251" i="11" s="1"/>
  <c r="C227" i="4"/>
  <c r="C246" i="4" s="1"/>
  <c r="C222" i="4" s="1"/>
  <c r="C218" i="4"/>
  <c r="C221" i="4" s="1"/>
  <c r="B227" i="4"/>
  <c r="Y196" i="9"/>
  <c r="X180" i="4"/>
  <c r="X239" i="8"/>
  <c r="B237" i="8"/>
  <c r="B240" i="6"/>
  <c r="C240" i="6"/>
  <c r="C259" i="6" s="1"/>
  <c r="C235" i="6" s="1"/>
  <c r="C236" i="6" s="1"/>
  <c r="X192" i="6"/>
  <c r="C221" i="5"/>
  <c r="C240" i="5" s="1"/>
  <c r="C216" i="5" s="1"/>
  <c r="C217" i="5" s="1"/>
  <c r="X181" i="5"/>
  <c r="B221" i="5"/>
  <c r="X16" i="1"/>
  <c r="B14" i="1"/>
  <c r="Y16" i="1"/>
  <c r="Y35" i="1" s="1"/>
  <c r="Y12" i="1" s="1"/>
  <c r="Y13" i="1" s="1"/>
  <c r="C53" i="1" s="1"/>
  <c r="C56" i="1" s="1"/>
  <c r="X193" i="7" l="1"/>
  <c r="Y230" i="8"/>
  <c r="Y233" i="8" s="1"/>
  <c r="Y181" i="2"/>
  <c r="C300" i="11"/>
  <c r="C319" i="11" s="1"/>
  <c r="C296" i="11" s="1"/>
  <c r="B241" i="7"/>
  <c r="C292" i="11"/>
  <c r="C295" i="11" s="1"/>
  <c r="C297" i="11" s="1"/>
  <c r="C337" i="11" s="1"/>
  <c r="C340" i="11" s="1"/>
  <c r="X182" i="2"/>
  <c r="B230" i="2"/>
  <c r="C241" i="7"/>
  <c r="C260" i="7" s="1"/>
  <c r="C236" i="7" s="1"/>
  <c r="C237" i="7" s="1"/>
  <c r="X241" i="7" s="1"/>
  <c r="X197" i="9"/>
  <c r="C236" i="9"/>
  <c r="C239" i="9" s="1"/>
  <c r="C223" i="4"/>
  <c r="B225" i="4" s="1"/>
  <c r="B239" i="7"/>
  <c r="B245" i="9"/>
  <c r="C245" i="9"/>
  <c r="C264" i="9" s="1"/>
  <c r="C240" i="9" s="1"/>
  <c r="Y235" i="8"/>
  <c r="C277" i="8" s="1"/>
  <c r="C280" i="8" s="1"/>
  <c r="X240" i="6"/>
  <c r="Y240" i="6"/>
  <c r="Y259" i="6" s="1"/>
  <c r="Y235" i="6" s="1"/>
  <c r="B238" i="6"/>
  <c r="Y234" i="6"/>
  <c r="Y221" i="5"/>
  <c r="Y240" i="5" s="1"/>
  <c r="Y216" i="5" s="1"/>
  <c r="B219" i="5"/>
  <c r="Y215" i="5"/>
  <c r="X221" i="5"/>
  <c r="X14" i="1"/>
  <c r="C62" i="1"/>
  <c r="B62" i="1"/>
  <c r="Y241" i="7" l="1"/>
  <c r="Y260" i="7" s="1"/>
  <c r="Y236" i="7" s="1"/>
  <c r="Y232" i="7"/>
  <c r="Y235" i="7" s="1"/>
  <c r="C221" i="2"/>
  <c r="C224" i="2" s="1"/>
  <c r="C230" i="2"/>
  <c r="C249" i="2" s="1"/>
  <c r="C225" i="2" s="1"/>
  <c r="Y228" i="4"/>
  <c r="Y247" i="4" s="1"/>
  <c r="Y223" i="4" s="1"/>
  <c r="C241" i="9"/>
  <c r="Y245" i="9" s="1"/>
  <c r="Y264" i="9" s="1"/>
  <c r="Y240" i="9" s="1"/>
  <c r="Y292" i="11"/>
  <c r="Y295" i="11" s="1"/>
  <c r="Y219" i="4"/>
  <c r="Y222" i="4" s="1"/>
  <c r="Y224" i="4" s="1"/>
  <c r="X228" i="4"/>
  <c r="B298" i="11"/>
  <c r="Y300" i="11"/>
  <c r="Y319" i="11" s="1"/>
  <c r="Y296" i="11" s="1"/>
  <c r="X300" i="11"/>
  <c r="X236" i="8"/>
  <c r="C285" i="8"/>
  <c r="C304" i="8" s="1"/>
  <c r="C281" i="8" s="1"/>
  <c r="C282" i="8" s="1"/>
  <c r="Y217" i="5"/>
  <c r="C267" i="5" s="1"/>
  <c r="C286" i="5" s="1"/>
  <c r="C263" i="5" s="1"/>
  <c r="Y236" i="6"/>
  <c r="C281" i="6" s="1"/>
  <c r="C283" i="9"/>
  <c r="C286" i="9" s="1"/>
  <c r="Y237" i="7" l="1"/>
  <c r="X238" i="7" s="1"/>
  <c r="C226" i="2"/>
  <c r="Y236" i="9"/>
  <c r="Y239" i="9" s="1"/>
  <c r="Y241" i="9" s="1"/>
  <c r="X242" i="9" s="1"/>
  <c r="B243" i="9"/>
  <c r="Y297" i="11"/>
  <c r="B346" i="11" s="1"/>
  <c r="Y221" i="2"/>
  <c r="Y224" i="2" s="1"/>
  <c r="X230" i="2"/>
  <c r="Y230" i="2"/>
  <c r="Y249" i="2" s="1"/>
  <c r="Y225" i="2" s="1"/>
  <c r="B228" i="2"/>
  <c r="X245" i="9"/>
  <c r="C287" i="7"/>
  <c r="C306" i="7" s="1"/>
  <c r="C283" i="7" s="1"/>
  <c r="C279" i="7"/>
  <c r="C282" i="7" s="1"/>
  <c r="C265" i="4"/>
  <c r="C268" i="4" s="1"/>
  <c r="X225" i="4"/>
  <c r="C273" i="4"/>
  <c r="C292" i="4" s="1"/>
  <c r="C269" i="4" s="1"/>
  <c r="C284" i="7"/>
  <c r="X287" i="7" s="1"/>
  <c r="C259" i="5"/>
  <c r="C262" i="5" s="1"/>
  <c r="C264" i="5" s="1"/>
  <c r="X267" i="5" s="1"/>
  <c r="C291" i="9"/>
  <c r="C310" i="9" s="1"/>
  <c r="C287" i="9" s="1"/>
  <c r="C288" i="9" s="1"/>
  <c r="X218" i="5"/>
  <c r="X237" i="6"/>
  <c r="C286" i="6"/>
  <c r="C305" i="6" s="1"/>
  <c r="C282" i="6" s="1"/>
  <c r="C283" i="6" s="1"/>
  <c r="Y278" i="6" s="1"/>
  <c r="C322" i="8"/>
  <c r="C325" i="8" s="1"/>
  <c r="X285" i="8"/>
  <c r="B283" i="8"/>
  <c r="Y285" i="8"/>
  <c r="Y304" i="8" s="1"/>
  <c r="Y281" i="8" s="1"/>
  <c r="Y277" i="8"/>
  <c r="Y280" i="8" s="1"/>
  <c r="X298" i="11" l="1"/>
  <c r="C346" i="11"/>
  <c r="C365" i="11" s="1"/>
  <c r="C341" i="11" s="1"/>
  <c r="C342" i="11" s="1"/>
  <c r="Y346" i="11" s="1"/>
  <c r="Y365" i="11" s="1"/>
  <c r="Y341" i="11" s="1"/>
  <c r="Y226" i="2"/>
  <c r="C270" i="4"/>
  <c r="C324" i="7"/>
  <c r="C327" i="7" s="1"/>
  <c r="Y287" i="7"/>
  <c r="Y306" i="7" s="1"/>
  <c r="Y283" i="7" s="1"/>
  <c r="Y279" i="7"/>
  <c r="Y282" i="7" s="1"/>
  <c r="B285" i="7"/>
  <c r="Y274" i="4"/>
  <c r="Y293" i="4" s="1"/>
  <c r="Y270" i="4" s="1"/>
  <c r="X274" i="4"/>
  <c r="X346" i="11"/>
  <c r="B344" i="11"/>
  <c r="Y259" i="5"/>
  <c r="Y262" i="5" s="1"/>
  <c r="Y267" i="5"/>
  <c r="Y286" i="5" s="1"/>
  <c r="Y263" i="5" s="1"/>
  <c r="B265" i="5"/>
  <c r="C328" i="9"/>
  <c r="C331" i="9" s="1"/>
  <c r="X291" i="9"/>
  <c r="B289" i="9"/>
  <c r="Y283" i="9"/>
  <c r="Y286" i="9" s="1"/>
  <c r="Y291" i="9"/>
  <c r="Y310" i="9" s="1"/>
  <c r="Y287" i="9" s="1"/>
  <c r="Y282" i="8"/>
  <c r="X286" i="6"/>
  <c r="B284" i="6"/>
  <c r="Y286" i="6"/>
  <c r="Y305" i="6" s="1"/>
  <c r="Y282" i="6" s="1"/>
  <c r="Y281" i="6"/>
  <c r="Y337" i="11" l="1"/>
  <c r="C268" i="2"/>
  <c r="C271" i="2" s="1"/>
  <c r="X227" i="2"/>
  <c r="C276" i="2"/>
  <c r="C295" i="2" s="1"/>
  <c r="C272" i="2" s="1"/>
  <c r="Y284" i="7"/>
  <c r="X285" i="7" s="1"/>
  <c r="Y266" i="4"/>
  <c r="Y269" i="4" s="1"/>
  <c r="Y271" i="4" s="1"/>
  <c r="B271" i="4"/>
  <c r="Y340" i="11"/>
  <c r="Y342" i="11" s="1"/>
  <c r="Y264" i="5"/>
  <c r="Y288" i="9"/>
  <c r="C337" i="9" s="1"/>
  <c r="C349" i="9" s="1"/>
  <c r="C332" i="9" s="1"/>
  <c r="C333" i="9" s="1"/>
  <c r="Y283" i="6"/>
  <c r="B331" i="8"/>
  <c r="C331" i="8"/>
  <c r="C350" i="8" s="1"/>
  <c r="C326" i="8" s="1"/>
  <c r="C327" i="8" s="1"/>
  <c r="X283" i="8"/>
  <c r="B333" i="7"/>
  <c r="C333" i="7"/>
  <c r="C352" i="7" s="1"/>
  <c r="C328" i="7" s="1"/>
  <c r="C329" i="7" s="1"/>
  <c r="C273" i="2" l="1"/>
  <c r="B319" i="4"/>
  <c r="C310" i="4"/>
  <c r="C313" i="4" s="1"/>
  <c r="X272" i="4"/>
  <c r="C319" i="4"/>
  <c r="C338" i="4" s="1"/>
  <c r="C314" i="4" s="1"/>
  <c r="C315" i="4" s="1"/>
  <c r="X320" i="4" s="1"/>
  <c r="X343" i="11"/>
  <c r="C393" i="11"/>
  <c r="C412" i="11" s="1"/>
  <c r="C389" i="11" s="1"/>
  <c r="C385" i="11"/>
  <c r="C388" i="11" s="1"/>
  <c r="C323" i="6"/>
  <c r="C326" i="6" s="1"/>
  <c r="C332" i="6"/>
  <c r="C351" i="6" s="1"/>
  <c r="C327" i="6" s="1"/>
  <c r="C313" i="5"/>
  <c r="C332" i="5" s="1"/>
  <c r="C308" i="5" s="1"/>
  <c r="C304" i="5"/>
  <c r="C307" i="5" s="1"/>
  <c r="B332" i="6"/>
  <c r="X284" i="6"/>
  <c r="B337" i="9"/>
  <c r="X265" i="5"/>
  <c r="B313" i="5"/>
  <c r="X289" i="9"/>
  <c r="X337" i="9"/>
  <c r="Y337" i="9"/>
  <c r="Y349" i="9" s="1"/>
  <c r="Y332" i="9" s="1"/>
  <c r="Y328" i="9"/>
  <c r="B335" i="9"/>
  <c r="X331" i="8"/>
  <c r="Y331" i="8"/>
  <c r="Y350" i="8" s="1"/>
  <c r="Y326" i="8" s="1"/>
  <c r="B329" i="8"/>
  <c r="Y322" i="8"/>
  <c r="X333" i="7"/>
  <c r="Y333" i="7"/>
  <c r="Y352" i="7" s="1"/>
  <c r="Y328" i="7" s="1"/>
  <c r="B331" i="7"/>
  <c r="Y324" i="7"/>
  <c r="Y268" i="2" l="1"/>
  <c r="Y271" i="2" s="1"/>
  <c r="Y276" i="2"/>
  <c r="Y295" i="2" s="1"/>
  <c r="Y272" i="2" s="1"/>
  <c r="Y273" i="2" s="1"/>
  <c r="X276" i="2"/>
  <c r="B274" i="2"/>
  <c r="B317" i="4"/>
  <c r="Y311" i="4"/>
  <c r="Y314" i="4" s="1"/>
  <c r="Y320" i="4"/>
  <c r="Y334" i="4" s="1"/>
  <c r="Y315" i="4" s="1"/>
  <c r="C390" i="11"/>
  <c r="C328" i="6"/>
  <c r="Y332" i="6" s="1"/>
  <c r="Y343" i="6" s="1"/>
  <c r="Y327" i="6" s="1"/>
  <c r="C309" i="5"/>
  <c r="Y331" i="9"/>
  <c r="Y333" i="9" s="1"/>
  <c r="C377" i="9"/>
  <c r="C396" i="9" s="1"/>
  <c r="C373" i="9" s="1"/>
  <c r="C378" i="8"/>
  <c r="C397" i="8" s="1"/>
  <c r="C374" i="8" s="1"/>
  <c r="Y325" i="8"/>
  <c r="Y327" i="8" s="1"/>
  <c r="Y327" i="7"/>
  <c r="Y329" i="7" s="1"/>
  <c r="C380" i="7"/>
  <c r="C399" i="7" s="1"/>
  <c r="C376" i="7" s="1"/>
  <c r="C81" i="1"/>
  <c r="C57" i="1" s="1"/>
  <c r="X274" i="2" l="1"/>
  <c r="C322" i="2"/>
  <c r="C341" i="2" s="1"/>
  <c r="C317" i="2" s="1"/>
  <c r="C313" i="2"/>
  <c r="C316" i="2" s="1"/>
  <c r="C318" i="2" s="1"/>
  <c r="Y313" i="2" s="1"/>
  <c r="B322" i="2"/>
  <c r="Y316" i="4"/>
  <c r="X317" i="4" s="1"/>
  <c r="Y323" i="6"/>
  <c r="Y326" i="6" s="1"/>
  <c r="Y328" i="6" s="1"/>
  <c r="C379" i="6" s="1"/>
  <c r="C392" i="6" s="1"/>
  <c r="C375" i="6" s="1"/>
  <c r="B330" i="6"/>
  <c r="X332" i="6"/>
  <c r="C430" i="11"/>
  <c r="C433" i="11" s="1"/>
  <c r="Y385" i="11"/>
  <c r="Y388" i="11" s="1"/>
  <c r="X393" i="11"/>
  <c r="B391" i="11"/>
  <c r="Y393" i="11"/>
  <c r="Y412" i="11" s="1"/>
  <c r="Y389" i="11" s="1"/>
  <c r="C358" i="4"/>
  <c r="C361" i="4" s="1"/>
  <c r="X322" i="2"/>
  <c r="B320" i="2"/>
  <c r="X313" i="5"/>
  <c r="Y313" i="5"/>
  <c r="Y323" i="5" s="1"/>
  <c r="Y308" i="5" s="1"/>
  <c r="Y304" i="5"/>
  <c r="B311" i="5"/>
  <c r="C369" i="9"/>
  <c r="C372" i="9" s="1"/>
  <c r="C374" i="9" s="1"/>
  <c r="X334" i="9"/>
  <c r="C370" i="8"/>
  <c r="C373" i="8" s="1"/>
  <c r="C375" i="8" s="1"/>
  <c r="X328" i="8"/>
  <c r="C372" i="7"/>
  <c r="C375" i="7" s="1"/>
  <c r="C377" i="7" s="1"/>
  <c r="X330" i="7"/>
  <c r="C58" i="1"/>
  <c r="C366" i="4" l="1"/>
  <c r="C378" i="4" s="1"/>
  <c r="C362" i="4" s="1"/>
  <c r="Y322" i="2"/>
  <c r="Y334" i="2" s="1"/>
  <c r="Y317" i="2" s="1"/>
  <c r="C371" i="6"/>
  <c r="C374" i="6" s="1"/>
  <c r="C376" i="6" s="1"/>
  <c r="X379" i="6" s="1"/>
  <c r="X329" i="6"/>
  <c r="Y390" i="11"/>
  <c r="C363" i="4"/>
  <c r="Y316" i="2"/>
  <c r="Y318" i="2" s="1"/>
  <c r="C369" i="2" s="1"/>
  <c r="C381" i="2" s="1"/>
  <c r="C365" i="2" s="1"/>
  <c r="C360" i="5"/>
  <c r="C373" i="5" s="1"/>
  <c r="C356" i="5" s="1"/>
  <c r="Y307" i="5"/>
  <c r="Y309" i="5" s="1"/>
  <c r="C414" i="9"/>
  <c r="C417" i="9" s="1"/>
  <c r="X377" i="9"/>
  <c r="B375" i="9"/>
  <c r="Y377" i="9"/>
  <c r="Y396" i="9" s="1"/>
  <c r="Y373" i="9" s="1"/>
  <c r="Y369" i="9"/>
  <c r="Y372" i="9" s="1"/>
  <c r="C415" i="8"/>
  <c r="C418" i="8" s="1"/>
  <c r="X378" i="8"/>
  <c r="B376" i="8"/>
  <c r="Y378" i="8"/>
  <c r="Y397" i="8" s="1"/>
  <c r="Y374" i="8" s="1"/>
  <c r="Y370" i="8"/>
  <c r="Y373" i="8" s="1"/>
  <c r="C417" i="7"/>
  <c r="C420" i="7" s="1"/>
  <c r="X380" i="7"/>
  <c r="B378" i="7"/>
  <c r="Y380" i="7"/>
  <c r="Y399" i="7" s="1"/>
  <c r="Y376" i="7" s="1"/>
  <c r="Y372" i="7"/>
  <c r="Y375" i="7" s="1"/>
  <c r="Y53" i="1"/>
  <c r="Y56" i="1" s="1"/>
  <c r="B60" i="1"/>
  <c r="Y62" i="1"/>
  <c r="Y81" i="1" s="1"/>
  <c r="Y57" i="1" s="1"/>
  <c r="X62" i="1"/>
  <c r="B364" i="4" l="1"/>
  <c r="Y359" i="4"/>
  <c r="Y362" i="4" s="1"/>
  <c r="X367" i="4"/>
  <c r="Y367" i="4"/>
  <c r="Y379" i="4" s="1"/>
  <c r="Y363" i="4" s="1"/>
  <c r="C439" i="11"/>
  <c r="C458" i="11" s="1"/>
  <c r="C434" i="11" s="1"/>
  <c r="C435" i="11" s="1"/>
  <c r="B439" i="11"/>
  <c r="X391" i="11"/>
  <c r="X319" i="2"/>
  <c r="C361" i="2"/>
  <c r="C364" i="2" s="1"/>
  <c r="C366" i="2" s="1"/>
  <c r="X310" i="5"/>
  <c r="C352" i="5"/>
  <c r="C355" i="5" s="1"/>
  <c r="C357" i="5" s="1"/>
  <c r="Y371" i="6"/>
  <c r="Y374" i="6" s="1"/>
  <c r="B377" i="6"/>
  <c r="Y379" i="6"/>
  <c r="Y392" i="6" s="1"/>
  <c r="Y375" i="6" s="1"/>
  <c r="Y374" i="9"/>
  <c r="X375" i="9" s="1"/>
  <c r="Y377" i="7"/>
  <c r="B426" i="7" s="1"/>
  <c r="Y58" i="1"/>
  <c r="C106" i="1" s="1"/>
  <c r="C109" i="1" s="1"/>
  <c r="Y375" i="8"/>
  <c r="Y364" i="4" l="1"/>
  <c r="X365" i="4" s="1"/>
  <c r="X439" i="11"/>
  <c r="Y439" i="11"/>
  <c r="Y458" i="11" s="1"/>
  <c r="Y434" i="11" s="1"/>
  <c r="Y430" i="11"/>
  <c r="Y433" i="11" s="1"/>
  <c r="B437" i="11"/>
  <c r="X369" i="2"/>
  <c r="B367" i="2"/>
  <c r="Y369" i="2"/>
  <c r="Y381" i="2" s="1"/>
  <c r="Y365" i="2" s="1"/>
  <c r="Y361" i="2"/>
  <c r="Y364" i="2" s="1"/>
  <c r="X360" i="5"/>
  <c r="C394" i="5"/>
  <c r="B358" i="5"/>
  <c r="Y352" i="5"/>
  <c r="Y355" i="5" s="1"/>
  <c r="Y360" i="5"/>
  <c r="Y373" i="5" s="1"/>
  <c r="Y356" i="5" s="1"/>
  <c r="B406" i="4"/>
  <c r="B423" i="9"/>
  <c r="Y376" i="6"/>
  <c r="C410" i="6" s="1"/>
  <c r="C423" i="9"/>
  <c r="C435" i="9" s="1"/>
  <c r="C418" i="9" s="1"/>
  <c r="C419" i="9" s="1"/>
  <c r="Y423" i="9" s="1"/>
  <c r="Y435" i="9" s="1"/>
  <c r="Y418" i="9" s="1"/>
  <c r="C426" i="7"/>
  <c r="C445" i="7" s="1"/>
  <c r="C421" i="7" s="1"/>
  <c r="C422" i="7" s="1"/>
  <c r="X426" i="7" s="1"/>
  <c r="X378" i="7"/>
  <c r="C114" i="1"/>
  <c r="C133" i="1" s="1"/>
  <c r="C110" i="1" s="1"/>
  <c r="C111" i="1" s="1"/>
  <c r="Y109" i="1" s="1"/>
  <c r="X59" i="1"/>
  <c r="B424" i="8"/>
  <c r="C424" i="8"/>
  <c r="C436" i="8" s="1"/>
  <c r="C419" i="8" s="1"/>
  <c r="C420" i="8" s="1"/>
  <c r="X376" i="8"/>
  <c r="C406" i="4" l="1"/>
  <c r="C419" i="4" s="1"/>
  <c r="C401" i="4" s="1"/>
  <c r="C397" i="4"/>
  <c r="C400" i="4" s="1"/>
  <c r="B419" i="6"/>
  <c r="C413" i="6"/>
  <c r="Y435" i="11"/>
  <c r="Y366" i="2"/>
  <c r="C399" i="2" s="1"/>
  <c r="C402" i="2" s="1"/>
  <c r="Y357" i="5"/>
  <c r="X377" i="6"/>
  <c r="C419" i="6"/>
  <c r="C431" i="6" s="1"/>
  <c r="C414" i="6" s="1"/>
  <c r="X423" i="9"/>
  <c r="Y417" i="7"/>
  <c r="Y420" i="7" s="1"/>
  <c r="B424" i="7"/>
  <c r="Y426" i="7"/>
  <c r="Y445" i="7" s="1"/>
  <c r="Y421" i="7" s="1"/>
  <c r="B421" i="9"/>
  <c r="Y417" i="9"/>
  <c r="Y419" i="9" s="1"/>
  <c r="X420" i="9" s="1"/>
  <c r="X424" i="8"/>
  <c r="Y424" i="8"/>
  <c r="Y436" i="8" s="1"/>
  <c r="Y419" i="8" s="1"/>
  <c r="B422" i="8"/>
  <c r="Y415" i="8"/>
  <c r="Y418" i="8" s="1"/>
  <c r="Y114" i="1"/>
  <c r="Y133" i="1" s="1"/>
  <c r="Y110" i="1" s="1"/>
  <c r="Y111" i="1" s="1"/>
  <c r="X114" i="1"/>
  <c r="B112" i="1"/>
  <c r="C402" i="4" l="1"/>
  <c r="X406" i="4" s="1"/>
  <c r="Y422" i="7"/>
  <c r="B404" i="4"/>
  <c r="C415" i="6"/>
  <c r="X419" i="6" s="1"/>
  <c r="C482" i="11"/>
  <c r="C485" i="11" s="1"/>
  <c r="C490" i="11"/>
  <c r="C509" i="11" s="1"/>
  <c r="C486" i="11" s="1"/>
  <c r="C487" i="11" s="1"/>
  <c r="X436" i="11"/>
  <c r="C408" i="2"/>
  <c r="C423" i="2" s="1"/>
  <c r="C403" i="2" s="1"/>
  <c r="C404" i="2" s="1"/>
  <c r="B408" i="2"/>
  <c r="X367" i="2"/>
  <c r="B400" i="5"/>
  <c r="C400" i="5"/>
  <c r="C413" i="5" s="1"/>
  <c r="C395" i="5" s="1"/>
  <c r="C396" i="5" s="1"/>
  <c r="X358" i="5"/>
  <c r="C459" i="9"/>
  <c r="C462" i="9" s="1"/>
  <c r="Y413" i="6"/>
  <c r="B160" i="1"/>
  <c r="C151" i="1"/>
  <c r="C154" i="1" s="1"/>
  <c r="Y420" i="8"/>
  <c r="X421" i="8" s="1"/>
  <c r="C477" i="7"/>
  <c r="C496" i="7" s="1"/>
  <c r="C473" i="7" s="1"/>
  <c r="X423" i="7"/>
  <c r="C469" i="7"/>
  <c r="C472" i="7" s="1"/>
  <c r="C467" i="9"/>
  <c r="C486" i="9" s="1"/>
  <c r="C463" i="9" s="1"/>
  <c r="X112" i="1"/>
  <c r="C160" i="1"/>
  <c r="C170" i="1" s="1"/>
  <c r="C155" i="1" s="1"/>
  <c r="Y397" i="4" l="1"/>
  <c r="Y400" i="4" s="1"/>
  <c r="Y406" i="4"/>
  <c r="Y419" i="4" s="1"/>
  <c r="Y401" i="4" s="1"/>
  <c r="Y419" i="6"/>
  <c r="Y431" i="6" s="1"/>
  <c r="Y414" i="6" s="1"/>
  <c r="Y415" i="6" s="1"/>
  <c r="X416" i="6" s="1"/>
  <c r="B417" i="6"/>
  <c r="C474" i="7"/>
  <c r="B475" i="7" s="1"/>
  <c r="Y482" i="11"/>
  <c r="Y485" i="11" s="1"/>
  <c r="Y490" i="11"/>
  <c r="Y509" i="11" s="1"/>
  <c r="Y486" i="11" s="1"/>
  <c r="X490" i="11"/>
  <c r="C527" i="11"/>
  <c r="C530" i="11" s="1"/>
  <c r="B488" i="11"/>
  <c r="C460" i="8"/>
  <c r="C463" i="8" s="1"/>
  <c r="Y408" i="2"/>
  <c r="Y423" i="2" s="1"/>
  <c r="Y403" i="2" s="1"/>
  <c r="Y399" i="2"/>
  <c r="Y402" i="2" s="1"/>
  <c r="X408" i="2"/>
  <c r="B406" i="2"/>
  <c r="X400" i="5"/>
  <c r="Y400" i="5"/>
  <c r="Y413" i="5" s="1"/>
  <c r="Y395" i="5" s="1"/>
  <c r="B398" i="5"/>
  <c r="C464" i="9"/>
  <c r="C504" i="9" s="1"/>
  <c r="C507" i="9" s="1"/>
  <c r="C156" i="1"/>
  <c r="Y151" i="1" s="1"/>
  <c r="Y154" i="1" s="1"/>
  <c r="C468" i="8"/>
  <c r="C487" i="8" s="1"/>
  <c r="C464" i="8" s="1"/>
  <c r="Y402" i="4" l="1"/>
  <c r="X403" i="4" s="1"/>
  <c r="C443" i="4"/>
  <c r="C446" i="4" s="1"/>
  <c r="Y477" i="7"/>
  <c r="Y496" i="7" s="1"/>
  <c r="Y473" i="7" s="1"/>
  <c r="Y469" i="7"/>
  <c r="Y472" i="7" s="1"/>
  <c r="C514" i="7"/>
  <c r="C517" i="7" s="1"/>
  <c r="X477" i="7"/>
  <c r="C465" i="8"/>
  <c r="X468" i="8" s="1"/>
  <c r="Y487" i="11"/>
  <c r="C536" i="11" s="1"/>
  <c r="C555" i="11" s="1"/>
  <c r="C531" i="11" s="1"/>
  <c r="C532" i="11" s="1"/>
  <c r="Y160" i="1"/>
  <c r="Y170" i="1" s="1"/>
  <c r="Y155" i="1" s="1"/>
  <c r="Y156" i="1" s="1"/>
  <c r="C199" i="1" s="1"/>
  <c r="C218" i="1" s="1"/>
  <c r="C195" i="1" s="1"/>
  <c r="B158" i="1"/>
  <c r="Y459" i="9"/>
  <c r="Y462" i="9" s="1"/>
  <c r="Y467" i="9"/>
  <c r="Y486" i="9" s="1"/>
  <c r="Y463" i="9" s="1"/>
  <c r="Y396" i="5"/>
  <c r="C445" i="5" s="1"/>
  <c r="C458" i="5" s="1"/>
  <c r="C441" i="5" s="1"/>
  <c r="X160" i="1"/>
  <c r="Y404" i="2"/>
  <c r="X405" i="2" s="1"/>
  <c r="C455" i="6"/>
  <c r="C467" i="6" s="1"/>
  <c r="C451" i="6" s="1"/>
  <c r="C447" i="6"/>
  <c r="C450" i="6" s="1"/>
  <c r="X467" i="9"/>
  <c r="B465" i="9"/>
  <c r="Y474" i="7" l="1"/>
  <c r="C451" i="4"/>
  <c r="C464" i="4" s="1"/>
  <c r="C447" i="4" s="1"/>
  <c r="C448" i="4" s="1"/>
  <c r="B536" i="11"/>
  <c r="B466" i="8"/>
  <c r="Y460" i="8"/>
  <c r="Y463" i="8" s="1"/>
  <c r="C505" i="8"/>
  <c r="C508" i="8" s="1"/>
  <c r="X488" i="11"/>
  <c r="C191" i="1"/>
  <c r="C437" i="5"/>
  <c r="C440" i="5" s="1"/>
  <c r="Y468" i="8"/>
  <c r="Y487" i="8" s="1"/>
  <c r="Y464" i="8" s="1"/>
  <c r="Y536" i="11"/>
  <c r="Y555" i="11" s="1"/>
  <c r="Y531" i="11" s="1"/>
  <c r="B534" i="11"/>
  <c r="X536" i="11"/>
  <c r="Y527" i="11"/>
  <c r="Y530" i="11" s="1"/>
  <c r="Y464" i="9"/>
  <c r="C513" i="9" s="1"/>
  <c r="C526" i="9" s="1"/>
  <c r="C508" i="9" s="1"/>
  <c r="C509" i="9" s="1"/>
  <c r="Y507" i="9" s="1"/>
  <c r="X397" i="5"/>
  <c r="X157" i="1"/>
  <c r="C444" i="2"/>
  <c r="C458" i="2" s="1"/>
  <c r="C440" i="2" s="1"/>
  <c r="C436" i="2"/>
  <c r="C439" i="2" s="1"/>
  <c r="C452" i="6"/>
  <c r="B523" i="7"/>
  <c r="C523" i="7"/>
  <c r="C542" i="7" s="1"/>
  <c r="C518" i="7" s="1"/>
  <c r="C519" i="7" s="1"/>
  <c r="X475" i="7"/>
  <c r="C194" i="1"/>
  <c r="C196" i="1" s="1"/>
  <c r="Y465" i="8" l="1"/>
  <c r="Y451" i="4"/>
  <c r="Y464" i="4" s="1"/>
  <c r="Y447" i="4" s="1"/>
  <c r="X451" i="4"/>
  <c r="C482" i="4"/>
  <c r="C485" i="4" s="1"/>
  <c r="B449" i="4"/>
  <c r="Y443" i="4"/>
  <c r="Y446" i="4" s="1"/>
  <c r="Y448" i="4" s="1"/>
  <c r="X449" i="4" s="1"/>
  <c r="X465" i="9"/>
  <c r="C442" i="5"/>
  <c r="Y532" i="11"/>
  <c r="C589" i="11" s="1"/>
  <c r="C608" i="11" s="1"/>
  <c r="C585" i="11" s="1"/>
  <c r="Y513" i="9"/>
  <c r="Y526" i="9" s="1"/>
  <c r="Y508" i="9" s="1"/>
  <c r="Y509" i="9" s="1"/>
  <c r="X513" i="9"/>
  <c r="B513" i="9"/>
  <c r="B511" i="9"/>
  <c r="C441" i="2"/>
  <c r="X444" i="2" s="1"/>
  <c r="Y455" i="6"/>
  <c r="Y467" i="6" s="1"/>
  <c r="Y451" i="6" s="1"/>
  <c r="Y447" i="6"/>
  <c r="Y450" i="6" s="1"/>
  <c r="B453" i="6"/>
  <c r="X455" i="6"/>
  <c r="Y437" i="5"/>
  <c r="Y440" i="5" s="1"/>
  <c r="B514" i="8"/>
  <c r="C514" i="8"/>
  <c r="C526" i="8" s="1"/>
  <c r="C509" i="8" s="1"/>
  <c r="C510" i="8" s="1"/>
  <c r="X466" i="8"/>
  <c r="X523" i="7"/>
  <c r="Y523" i="7"/>
  <c r="Y542" i="7" s="1"/>
  <c r="Y518" i="7" s="1"/>
  <c r="B521" i="7"/>
  <c r="Y514" i="7"/>
  <c r="Y517" i="7" s="1"/>
  <c r="X199" i="1"/>
  <c r="B197" i="1"/>
  <c r="Y199" i="1"/>
  <c r="Y218" i="1" s="1"/>
  <c r="Y195" i="1" s="1"/>
  <c r="X533" i="11" l="1"/>
  <c r="C581" i="11"/>
  <c r="C584" i="11" s="1"/>
  <c r="C586" i="11" s="1"/>
  <c r="C491" i="4"/>
  <c r="C504" i="4" s="1"/>
  <c r="C486" i="4" s="1"/>
  <c r="C487" i="4" s="1"/>
  <c r="B489" i="4" s="1"/>
  <c r="B491" i="4"/>
  <c r="Y482" i="4"/>
  <c r="Y485" i="4" s="1"/>
  <c r="X491" i="4"/>
  <c r="Y445" i="5"/>
  <c r="Y458" i="5" s="1"/>
  <c r="Y441" i="5" s="1"/>
  <c r="Y442" i="5" s="1"/>
  <c r="X445" i="5"/>
  <c r="B443" i="5"/>
  <c r="Y436" i="2"/>
  <c r="Y439" i="2" s="1"/>
  <c r="B442" i="2"/>
  <c r="Y444" i="2"/>
  <c r="Y458" i="2" s="1"/>
  <c r="Y440" i="2" s="1"/>
  <c r="Y452" i="6"/>
  <c r="Y519" i="7"/>
  <c r="C568" i="7" s="1"/>
  <c r="C571" i="7" s="1"/>
  <c r="C552" i="9"/>
  <c r="C555" i="9" s="1"/>
  <c r="X510" i="9"/>
  <c r="C560" i="9"/>
  <c r="C579" i="9" s="1"/>
  <c r="C556" i="9" s="1"/>
  <c r="X514" i="8"/>
  <c r="Y514" i="8"/>
  <c r="Y526" i="8" s="1"/>
  <c r="Y509" i="8" s="1"/>
  <c r="Y508" i="8"/>
  <c r="Y194" i="1"/>
  <c r="Y196" i="1" s="1"/>
  <c r="X589" i="11" l="1"/>
  <c r="Y589" i="11"/>
  <c r="Y608" i="11" s="1"/>
  <c r="Y585" i="11" s="1"/>
  <c r="C626" i="11"/>
  <c r="C629" i="11" s="1"/>
  <c r="Y581" i="11"/>
  <c r="Y584" i="11" s="1"/>
  <c r="B587" i="11"/>
  <c r="Y491" i="4"/>
  <c r="Y504" i="4" s="1"/>
  <c r="Y486" i="4" s="1"/>
  <c r="Y487" i="4" s="1"/>
  <c r="X488" i="4" s="1"/>
  <c r="Y586" i="11"/>
  <c r="B635" i="11" s="1"/>
  <c r="C474" i="5"/>
  <c r="C477" i="5" s="1"/>
  <c r="B492" i="6"/>
  <c r="C483" i="6"/>
  <c r="C486" i="6" s="1"/>
  <c r="X453" i="6"/>
  <c r="Y441" i="2"/>
  <c r="Y510" i="8"/>
  <c r="X511" i="8" s="1"/>
  <c r="X197" i="1"/>
  <c r="C236" i="1"/>
  <c r="C239" i="1" s="1"/>
  <c r="C492" i="6"/>
  <c r="C507" i="6" s="1"/>
  <c r="C487" i="6" s="1"/>
  <c r="C483" i="5"/>
  <c r="C496" i="5" s="1"/>
  <c r="C478" i="5" s="1"/>
  <c r="X443" i="5"/>
  <c r="B483" i="5"/>
  <c r="X520" i="7"/>
  <c r="C576" i="7"/>
  <c r="C595" i="7" s="1"/>
  <c r="C572" i="7" s="1"/>
  <c r="C573" i="7" s="1"/>
  <c r="C557" i="9"/>
  <c r="C245" i="1"/>
  <c r="C264" i="1" s="1"/>
  <c r="C240" i="1" s="1"/>
  <c r="B245" i="1"/>
  <c r="C635" i="11" l="1"/>
  <c r="C654" i="11" s="1"/>
  <c r="C630" i="11" s="1"/>
  <c r="C631" i="11" s="1"/>
  <c r="Y635" i="11" s="1"/>
  <c r="Y654" i="11" s="1"/>
  <c r="Y630" i="11" s="1"/>
  <c r="C530" i="4"/>
  <c r="C533" i="4" s="1"/>
  <c r="C538" i="4"/>
  <c r="C557" i="4" s="1"/>
  <c r="C534" i="4" s="1"/>
  <c r="X587" i="11"/>
  <c r="X442" i="2"/>
  <c r="C474" i="2"/>
  <c r="C477" i="2" s="1"/>
  <c r="C479" i="5"/>
  <c r="Y477" i="5" s="1"/>
  <c r="C488" i="6"/>
  <c r="Y492" i="6" s="1"/>
  <c r="Y507" i="6" s="1"/>
  <c r="Y487" i="6" s="1"/>
  <c r="C552" i="8"/>
  <c r="C555" i="8" s="1"/>
  <c r="C560" i="8"/>
  <c r="C579" i="8" s="1"/>
  <c r="C556" i="8" s="1"/>
  <c r="B633" i="11"/>
  <c r="X635" i="11"/>
  <c r="Y626" i="11"/>
  <c r="C682" i="11" s="1"/>
  <c r="C701" i="11" s="1"/>
  <c r="C678" i="11" s="1"/>
  <c r="C483" i="2"/>
  <c r="C494" i="2" s="1"/>
  <c r="C478" i="2" s="1"/>
  <c r="B483" i="2"/>
  <c r="C241" i="1"/>
  <c r="Y236" i="1" s="1"/>
  <c r="Y239" i="1" s="1"/>
  <c r="C597" i="9"/>
  <c r="C600" i="9" s="1"/>
  <c r="X560" i="9"/>
  <c r="B558" i="9"/>
  <c r="Y560" i="9"/>
  <c r="Y579" i="9" s="1"/>
  <c r="Y556" i="9" s="1"/>
  <c r="Y552" i="9"/>
  <c r="Y555" i="9" s="1"/>
  <c r="C613" i="7"/>
  <c r="C616" i="7" s="1"/>
  <c r="X576" i="7"/>
  <c r="B574" i="7"/>
  <c r="Y576" i="7"/>
  <c r="Y595" i="7" s="1"/>
  <c r="Y572" i="7" s="1"/>
  <c r="Y568" i="7"/>
  <c r="Y571" i="7" s="1"/>
  <c r="C535" i="4" l="1"/>
  <c r="B536" i="4" s="1"/>
  <c r="Y629" i="11"/>
  <c r="Y631" i="11" s="1"/>
  <c r="C674" i="11" s="1"/>
  <c r="C677" i="11" s="1"/>
  <c r="C679" i="11" s="1"/>
  <c r="X682" i="11" s="1"/>
  <c r="Y483" i="6"/>
  <c r="Y486" i="6" s="1"/>
  <c r="Y488" i="6" s="1"/>
  <c r="C479" i="2"/>
  <c r="X483" i="2" s="1"/>
  <c r="B481" i="5"/>
  <c r="C557" i="8"/>
  <c r="X560" i="8" s="1"/>
  <c r="X538" i="4"/>
  <c r="C575" i="4"/>
  <c r="C578" i="4" s="1"/>
  <c r="X492" i="6"/>
  <c r="Y483" i="5"/>
  <c r="Y496" i="5" s="1"/>
  <c r="Y478" i="5" s="1"/>
  <c r="Y479" i="5" s="1"/>
  <c r="C530" i="5" s="1"/>
  <c r="C549" i="5" s="1"/>
  <c r="C526" i="5" s="1"/>
  <c r="X483" i="5"/>
  <c r="B490" i="6"/>
  <c r="Y245" i="1"/>
  <c r="Y264" i="1" s="1"/>
  <c r="Y240" i="1" s="1"/>
  <c r="Y241" i="1" s="1"/>
  <c r="B243" i="1"/>
  <c r="X245" i="1"/>
  <c r="B481" i="2"/>
  <c r="Y474" i="2"/>
  <c r="Y477" i="2" s="1"/>
  <c r="Y483" i="2"/>
  <c r="Y494" i="2" s="1"/>
  <c r="Y478" i="2" s="1"/>
  <c r="Y557" i="9"/>
  <c r="C606" i="9" s="1"/>
  <c r="C625" i="9" s="1"/>
  <c r="C601" i="9" s="1"/>
  <c r="C602" i="9" s="1"/>
  <c r="Y573" i="7"/>
  <c r="C622" i="7" s="1"/>
  <c r="C641" i="7" s="1"/>
  <c r="C617" i="7" s="1"/>
  <c r="C618" i="7" s="1"/>
  <c r="C597" i="8"/>
  <c r="C600" i="8" s="1"/>
  <c r="Y560" i="8"/>
  <c r="Y579" i="8" s="1"/>
  <c r="Y556" i="8" s="1"/>
  <c r="Y538" i="4" l="1"/>
  <c r="Y557" i="4" s="1"/>
  <c r="Y534" i="4" s="1"/>
  <c r="Y530" i="4"/>
  <c r="Y533" i="4" s="1"/>
  <c r="Y535" i="4" s="1"/>
  <c r="C584" i="4" s="1"/>
  <c r="C603" i="4" s="1"/>
  <c r="C579" i="4" s="1"/>
  <c r="C580" i="4" s="1"/>
  <c r="Y552" i="8"/>
  <c r="Y555" i="8" s="1"/>
  <c r="Y557" i="8" s="1"/>
  <c r="B558" i="8"/>
  <c r="C536" i="6"/>
  <c r="C555" i="6" s="1"/>
  <c r="C532" i="6" s="1"/>
  <c r="C528" i="6"/>
  <c r="C531" i="6" s="1"/>
  <c r="C719" i="11"/>
  <c r="C722" i="11" s="1"/>
  <c r="Y682" i="11"/>
  <c r="Y701" i="11" s="1"/>
  <c r="Y678" i="11" s="1"/>
  <c r="Y674" i="11"/>
  <c r="Y677" i="11" s="1"/>
  <c r="B680" i="11"/>
  <c r="X632" i="11"/>
  <c r="X489" i="6"/>
  <c r="Y479" i="2"/>
  <c r="C520" i="2" s="1"/>
  <c r="C523" i="2" s="1"/>
  <c r="C283" i="1"/>
  <c r="C286" i="1" s="1"/>
  <c r="C291" i="1"/>
  <c r="C310" i="1" s="1"/>
  <c r="C287" i="1" s="1"/>
  <c r="X480" i="5"/>
  <c r="C522" i="5"/>
  <c r="C525" i="5" s="1"/>
  <c r="C527" i="5" s="1"/>
  <c r="Y530" i="5" s="1"/>
  <c r="Y549" i="5" s="1"/>
  <c r="Y526" i="5" s="1"/>
  <c r="B606" i="9"/>
  <c r="X558" i="9"/>
  <c r="B622" i="7"/>
  <c r="X574" i="7"/>
  <c r="Y606" i="9"/>
  <c r="Y625" i="9" s="1"/>
  <c r="Y601" i="9" s="1"/>
  <c r="B604" i="9"/>
  <c r="X606" i="9"/>
  <c r="Y597" i="9"/>
  <c r="Y622" i="7"/>
  <c r="Y641" i="7" s="1"/>
  <c r="Y617" i="7" s="1"/>
  <c r="B620" i="7"/>
  <c r="X622" i="7"/>
  <c r="Y613" i="7"/>
  <c r="X242" i="1"/>
  <c r="Y679" i="11" l="1"/>
  <c r="C728" i="11" s="1"/>
  <c r="C747" i="11" s="1"/>
  <c r="C723" i="11" s="1"/>
  <c r="C724" i="11" s="1"/>
  <c r="C533" i="6"/>
  <c r="X536" i="4"/>
  <c r="B584" i="4"/>
  <c r="B582" i="4"/>
  <c r="X584" i="4"/>
  <c r="Y575" i="4"/>
  <c r="Y584" i="4"/>
  <c r="Y603" i="4" s="1"/>
  <c r="Y579" i="4" s="1"/>
  <c r="C528" i="2"/>
  <c r="C547" i="2" s="1"/>
  <c r="C524" i="2" s="1"/>
  <c r="C525" i="2" s="1"/>
  <c r="X528" i="2" s="1"/>
  <c r="X480" i="2"/>
  <c r="Y522" i="5"/>
  <c r="Y525" i="5" s="1"/>
  <c r="Y527" i="5" s="1"/>
  <c r="X530" i="5"/>
  <c r="C567" i="5"/>
  <c r="C570" i="5" s="1"/>
  <c r="B528" i="5"/>
  <c r="X680" i="11"/>
  <c r="B728" i="11"/>
  <c r="C653" i="9"/>
  <c r="C672" i="9" s="1"/>
  <c r="C649" i="9" s="1"/>
  <c r="Y600" i="9"/>
  <c r="Y602" i="9" s="1"/>
  <c r="C606" i="8"/>
  <c r="C625" i="8" s="1"/>
  <c r="C601" i="8" s="1"/>
  <c r="C602" i="8" s="1"/>
  <c r="B606" i="8"/>
  <c r="X558" i="8"/>
  <c r="C669" i="7"/>
  <c r="C688" i="7" s="1"/>
  <c r="C665" i="7" s="1"/>
  <c r="Y616" i="7"/>
  <c r="Y618" i="7" s="1"/>
  <c r="Y728" i="11"/>
  <c r="Y747" i="11" s="1"/>
  <c r="Y723" i="11" s="1"/>
  <c r="B726" i="11"/>
  <c r="Y719" i="11"/>
  <c r="X728" i="11"/>
  <c r="C288" i="1"/>
  <c r="B289" i="1" s="1"/>
  <c r="C573" i="6" l="1"/>
  <c r="C576" i="6" s="1"/>
  <c r="Y528" i="6"/>
  <c r="Y531" i="6" s="1"/>
  <c r="Y536" i="6"/>
  <c r="Y555" i="6" s="1"/>
  <c r="Y532" i="6" s="1"/>
  <c r="B534" i="6"/>
  <c r="X536" i="6"/>
  <c r="C631" i="4"/>
  <c r="C650" i="4" s="1"/>
  <c r="C627" i="4" s="1"/>
  <c r="Y578" i="4"/>
  <c r="Y580" i="4" s="1"/>
  <c r="Y520" i="2"/>
  <c r="Y523" i="2" s="1"/>
  <c r="C565" i="2"/>
  <c r="C568" i="2" s="1"/>
  <c r="Y528" i="2"/>
  <c r="Y547" i="2" s="1"/>
  <c r="Y524" i="2" s="1"/>
  <c r="B526" i="2"/>
  <c r="C576" i="5"/>
  <c r="C595" i="5" s="1"/>
  <c r="C571" i="5" s="1"/>
  <c r="C572" i="5" s="1"/>
  <c r="B576" i="5"/>
  <c r="X528" i="5"/>
  <c r="Y283" i="1"/>
  <c r="Y286" i="1" s="1"/>
  <c r="C645" i="9"/>
  <c r="C648" i="9" s="1"/>
  <c r="C650" i="9" s="1"/>
  <c r="X603" i="9"/>
  <c r="Y606" i="8"/>
  <c r="Y625" i="8" s="1"/>
  <c r="Y601" i="8" s="1"/>
  <c r="B604" i="8"/>
  <c r="X606" i="8"/>
  <c r="Y597" i="8"/>
  <c r="C661" i="7"/>
  <c r="C664" i="7" s="1"/>
  <c r="C666" i="7" s="1"/>
  <c r="X619" i="7"/>
  <c r="C775" i="11"/>
  <c r="C794" i="11" s="1"/>
  <c r="C771" i="11" s="1"/>
  <c r="Y722" i="11"/>
  <c r="Y724" i="11" s="1"/>
  <c r="X291" i="1"/>
  <c r="Y291" i="1"/>
  <c r="Y310" i="1" s="1"/>
  <c r="Y287" i="1" s="1"/>
  <c r="Y533" i="6" l="1"/>
  <c r="X581" i="4"/>
  <c r="C623" i="4"/>
  <c r="C626" i="4" s="1"/>
  <c r="C628" i="4" s="1"/>
  <c r="Y525" i="2"/>
  <c r="B574" i="2" s="1"/>
  <c r="B574" i="5"/>
  <c r="Y576" i="5"/>
  <c r="Y595" i="5" s="1"/>
  <c r="Y571" i="5" s="1"/>
  <c r="Y567" i="5"/>
  <c r="X576" i="5"/>
  <c r="Y653" i="9"/>
  <c r="Y672" i="9" s="1"/>
  <c r="Y649" i="9" s="1"/>
  <c r="Y645" i="9"/>
  <c r="Y648" i="9" s="1"/>
  <c r="C690" i="9"/>
  <c r="C693" i="9" s="1"/>
  <c r="X653" i="9"/>
  <c r="B651" i="9"/>
  <c r="C653" i="8"/>
  <c r="C672" i="8" s="1"/>
  <c r="C649" i="8" s="1"/>
  <c r="Y600" i="8"/>
  <c r="Y602" i="8" s="1"/>
  <c r="Y669" i="7"/>
  <c r="Y688" i="7" s="1"/>
  <c r="Y665" i="7" s="1"/>
  <c r="Y661" i="7"/>
  <c r="Y664" i="7" s="1"/>
  <c r="C706" i="7"/>
  <c r="C709" i="7" s="1"/>
  <c r="X669" i="7"/>
  <c r="B667" i="7"/>
  <c r="C767" i="11"/>
  <c r="C770" i="11" s="1"/>
  <c r="C772" i="11" s="1"/>
  <c r="X725" i="11"/>
  <c r="Y288" i="1"/>
  <c r="B582" i="6" l="1"/>
  <c r="C582" i="6"/>
  <c r="C601" i="6" s="1"/>
  <c r="C577" i="6" s="1"/>
  <c r="C578" i="6" s="1"/>
  <c r="X534" i="6"/>
  <c r="Y631" i="4"/>
  <c r="Y650" i="4" s="1"/>
  <c r="Y627" i="4" s="1"/>
  <c r="Y623" i="4"/>
  <c r="Y626" i="4" s="1"/>
  <c r="C668" i="4"/>
  <c r="C671" i="4" s="1"/>
  <c r="X631" i="4"/>
  <c r="B629" i="4"/>
  <c r="X526" i="2"/>
  <c r="C574" i="2"/>
  <c r="C593" i="2" s="1"/>
  <c r="C569" i="2" s="1"/>
  <c r="C570" i="2" s="1"/>
  <c r="B572" i="2" s="1"/>
  <c r="C337" i="1"/>
  <c r="C356" i="1" s="1"/>
  <c r="C332" i="1" s="1"/>
  <c r="C328" i="1"/>
  <c r="C331" i="1" s="1"/>
  <c r="C623" i="5"/>
  <c r="C642" i="5" s="1"/>
  <c r="C619" i="5" s="1"/>
  <c r="Y570" i="5"/>
  <c r="Y572" i="5" s="1"/>
  <c r="Y650" i="9"/>
  <c r="X651" i="9" s="1"/>
  <c r="C645" i="8"/>
  <c r="C648" i="8" s="1"/>
  <c r="C650" i="8" s="1"/>
  <c r="X603" i="8"/>
  <c r="Y666" i="7"/>
  <c r="Y775" i="11"/>
  <c r="Y794" i="11" s="1"/>
  <c r="Y771" i="11" s="1"/>
  <c r="Y767" i="11"/>
  <c r="Y770" i="11" s="1"/>
  <c r="C812" i="11"/>
  <c r="C815" i="11" s="1"/>
  <c r="X775" i="11"/>
  <c r="B773" i="11"/>
  <c r="B337" i="1"/>
  <c r="X289" i="1"/>
  <c r="Y582" i="6" l="1"/>
  <c r="Y601" i="6" s="1"/>
  <c r="Y577" i="6" s="1"/>
  <c r="B580" i="6"/>
  <c r="Y573" i="6"/>
  <c r="X582" i="6"/>
  <c r="Y628" i="4"/>
  <c r="C677" i="4" s="1"/>
  <c r="C696" i="4" s="1"/>
  <c r="C672" i="4" s="1"/>
  <c r="C673" i="4" s="1"/>
  <c r="Y565" i="2"/>
  <c r="C621" i="2" s="1"/>
  <c r="C640" i="2" s="1"/>
  <c r="C617" i="2" s="1"/>
  <c r="Y574" i="2"/>
  <c r="Y593" i="2" s="1"/>
  <c r="Y569" i="2" s="1"/>
  <c r="X574" i="2"/>
  <c r="C333" i="1"/>
  <c r="C615" i="5"/>
  <c r="C618" i="5" s="1"/>
  <c r="C620" i="5" s="1"/>
  <c r="X573" i="5"/>
  <c r="C699" i="9"/>
  <c r="C718" i="9" s="1"/>
  <c r="C694" i="9" s="1"/>
  <c r="C695" i="9" s="1"/>
  <c r="B697" i="9" s="1"/>
  <c r="B699" i="9"/>
  <c r="Y653" i="8"/>
  <c r="Y672" i="8" s="1"/>
  <c r="Y649" i="8" s="1"/>
  <c r="Y645" i="8"/>
  <c r="Y648" i="8" s="1"/>
  <c r="C690" i="8"/>
  <c r="C693" i="8" s="1"/>
  <c r="X653" i="8"/>
  <c r="B651" i="8"/>
  <c r="C715" i="7"/>
  <c r="C734" i="7" s="1"/>
  <c r="C710" i="7" s="1"/>
  <c r="C711" i="7" s="1"/>
  <c r="X667" i="7"/>
  <c r="B715" i="7"/>
  <c r="Y772" i="11"/>
  <c r="B677" i="4" l="1"/>
  <c r="Y576" i="6"/>
  <c r="Y578" i="6" s="1"/>
  <c r="C629" i="6"/>
  <c r="C648" i="6" s="1"/>
  <c r="C625" i="6" s="1"/>
  <c r="X629" i="4"/>
  <c r="X677" i="4"/>
  <c r="Y677" i="4"/>
  <c r="Y696" i="4" s="1"/>
  <c r="Y672" i="4" s="1"/>
  <c r="B675" i="4"/>
  <c r="Y668" i="4"/>
  <c r="Y568" i="2"/>
  <c r="Y570" i="2" s="1"/>
  <c r="Y328" i="1"/>
  <c r="Y331" i="1" s="1"/>
  <c r="Y337" i="1"/>
  <c r="Y351" i="1" s="1"/>
  <c r="Y332" i="1" s="1"/>
  <c r="X337" i="1"/>
  <c r="B335" i="1"/>
  <c r="Y699" i="9"/>
  <c r="Y718" i="9" s="1"/>
  <c r="Y694" i="9" s="1"/>
  <c r="X623" i="5"/>
  <c r="B621" i="5"/>
  <c r="Y623" i="5"/>
  <c r="Y642" i="5" s="1"/>
  <c r="Y619" i="5" s="1"/>
  <c r="Y615" i="5"/>
  <c r="Y618" i="5" s="1"/>
  <c r="C660" i="5"/>
  <c r="C663" i="5" s="1"/>
  <c r="X699" i="9"/>
  <c r="Y690" i="9"/>
  <c r="Y693" i="9" s="1"/>
  <c r="Y650" i="8"/>
  <c r="C699" i="8" s="1"/>
  <c r="C718" i="8" s="1"/>
  <c r="C694" i="8" s="1"/>
  <c r="C695" i="8" s="1"/>
  <c r="Y715" i="7"/>
  <c r="Y734" i="7" s="1"/>
  <c r="Y710" i="7" s="1"/>
  <c r="B713" i="7"/>
  <c r="Y706" i="7"/>
  <c r="X715" i="7"/>
  <c r="C821" i="11"/>
  <c r="C840" i="11" s="1"/>
  <c r="C816" i="11" s="1"/>
  <c r="C817" i="11" s="1"/>
  <c r="X773" i="11"/>
  <c r="B821" i="11"/>
  <c r="X579" i="6" l="1"/>
  <c r="C621" i="6"/>
  <c r="C624" i="6" s="1"/>
  <c r="C626" i="6" s="1"/>
  <c r="C724" i="4"/>
  <c r="C743" i="4" s="1"/>
  <c r="C720" i="4" s="1"/>
  <c r="Y671" i="4"/>
  <c r="Y673" i="4" s="1"/>
  <c r="C613" i="2"/>
  <c r="C616" i="2" s="1"/>
  <c r="C618" i="2" s="1"/>
  <c r="C658" i="2" s="1"/>
  <c r="C661" i="2" s="1"/>
  <c r="X571" i="2"/>
  <c r="Y333" i="1"/>
  <c r="C376" i="1" s="1"/>
  <c r="C379" i="1" s="1"/>
  <c r="Y695" i="9"/>
  <c r="X696" i="9" s="1"/>
  <c r="Y620" i="5"/>
  <c r="C669" i="5" s="1"/>
  <c r="C688" i="5" s="1"/>
  <c r="C664" i="5" s="1"/>
  <c r="C665" i="5" s="1"/>
  <c r="C746" i="9"/>
  <c r="C765" i="9" s="1"/>
  <c r="C742" i="9" s="1"/>
  <c r="B699" i="8"/>
  <c r="X651" i="8"/>
  <c r="Y699" i="8"/>
  <c r="Y718" i="8" s="1"/>
  <c r="Y694" i="8" s="1"/>
  <c r="B697" i="8"/>
  <c r="Y690" i="8"/>
  <c r="X699" i="8"/>
  <c r="C762" i="7"/>
  <c r="C781" i="7" s="1"/>
  <c r="C758" i="7" s="1"/>
  <c r="Y709" i="7"/>
  <c r="Y711" i="7" s="1"/>
  <c r="Y821" i="11"/>
  <c r="Y840" i="11" s="1"/>
  <c r="Y816" i="11" s="1"/>
  <c r="B819" i="11"/>
  <c r="Y812" i="11"/>
  <c r="X821" i="11"/>
  <c r="Y629" i="6" l="1"/>
  <c r="Y648" i="6" s="1"/>
  <c r="Y625" i="6" s="1"/>
  <c r="C666" i="6"/>
  <c r="C669" i="6" s="1"/>
  <c r="X629" i="6"/>
  <c r="B627" i="6"/>
  <c r="Y621" i="6"/>
  <c r="Y624" i="6" s="1"/>
  <c r="C738" i="9"/>
  <c r="C741" i="9" s="1"/>
  <c r="C743" i="9" s="1"/>
  <c r="Y746" i="9" s="1"/>
  <c r="Y765" i="9" s="1"/>
  <c r="Y742" i="9" s="1"/>
  <c r="X674" i="4"/>
  <c r="C716" i="4"/>
  <c r="C719" i="4" s="1"/>
  <c r="C721" i="4" s="1"/>
  <c r="X621" i="2"/>
  <c r="Y621" i="2"/>
  <c r="Y640" i="2" s="1"/>
  <c r="Y617" i="2" s="1"/>
  <c r="Y613" i="2"/>
  <c r="Y616" i="2" s="1"/>
  <c r="B619" i="2"/>
  <c r="C384" i="1"/>
  <c r="C398" i="1" s="1"/>
  <c r="C380" i="1" s="1"/>
  <c r="C381" i="1" s="1"/>
  <c r="X334" i="1"/>
  <c r="X621" i="5"/>
  <c r="B669" i="5"/>
  <c r="B667" i="5"/>
  <c r="Y660" i="5"/>
  <c r="Y669" i="5"/>
  <c r="Y688" i="5" s="1"/>
  <c r="Y664" i="5" s="1"/>
  <c r="X669" i="5"/>
  <c r="C746" i="8"/>
  <c r="C765" i="8" s="1"/>
  <c r="C742" i="8" s="1"/>
  <c r="Y693" i="8"/>
  <c r="Y695" i="8" s="1"/>
  <c r="C754" i="7"/>
  <c r="C757" i="7" s="1"/>
  <c r="C759" i="7" s="1"/>
  <c r="X712" i="7"/>
  <c r="C868" i="11"/>
  <c r="C887" i="11" s="1"/>
  <c r="C864" i="11" s="1"/>
  <c r="Y815" i="11"/>
  <c r="Y817" i="11" s="1"/>
  <c r="Y626" i="6" l="1"/>
  <c r="C675" i="6" s="1"/>
  <c r="C694" i="6" s="1"/>
  <c r="C670" i="6" s="1"/>
  <c r="C671" i="6" s="1"/>
  <c r="B722" i="4"/>
  <c r="C761" i="4"/>
  <c r="C764" i="4" s="1"/>
  <c r="X724" i="4"/>
  <c r="Y724" i="4"/>
  <c r="Y743" i="4" s="1"/>
  <c r="Y720" i="4" s="1"/>
  <c r="Y716" i="4"/>
  <c r="Y719" i="4" s="1"/>
  <c r="Y618" i="2"/>
  <c r="C667" i="2" s="1"/>
  <c r="C686" i="2" s="1"/>
  <c r="C662" i="2" s="1"/>
  <c r="C663" i="2" s="1"/>
  <c r="B665" i="2" s="1"/>
  <c r="Y384" i="1"/>
  <c r="Y398" i="1" s="1"/>
  <c r="Y380" i="1" s="1"/>
  <c r="X384" i="1"/>
  <c r="Y376" i="1"/>
  <c r="Y379" i="1" s="1"/>
  <c r="B382" i="1"/>
  <c r="C716" i="5"/>
  <c r="C735" i="5" s="1"/>
  <c r="C712" i="5" s="1"/>
  <c r="Y663" i="5"/>
  <c r="Y665" i="5" s="1"/>
  <c r="X746" i="9"/>
  <c r="Y738" i="9"/>
  <c r="Y741" i="9" s="1"/>
  <c r="Y743" i="9" s="1"/>
  <c r="X744" i="9" s="1"/>
  <c r="B744" i="9"/>
  <c r="C783" i="9"/>
  <c r="C786" i="9" s="1"/>
  <c r="C738" i="8"/>
  <c r="C741" i="8" s="1"/>
  <c r="C743" i="8" s="1"/>
  <c r="X696" i="8"/>
  <c r="Y762" i="7"/>
  <c r="Y781" i="7" s="1"/>
  <c r="Y758" i="7" s="1"/>
  <c r="Y754" i="7"/>
  <c r="Y757" i="7" s="1"/>
  <c r="C799" i="7"/>
  <c r="C802" i="7" s="1"/>
  <c r="X762" i="7"/>
  <c r="B760" i="7"/>
  <c r="C860" i="11"/>
  <c r="C863" i="11" s="1"/>
  <c r="C865" i="11" s="1"/>
  <c r="X818" i="11"/>
  <c r="X627" i="6" l="1"/>
  <c r="B675" i="6"/>
  <c r="Y675" i="6"/>
  <c r="Y694" i="6" s="1"/>
  <c r="Y670" i="6" s="1"/>
  <c r="B673" i="6"/>
  <c r="Y666" i="6"/>
  <c r="X675" i="6"/>
  <c r="Y721" i="4"/>
  <c r="X722" i="4" s="1"/>
  <c r="Y658" i="2"/>
  <c r="C714" i="2" s="1"/>
  <c r="C733" i="2" s="1"/>
  <c r="C710" i="2" s="1"/>
  <c r="B667" i="2"/>
  <c r="X619" i="2"/>
  <c r="Y667" i="2"/>
  <c r="Y686" i="2" s="1"/>
  <c r="Y662" i="2" s="1"/>
  <c r="X667" i="2"/>
  <c r="Y381" i="1"/>
  <c r="X382" i="1" s="1"/>
  <c r="C708" i="5"/>
  <c r="C711" i="5" s="1"/>
  <c r="C713" i="5" s="1"/>
  <c r="X666" i="5"/>
  <c r="C792" i="9"/>
  <c r="C811" i="9" s="1"/>
  <c r="C787" i="9" s="1"/>
  <c r="C788" i="9" s="1"/>
  <c r="B790" i="9" s="1"/>
  <c r="B792" i="9"/>
  <c r="Y746" i="8"/>
  <c r="Y765" i="8" s="1"/>
  <c r="Y742" i="8" s="1"/>
  <c r="Y738" i="8"/>
  <c r="Y741" i="8" s="1"/>
  <c r="C783" i="8"/>
  <c r="C786" i="8" s="1"/>
  <c r="X746" i="8"/>
  <c r="B744" i="8"/>
  <c r="Y759" i="7"/>
  <c r="Y868" i="11"/>
  <c r="Y887" i="11" s="1"/>
  <c r="Y864" i="11" s="1"/>
  <c r="Y860" i="11"/>
  <c r="Y863" i="11" s="1"/>
  <c r="C905" i="11"/>
  <c r="C908" i="11" s="1"/>
  <c r="X868" i="11"/>
  <c r="B866" i="11"/>
  <c r="Y669" i="6" l="1"/>
  <c r="Y671" i="6" s="1"/>
  <c r="C722" i="6"/>
  <c r="C741" i="6" s="1"/>
  <c r="C718" i="6" s="1"/>
  <c r="B770" i="4"/>
  <c r="C770" i="4"/>
  <c r="C789" i="4" s="1"/>
  <c r="C765" i="4" s="1"/>
  <c r="C766" i="4" s="1"/>
  <c r="B768" i="4" s="1"/>
  <c r="Y661" i="2"/>
  <c r="Y663" i="2" s="1"/>
  <c r="C706" i="2" s="1"/>
  <c r="C709" i="2" s="1"/>
  <c r="C711" i="2" s="1"/>
  <c r="C425" i="1"/>
  <c r="C438" i="1" s="1"/>
  <c r="C420" i="1" s="1"/>
  <c r="C416" i="1"/>
  <c r="C419" i="1" s="1"/>
  <c r="B425" i="1"/>
  <c r="X716" i="5"/>
  <c r="C753" i="5"/>
  <c r="C756" i="5" s="1"/>
  <c r="Y716" i="5"/>
  <c r="Y735" i="5" s="1"/>
  <c r="Y712" i="5" s="1"/>
  <c r="B714" i="5"/>
  <c r="Y708" i="5"/>
  <c r="Y711" i="5" s="1"/>
  <c r="Y792" i="9"/>
  <c r="Y811" i="9" s="1"/>
  <c r="Y787" i="9" s="1"/>
  <c r="Y783" i="9"/>
  <c r="C839" i="9" s="1"/>
  <c r="C858" i="9" s="1"/>
  <c r="C835" i="9" s="1"/>
  <c r="X792" i="9"/>
  <c r="Y743" i="8"/>
  <c r="C792" i="8" s="1"/>
  <c r="C811" i="8" s="1"/>
  <c r="C787" i="8" s="1"/>
  <c r="C788" i="8" s="1"/>
  <c r="C808" i="7"/>
  <c r="C827" i="7" s="1"/>
  <c r="C803" i="7" s="1"/>
  <c r="C804" i="7" s="1"/>
  <c r="X760" i="7"/>
  <c r="B808" i="7"/>
  <c r="Y865" i="11"/>
  <c r="C714" i="6" l="1"/>
  <c r="C717" i="6" s="1"/>
  <c r="C719" i="6" s="1"/>
  <c r="X672" i="6"/>
  <c r="Y761" i="4"/>
  <c r="Y764" i="4" s="1"/>
  <c r="Y770" i="4"/>
  <c r="Y789" i="4" s="1"/>
  <c r="Y765" i="4" s="1"/>
  <c r="X770" i="4"/>
  <c r="C817" i="4"/>
  <c r="C836" i="4" s="1"/>
  <c r="C813" i="4" s="1"/>
  <c r="X664" i="2"/>
  <c r="C421" i="1"/>
  <c r="Y713" i="5"/>
  <c r="X714" i="5" s="1"/>
  <c r="Y714" i="2"/>
  <c r="Y733" i="2" s="1"/>
  <c r="Y710" i="2" s="1"/>
  <c r="C751" i="2"/>
  <c r="C754" i="2" s="1"/>
  <c r="B712" i="2"/>
  <c r="X714" i="2"/>
  <c r="Y706" i="2"/>
  <c r="Y709" i="2" s="1"/>
  <c r="Y786" i="9"/>
  <c r="Y788" i="9" s="1"/>
  <c r="X789" i="9" s="1"/>
  <c r="X744" i="8"/>
  <c r="B792" i="8"/>
  <c r="Y792" i="8"/>
  <c r="Y811" i="8" s="1"/>
  <c r="Y787" i="8" s="1"/>
  <c r="B790" i="8"/>
  <c r="Y783" i="8"/>
  <c r="X792" i="8"/>
  <c r="Y808" i="7"/>
  <c r="Y827" i="7" s="1"/>
  <c r="Y803" i="7" s="1"/>
  <c r="B806" i="7"/>
  <c r="Y799" i="7"/>
  <c r="X808" i="7"/>
  <c r="C914" i="11"/>
  <c r="C933" i="11" s="1"/>
  <c r="C909" i="11" s="1"/>
  <c r="C910" i="11" s="1"/>
  <c r="X866" i="11"/>
  <c r="B914" i="11"/>
  <c r="Y766" i="4" l="1"/>
  <c r="X767" i="4" s="1"/>
  <c r="Y714" i="6"/>
  <c r="Y717" i="6" s="1"/>
  <c r="Y722" i="6"/>
  <c r="Y741" i="6" s="1"/>
  <c r="Y718" i="6" s="1"/>
  <c r="X722" i="6"/>
  <c r="C759" i="6"/>
  <c r="C762" i="6" s="1"/>
  <c r="B720" i="6"/>
  <c r="C809" i="4"/>
  <c r="C812" i="4" s="1"/>
  <c r="C814" i="4" s="1"/>
  <c r="Y711" i="2"/>
  <c r="B760" i="2" s="1"/>
  <c r="Y425" i="1"/>
  <c r="Y438" i="1" s="1"/>
  <c r="Y420" i="1" s="1"/>
  <c r="X425" i="1"/>
  <c r="Y419" i="1"/>
  <c r="B423" i="1"/>
  <c r="B762" i="5"/>
  <c r="C762" i="5"/>
  <c r="C781" i="5" s="1"/>
  <c r="C757" i="5" s="1"/>
  <c r="C758" i="5" s="1"/>
  <c r="Y762" i="5" s="1"/>
  <c r="Y781" i="5" s="1"/>
  <c r="Y757" i="5" s="1"/>
  <c r="C831" i="9"/>
  <c r="C834" i="9" s="1"/>
  <c r="C836" i="9" s="1"/>
  <c r="Y839" i="9" s="1"/>
  <c r="Y858" i="9" s="1"/>
  <c r="Y835" i="9" s="1"/>
  <c r="C839" i="8"/>
  <c r="C858" i="8" s="1"/>
  <c r="C835" i="8" s="1"/>
  <c r="Y786" i="8"/>
  <c r="Y788" i="8" s="1"/>
  <c r="C855" i="7"/>
  <c r="C874" i="7" s="1"/>
  <c r="C851" i="7" s="1"/>
  <c r="Y802" i="7"/>
  <c r="Y804" i="7" s="1"/>
  <c r="Y914" i="11"/>
  <c r="Y933" i="11" s="1"/>
  <c r="Y909" i="11" s="1"/>
  <c r="B912" i="11"/>
  <c r="Y905" i="11"/>
  <c r="Y908" i="11" s="1"/>
  <c r="X914" i="11"/>
  <c r="Y719" i="6" l="1"/>
  <c r="C854" i="4"/>
  <c r="C857" i="4" s="1"/>
  <c r="X817" i="4"/>
  <c r="B815" i="4"/>
  <c r="Y817" i="4"/>
  <c r="Y836" i="4" s="1"/>
  <c r="Y813" i="4" s="1"/>
  <c r="Y809" i="4"/>
  <c r="Y812" i="4" s="1"/>
  <c r="Y421" i="1"/>
  <c r="X422" i="1" s="1"/>
  <c r="X712" i="2"/>
  <c r="C760" i="2"/>
  <c r="C779" i="2" s="1"/>
  <c r="C755" i="2" s="1"/>
  <c r="C756" i="2" s="1"/>
  <c r="Y760" i="2" s="1"/>
  <c r="Y779" i="2" s="1"/>
  <c r="Y755" i="2" s="1"/>
  <c r="Y753" i="5"/>
  <c r="Y756" i="5" s="1"/>
  <c r="Y758" i="5" s="1"/>
  <c r="B760" i="5"/>
  <c r="X762" i="5"/>
  <c r="X839" i="9"/>
  <c r="Y831" i="9"/>
  <c r="Y834" i="9" s="1"/>
  <c r="Y836" i="9" s="1"/>
  <c r="C885" i="9" s="1"/>
  <c r="C904" i="9" s="1"/>
  <c r="C880" i="9" s="1"/>
  <c r="B837" i="9"/>
  <c r="C876" i="9"/>
  <c r="C879" i="9" s="1"/>
  <c r="Y910" i="11"/>
  <c r="C962" i="11" s="1"/>
  <c r="C981" i="11" s="1"/>
  <c r="C958" i="11" s="1"/>
  <c r="C831" i="8"/>
  <c r="C834" i="8" s="1"/>
  <c r="C836" i="8" s="1"/>
  <c r="X789" i="8"/>
  <c r="C847" i="7"/>
  <c r="C850" i="7" s="1"/>
  <c r="C852" i="7" s="1"/>
  <c r="X805" i="7"/>
  <c r="X720" i="6" l="1"/>
  <c r="C768" i="6"/>
  <c r="C787" i="6" s="1"/>
  <c r="C763" i="6" s="1"/>
  <c r="C764" i="6" s="1"/>
  <c r="B768" i="6"/>
  <c r="Y814" i="4"/>
  <c r="X815" i="4" s="1"/>
  <c r="C462" i="1"/>
  <c r="C465" i="1" s="1"/>
  <c r="C470" i="1"/>
  <c r="C484" i="1" s="1"/>
  <c r="C466" i="1" s="1"/>
  <c r="X760" i="2"/>
  <c r="Y751" i="2"/>
  <c r="C807" i="2" s="1"/>
  <c r="C826" i="2" s="1"/>
  <c r="C803" i="2" s="1"/>
  <c r="B758" i="2"/>
  <c r="C809" i="5"/>
  <c r="C828" i="5" s="1"/>
  <c r="C805" i="5" s="1"/>
  <c r="C954" i="11"/>
  <c r="C957" i="11" s="1"/>
  <c r="C959" i="11" s="1"/>
  <c r="X759" i="5"/>
  <c r="C801" i="5"/>
  <c r="C804" i="5" s="1"/>
  <c r="C881" i="9"/>
  <c r="Y885" i="9" s="1"/>
  <c r="Y904" i="9" s="1"/>
  <c r="Y880" i="9" s="1"/>
  <c r="X837" i="9"/>
  <c r="X911" i="11"/>
  <c r="B885" i="9"/>
  <c r="Y839" i="8"/>
  <c r="Y858" i="8" s="1"/>
  <c r="Y835" i="8" s="1"/>
  <c r="Y831" i="8"/>
  <c r="Y834" i="8" s="1"/>
  <c r="C876" i="8"/>
  <c r="C879" i="8" s="1"/>
  <c r="X839" i="8"/>
  <c r="B837" i="8"/>
  <c r="Y855" i="7"/>
  <c r="Y874" i="7" s="1"/>
  <c r="Y851" i="7" s="1"/>
  <c r="Y847" i="7"/>
  <c r="Y850" i="7" s="1"/>
  <c r="C892" i="7"/>
  <c r="C895" i="7" s="1"/>
  <c r="X855" i="7"/>
  <c r="B853" i="7"/>
  <c r="B863" i="4" l="1"/>
  <c r="Y759" i="6"/>
  <c r="B766" i="6"/>
  <c r="X768" i="6"/>
  <c r="Y768" i="6"/>
  <c r="Y787" i="6" s="1"/>
  <c r="Y763" i="6" s="1"/>
  <c r="C863" i="4"/>
  <c r="C882" i="4" s="1"/>
  <c r="C858" i="4" s="1"/>
  <c r="C859" i="4" s="1"/>
  <c r="X863" i="4" s="1"/>
  <c r="C467" i="1"/>
  <c r="B468" i="1" s="1"/>
  <c r="Y754" i="2"/>
  <c r="Y756" i="2" s="1"/>
  <c r="C799" i="2" s="1"/>
  <c r="C802" i="2" s="1"/>
  <c r="C804" i="2" s="1"/>
  <c r="C806" i="5"/>
  <c r="X809" i="5" s="1"/>
  <c r="X885" i="9"/>
  <c r="B883" i="9"/>
  <c r="Y876" i="9"/>
  <c r="Y879" i="9" s="1"/>
  <c r="Y881" i="9" s="1"/>
  <c r="C933" i="9" s="1"/>
  <c r="C952" i="9" s="1"/>
  <c r="C929" i="9" s="1"/>
  <c r="Y836" i="8"/>
  <c r="X837" i="8" s="1"/>
  <c r="Y852" i="7"/>
  <c r="C901" i="7" s="1"/>
  <c r="C920" i="7" s="1"/>
  <c r="C896" i="7" s="1"/>
  <c r="C897" i="7" s="1"/>
  <c r="Y962" i="11"/>
  <c r="Y981" i="11" s="1"/>
  <c r="Y958" i="11" s="1"/>
  <c r="Y954" i="11"/>
  <c r="Y957" i="11" s="1"/>
  <c r="C999" i="11"/>
  <c r="C1002" i="11" s="1"/>
  <c r="X962" i="11"/>
  <c r="B960" i="11"/>
  <c r="C815" i="6" l="1"/>
  <c r="C834" i="6" s="1"/>
  <c r="C811" i="6" s="1"/>
  <c r="Y762" i="6"/>
  <c r="Y764" i="6" s="1"/>
  <c r="Y863" i="4"/>
  <c r="Y882" i="4" s="1"/>
  <c r="Y858" i="4" s="1"/>
  <c r="Y854" i="4"/>
  <c r="Y857" i="4" s="1"/>
  <c r="B861" i="4"/>
  <c r="X470" i="1"/>
  <c r="Y470" i="1"/>
  <c r="Y484" i="1" s="1"/>
  <c r="Y466" i="1" s="1"/>
  <c r="Y462" i="1"/>
  <c r="Y465" i="1" s="1"/>
  <c r="X757" i="2"/>
  <c r="Y809" i="5"/>
  <c r="Y828" i="5" s="1"/>
  <c r="Y805" i="5" s="1"/>
  <c r="Y801" i="5"/>
  <c r="Y804" i="5" s="1"/>
  <c r="B807" i="5"/>
  <c r="C846" i="5"/>
  <c r="C849" i="5" s="1"/>
  <c r="C885" i="8"/>
  <c r="C904" i="8" s="1"/>
  <c r="C880" i="8" s="1"/>
  <c r="C881" i="8" s="1"/>
  <c r="B883" i="8" s="1"/>
  <c r="Y807" i="2"/>
  <c r="Y826" i="2" s="1"/>
  <c r="Y803" i="2" s="1"/>
  <c r="C844" i="2"/>
  <c r="C847" i="2" s="1"/>
  <c r="B805" i="2"/>
  <c r="Y799" i="2"/>
  <c r="Y802" i="2" s="1"/>
  <c r="X807" i="2"/>
  <c r="C925" i="9"/>
  <c r="C928" i="9" s="1"/>
  <c r="C930" i="9" s="1"/>
  <c r="X882" i="9"/>
  <c r="B885" i="8"/>
  <c r="X853" i="7"/>
  <c r="B901" i="7"/>
  <c r="Y901" i="7"/>
  <c r="Y920" i="7" s="1"/>
  <c r="Y896" i="7" s="1"/>
  <c r="B899" i="7"/>
  <c r="Y892" i="7"/>
  <c r="Y895" i="7" s="1"/>
  <c r="X901" i="7"/>
  <c r="Y959" i="11"/>
  <c r="C807" i="6" l="1"/>
  <c r="C810" i="6" s="1"/>
  <c r="C812" i="6" s="1"/>
  <c r="X765" i="6"/>
  <c r="Y859" i="4"/>
  <c r="Y467" i="1"/>
  <c r="Y885" i="8"/>
  <c r="Y904" i="8" s="1"/>
  <c r="Y880" i="8" s="1"/>
  <c r="Y806" i="5"/>
  <c r="B855" i="5" s="1"/>
  <c r="Y876" i="8"/>
  <c r="Y879" i="8" s="1"/>
  <c r="X885" i="8"/>
  <c r="Y804" i="2"/>
  <c r="X805" i="2" s="1"/>
  <c r="Y897" i="7"/>
  <c r="C941" i="7" s="1"/>
  <c r="C944" i="7" s="1"/>
  <c r="Y933" i="9"/>
  <c r="Y952" i="9" s="1"/>
  <c r="Y929" i="9" s="1"/>
  <c r="Y925" i="9"/>
  <c r="Y928" i="9" s="1"/>
  <c r="C970" i="9"/>
  <c r="C973" i="9" s="1"/>
  <c r="X933" i="9"/>
  <c r="B931" i="9"/>
  <c r="C1008" i="11"/>
  <c r="C1027" i="11" s="1"/>
  <c r="C1003" i="11" s="1"/>
  <c r="C1004" i="11" s="1"/>
  <c r="X960" i="11"/>
  <c r="B1008" i="11"/>
  <c r="Y807" i="6" l="1"/>
  <c r="Y810" i="6" s="1"/>
  <c r="B813" i="6"/>
  <c r="Y815" i="6"/>
  <c r="Y834" i="6" s="1"/>
  <c r="Y811" i="6" s="1"/>
  <c r="C852" i="6"/>
  <c r="C855" i="6" s="1"/>
  <c r="X815" i="6"/>
  <c r="Y881" i="8"/>
  <c r="X882" i="8" s="1"/>
  <c r="C903" i="4"/>
  <c r="C906" i="4" s="1"/>
  <c r="C911" i="4"/>
  <c r="C930" i="4" s="1"/>
  <c r="C907" i="4" s="1"/>
  <c r="X860" i="4"/>
  <c r="X468" i="1"/>
  <c r="C500" i="1"/>
  <c r="C503" i="1" s="1"/>
  <c r="C509" i="1"/>
  <c r="C525" i="1" s="1"/>
  <c r="C504" i="1" s="1"/>
  <c r="C949" i="7"/>
  <c r="C968" i="7" s="1"/>
  <c r="C945" i="7" s="1"/>
  <c r="C946" i="7" s="1"/>
  <c r="Y941" i="7" s="1"/>
  <c r="Y944" i="7" s="1"/>
  <c r="B509" i="1"/>
  <c r="C933" i="8"/>
  <c r="C952" i="8" s="1"/>
  <c r="C929" i="8" s="1"/>
  <c r="C925" i="8"/>
  <c r="C928" i="8" s="1"/>
  <c r="X807" i="5"/>
  <c r="C855" i="5"/>
  <c r="C874" i="5" s="1"/>
  <c r="C850" i="5" s="1"/>
  <c r="C851" i="5" s="1"/>
  <c r="Y855" i="5" s="1"/>
  <c r="Y874" i="5" s="1"/>
  <c r="Y850" i="5" s="1"/>
  <c r="C853" i="2"/>
  <c r="C872" i="2" s="1"/>
  <c r="C848" i="2" s="1"/>
  <c r="C849" i="2" s="1"/>
  <c r="X853" i="2" s="1"/>
  <c r="B853" i="2"/>
  <c r="X898" i="7"/>
  <c r="Y930" i="9"/>
  <c r="Y1008" i="11"/>
  <c r="Y1027" i="11" s="1"/>
  <c r="Y1003" i="11" s="1"/>
  <c r="B1006" i="11"/>
  <c r="Y999" i="11"/>
  <c r="X1008" i="11"/>
  <c r="C908" i="4" l="1"/>
  <c r="B909" i="4" s="1"/>
  <c r="Y812" i="6"/>
  <c r="Y903" i="4"/>
  <c r="Y906" i="4" s="1"/>
  <c r="C505" i="1"/>
  <c r="X509" i="1" s="1"/>
  <c r="C930" i="8"/>
  <c r="Y925" i="8" s="1"/>
  <c r="Y928" i="8" s="1"/>
  <c r="Y846" i="5"/>
  <c r="Y849" i="5" s="1"/>
  <c r="Y851" i="5" s="1"/>
  <c r="C903" i="5" s="1"/>
  <c r="C922" i="5" s="1"/>
  <c r="C899" i="5" s="1"/>
  <c r="X855" i="5"/>
  <c r="B853" i="5"/>
  <c r="B851" i="2"/>
  <c r="Y853" i="2"/>
  <c r="Y872" i="2" s="1"/>
  <c r="Y848" i="2" s="1"/>
  <c r="Y844" i="2"/>
  <c r="Y847" i="2" s="1"/>
  <c r="B947" i="7"/>
  <c r="Y949" i="7"/>
  <c r="Y968" i="7" s="1"/>
  <c r="Y945" i="7" s="1"/>
  <c r="Y946" i="7" s="1"/>
  <c r="X949" i="7"/>
  <c r="C986" i="7"/>
  <c r="C989" i="7" s="1"/>
  <c r="C979" i="9"/>
  <c r="C998" i="9" s="1"/>
  <c r="C974" i="9" s="1"/>
  <c r="C975" i="9" s="1"/>
  <c r="X931" i="9"/>
  <c r="B979" i="9"/>
  <c r="C1055" i="11"/>
  <c r="C1074" i="11" s="1"/>
  <c r="C1051" i="11" s="1"/>
  <c r="Y1002" i="11"/>
  <c r="Y1004" i="11" s="1"/>
  <c r="C948" i="4" l="1"/>
  <c r="C951" i="4" s="1"/>
  <c r="Y911" i="4"/>
  <c r="Y930" i="4" s="1"/>
  <c r="Y907" i="4" s="1"/>
  <c r="Y908" i="4" s="1"/>
  <c r="X911" i="4"/>
  <c r="X813" i="6"/>
  <c r="B861" i="6"/>
  <c r="C861" i="6"/>
  <c r="C880" i="6" s="1"/>
  <c r="C856" i="6" s="1"/>
  <c r="C857" i="6" s="1"/>
  <c r="Y503" i="1"/>
  <c r="Y509" i="1"/>
  <c r="Y525" i="1" s="1"/>
  <c r="Y504" i="1" s="1"/>
  <c r="B507" i="1"/>
  <c r="X933" i="8"/>
  <c r="C970" i="8"/>
  <c r="C973" i="8" s="1"/>
  <c r="Y933" i="8"/>
  <c r="Y952" i="8" s="1"/>
  <c r="Y929" i="8" s="1"/>
  <c r="Y930" i="8" s="1"/>
  <c r="X931" i="8" s="1"/>
  <c r="B931" i="8"/>
  <c r="C895" i="5"/>
  <c r="C898" i="5" s="1"/>
  <c r="C900" i="5" s="1"/>
  <c r="X903" i="5" s="1"/>
  <c r="X852" i="5"/>
  <c r="Y849" i="2"/>
  <c r="C901" i="2" s="1"/>
  <c r="C920" i="2" s="1"/>
  <c r="C897" i="2" s="1"/>
  <c r="Y979" i="9"/>
  <c r="Y998" i="9" s="1"/>
  <c r="Y974" i="9" s="1"/>
  <c r="B977" i="9"/>
  <c r="Y970" i="9"/>
  <c r="X979" i="9"/>
  <c r="C995" i="7"/>
  <c r="C1014" i="7" s="1"/>
  <c r="C990" i="7" s="1"/>
  <c r="C991" i="7" s="1"/>
  <c r="X947" i="7"/>
  <c r="B995" i="7"/>
  <c r="C1047" i="11"/>
  <c r="C1050" i="11" s="1"/>
  <c r="C1052" i="11" s="1"/>
  <c r="X1005" i="11"/>
  <c r="X909" i="4" l="1"/>
  <c r="B957" i="4"/>
  <c r="C957" i="4"/>
  <c r="C976" i="4" s="1"/>
  <c r="C952" i="4" s="1"/>
  <c r="C953" i="4" s="1"/>
  <c r="Y948" i="4" s="1"/>
  <c r="B859" i="6"/>
  <c r="Y852" i="6"/>
  <c r="Y855" i="6" s="1"/>
  <c r="Y861" i="6"/>
  <c r="Y880" i="6" s="1"/>
  <c r="Y856" i="6" s="1"/>
  <c r="X861" i="6"/>
  <c r="Y957" i="4"/>
  <c r="Y976" i="4" s="1"/>
  <c r="Y952" i="4" s="1"/>
  <c r="X957" i="4"/>
  <c r="Y505" i="1"/>
  <c r="C559" i="1" s="1"/>
  <c r="C578" i="1" s="1"/>
  <c r="C555" i="1" s="1"/>
  <c r="C979" i="8"/>
  <c r="C998" i="8" s="1"/>
  <c r="C974" i="8" s="1"/>
  <c r="C975" i="8" s="1"/>
  <c r="B977" i="8" s="1"/>
  <c r="C940" i="5"/>
  <c r="C943" i="5" s="1"/>
  <c r="Y895" i="5"/>
  <c r="Y898" i="5" s="1"/>
  <c r="B979" i="8"/>
  <c r="Y903" i="5"/>
  <c r="Y922" i="5" s="1"/>
  <c r="Y899" i="5" s="1"/>
  <c r="B901" i="5"/>
  <c r="X850" i="2"/>
  <c r="C893" i="2"/>
  <c r="C896" i="2" s="1"/>
  <c r="C898" i="2" s="1"/>
  <c r="Y893" i="2" s="1"/>
  <c r="Y896" i="2" s="1"/>
  <c r="C1026" i="9"/>
  <c r="C1045" i="9" s="1"/>
  <c r="C1022" i="9" s="1"/>
  <c r="Y973" i="9"/>
  <c r="Y975" i="9" s="1"/>
  <c r="Y995" i="7"/>
  <c r="Y1014" i="7" s="1"/>
  <c r="Y990" i="7" s="1"/>
  <c r="B993" i="7"/>
  <c r="Y986" i="7"/>
  <c r="X995" i="7"/>
  <c r="Y1055" i="11"/>
  <c r="Y1074" i="11" s="1"/>
  <c r="Y1051" i="11" s="1"/>
  <c r="Y1047" i="11"/>
  <c r="Y1050" i="11" s="1"/>
  <c r="C1092" i="11"/>
  <c r="C1095" i="11" s="1"/>
  <c r="X1055" i="11"/>
  <c r="B1053" i="11"/>
  <c r="B955" i="4" l="1"/>
  <c r="Y857" i="6"/>
  <c r="Y900" i="5"/>
  <c r="C949" i="5" s="1"/>
  <c r="C968" i="5" s="1"/>
  <c r="C944" i="5" s="1"/>
  <c r="C945" i="5" s="1"/>
  <c r="Y949" i="5" s="1"/>
  <c r="Y968" i="5" s="1"/>
  <c r="Y944" i="5" s="1"/>
  <c r="Y951" i="4"/>
  <c r="Y953" i="4" s="1"/>
  <c r="C1004" i="4"/>
  <c r="C1023" i="4" s="1"/>
  <c r="C1000" i="4" s="1"/>
  <c r="Y970" i="8"/>
  <c r="C1026" i="8" s="1"/>
  <c r="C1045" i="8" s="1"/>
  <c r="C1022" i="8" s="1"/>
  <c r="X979" i="8"/>
  <c r="Y979" i="8"/>
  <c r="Y998" i="8" s="1"/>
  <c r="Y974" i="8" s="1"/>
  <c r="C551" i="1"/>
  <c r="C554" i="1" s="1"/>
  <c r="C556" i="1" s="1"/>
  <c r="C596" i="1" s="1"/>
  <c r="C599" i="1" s="1"/>
  <c r="X506" i="1"/>
  <c r="X901" i="5"/>
  <c r="Y901" i="2"/>
  <c r="Y920" i="2" s="1"/>
  <c r="Y897" i="2" s="1"/>
  <c r="Y898" i="2" s="1"/>
  <c r="X899" i="2" s="1"/>
  <c r="B899" i="2"/>
  <c r="X901" i="2"/>
  <c r="C938" i="2"/>
  <c r="C941" i="2" s="1"/>
  <c r="C1018" i="9"/>
  <c r="C1021" i="9" s="1"/>
  <c r="C1023" i="9" s="1"/>
  <c r="X976" i="9"/>
  <c r="C1042" i="7"/>
  <c r="C1061" i="7" s="1"/>
  <c r="C1038" i="7" s="1"/>
  <c r="Y989" i="7"/>
  <c r="Y991" i="7" s="1"/>
  <c r="Y1052" i="11"/>
  <c r="X858" i="6" l="1"/>
  <c r="C901" i="6"/>
  <c r="C904" i="6" s="1"/>
  <c r="C909" i="6"/>
  <c r="C928" i="6" s="1"/>
  <c r="C905" i="6" s="1"/>
  <c r="B949" i="5"/>
  <c r="Y973" i="8"/>
  <c r="Y975" i="8" s="1"/>
  <c r="X954" i="4"/>
  <c r="C996" i="4"/>
  <c r="C999" i="4" s="1"/>
  <c r="C1001" i="4" s="1"/>
  <c r="Y940" i="5"/>
  <c r="C996" i="5" s="1"/>
  <c r="C1015" i="5" s="1"/>
  <c r="C992" i="5" s="1"/>
  <c r="X949" i="5"/>
  <c r="B947" i="5"/>
  <c r="X559" i="1"/>
  <c r="B557" i="1"/>
  <c r="Y551" i="1"/>
  <c r="Y554" i="1" s="1"/>
  <c r="Y559" i="1"/>
  <c r="Y578" i="1" s="1"/>
  <c r="Y555" i="1" s="1"/>
  <c r="C947" i="2"/>
  <c r="C966" i="2" s="1"/>
  <c r="C942" i="2" s="1"/>
  <c r="C943" i="2" s="1"/>
  <c r="X947" i="2" s="1"/>
  <c r="B947" i="2"/>
  <c r="Y1026" i="9"/>
  <c r="Y1045" i="9" s="1"/>
  <c r="Y1022" i="9" s="1"/>
  <c r="Y1018" i="9"/>
  <c r="Y1021" i="9" s="1"/>
  <c r="C1063" i="9"/>
  <c r="C1066" i="9" s="1"/>
  <c r="X1026" i="9"/>
  <c r="B1024" i="9"/>
  <c r="C1034" i="7"/>
  <c r="C1037" i="7" s="1"/>
  <c r="C1039" i="7" s="1"/>
  <c r="X992" i="7"/>
  <c r="C1101" i="11"/>
  <c r="C1120" i="11" s="1"/>
  <c r="C1096" i="11" s="1"/>
  <c r="C1097" i="11" s="1"/>
  <c r="X1053" i="11"/>
  <c r="B1101" i="11"/>
  <c r="X976" i="8" l="1"/>
  <c r="C1018" i="8"/>
  <c r="C1021" i="8" s="1"/>
  <c r="C1023" i="8" s="1"/>
  <c r="Y1026" i="8" s="1"/>
  <c r="Y1045" i="8" s="1"/>
  <c r="Y1022" i="8" s="1"/>
  <c r="C906" i="6"/>
  <c r="Y943" i="5"/>
  <c r="Y945" i="5" s="1"/>
  <c r="C988" i="5" s="1"/>
  <c r="C991" i="5" s="1"/>
  <c r="C993" i="5" s="1"/>
  <c r="Y988" i="5" s="1"/>
  <c r="Y991" i="5" s="1"/>
  <c r="X1004" i="4"/>
  <c r="B1002" i="4"/>
  <c r="Y1004" i="4"/>
  <c r="Y1023" i="4" s="1"/>
  <c r="Y1000" i="4" s="1"/>
  <c r="Y996" i="4"/>
  <c r="Y999" i="4" s="1"/>
  <c r="C1041" i="4"/>
  <c r="C1044" i="4" s="1"/>
  <c r="Y556" i="1"/>
  <c r="C605" i="1" s="1"/>
  <c r="C624" i="1" s="1"/>
  <c r="C600" i="1" s="1"/>
  <c r="C601" i="1" s="1"/>
  <c r="X605" i="1" s="1"/>
  <c r="Y1018" i="8"/>
  <c r="Y1021" i="8" s="1"/>
  <c r="B1024" i="8"/>
  <c r="X1026" i="8"/>
  <c r="C1063" i="8"/>
  <c r="C1066" i="8" s="1"/>
  <c r="B945" i="2"/>
  <c r="Y947" i="2"/>
  <c r="Y966" i="2" s="1"/>
  <c r="Y942" i="2" s="1"/>
  <c r="Y938" i="2"/>
  <c r="C994" i="2" s="1"/>
  <c r="C1013" i="2" s="1"/>
  <c r="C990" i="2" s="1"/>
  <c r="Y1023" i="9"/>
  <c r="Y1042" i="7"/>
  <c r="Y1061" i="7" s="1"/>
  <c r="Y1038" i="7" s="1"/>
  <c r="Y1034" i="7"/>
  <c r="Y1037" i="7" s="1"/>
  <c r="C1079" i="7"/>
  <c r="C1082" i="7" s="1"/>
  <c r="X1042" i="7"/>
  <c r="B1040" i="7"/>
  <c r="Y1101" i="11"/>
  <c r="Y1120" i="11" s="1"/>
  <c r="Y1096" i="11" s="1"/>
  <c r="B1099" i="11"/>
  <c r="Y1092" i="11"/>
  <c r="Y1095" i="11" s="1"/>
  <c r="X1101" i="11"/>
  <c r="Y1001" i="4" l="1"/>
  <c r="X1002" i="4" s="1"/>
  <c r="Y1023" i="8"/>
  <c r="X1024" i="8" s="1"/>
  <c r="B907" i="6"/>
  <c r="X909" i="6"/>
  <c r="Y909" i="6"/>
  <c r="Y928" i="6" s="1"/>
  <c r="Y905" i="6" s="1"/>
  <c r="C946" i="6"/>
  <c r="C949" i="6" s="1"/>
  <c r="Y901" i="6"/>
  <c r="Y904" i="6" s="1"/>
  <c r="X946" i="5"/>
  <c r="B994" i="5"/>
  <c r="C1033" i="5"/>
  <c r="C1036" i="5" s="1"/>
  <c r="Y996" i="5"/>
  <c r="Y1015" i="5" s="1"/>
  <c r="Y992" i="5" s="1"/>
  <c r="Y993" i="5" s="1"/>
  <c r="X996" i="5"/>
  <c r="C1050" i="4"/>
  <c r="C1069" i="4" s="1"/>
  <c r="C1045" i="4" s="1"/>
  <c r="C1046" i="4" s="1"/>
  <c r="B605" i="1"/>
  <c r="Y596" i="1"/>
  <c r="C652" i="1" s="1"/>
  <c r="C671" i="1" s="1"/>
  <c r="C648" i="1" s="1"/>
  <c r="B603" i="1"/>
  <c r="Y605" i="1"/>
  <c r="Y624" i="1" s="1"/>
  <c r="Y600" i="1" s="1"/>
  <c r="X557" i="1"/>
  <c r="Y941" i="2"/>
  <c r="Y943" i="2" s="1"/>
  <c r="X944" i="2" s="1"/>
  <c r="C1072" i="8"/>
  <c r="C1091" i="8" s="1"/>
  <c r="C1067" i="8" s="1"/>
  <c r="C1068" i="8" s="1"/>
  <c r="B1070" i="8" s="1"/>
  <c r="B1072" i="8"/>
  <c r="Y1097" i="11"/>
  <c r="X1098" i="11" s="1"/>
  <c r="C1072" i="9"/>
  <c r="C1091" i="9" s="1"/>
  <c r="C1067" i="9" s="1"/>
  <c r="C1068" i="9" s="1"/>
  <c r="X1024" i="9"/>
  <c r="B1072" i="9"/>
  <c r="Y1039" i="7"/>
  <c r="B1050" i="4" l="1"/>
  <c r="Y906" i="6"/>
  <c r="X907" i="6" s="1"/>
  <c r="Y599" i="1"/>
  <c r="Y601" i="1" s="1"/>
  <c r="C644" i="1" s="1"/>
  <c r="C647" i="1" s="1"/>
  <c r="C649" i="1" s="1"/>
  <c r="Y652" i="1" s="1"/>
  <c r="Y671" i="1" s="1"/>
  <c r="Y648" i="1" s="1"/>
  <c r="C955" i="6"/>
  <c r="C974" i="6" s="1"/>
  <c r="C950" i="6" s="1"/>
  <c r="C951" i="6" s="1"/>
  <c r="B955" i="6"/>
  <c r="X1050" i="4"/>
  <c r="Y1050" i="4"/>
  <c r="Y1069" i="4" s="1"/>
  <c r="Y1045" i="4" s="1"/>
  <c r="Y1041" i="4"/>
  <c r="Y1044" i="4" s="1"/>
  <c r="B1048" i="4"/>
  <c r="C986" i="2"/>
  <c r="C989" i="2" s="1"/>
  <c r="C991" i="2" s="1"/>
  <c r="Y994" i="2" s="1"/>
  <c r="Y1013" i="2" s="1"/>
  <c r="Y990" i="2" s="1"/>
  <c r="C1042" i="5"/>
  <c r="C1061" i="5" s="1"/>
  <c r="C1037" i="5" s="1"/>
  <c r="C1038" i="5" s="1"/>
  <c r="X994" i="5"/>
  <c r="B1042" i="5"/>
  <c r="Y1063" i="8"/>
  <c r="Y1066" i="8" s="1"/>
  <c r="Y1072" i="8"/>
  <c r="Y1091" i="8" s="1"/>
  <c r="Y1067" i="8" s="1"/>
  <c r="X1072" i="8"/>
  <c r="Y1072" i="9"/>
  <c r="Y1091" i="9" s="1"/>
  <c r="Y1067" i="9" s="1"/>
  <c r="B1070" i="9"/>
  <c r="Y1063" i="9"/>
  <c r="Y1066" i="9" s="1"/>
  <c r="X1072" i="9"/>
  <c r="C1088" i="7"/>
  <c r="C1107" i="7" s="1"/>
  <c r="C1083" i="7" s="1"/>
  <c r="C1084" i="7" s="1"/>
  <c r="X1040" i="7"/>
  <c r="B1088" i="7"/>
  <c r="Y1046" i="4" l="1"/>
  <c r="X1047" i="4" s="1"/>
  <c r="X955" i="6"/>
  <c r="Y946" i="6"/>
  <c r="B953" i="6"/>
  <c r="Y955" i="6"/>
  <c r="Y974" i="6" s="1"/>
  <c r="Y950" i="6" s="1"/>
  <c r="X652" i="1"/>
  <c r="Y644" i="1"/>
  <c r="Y647" i="1" s="1"/>
  <c r="Y649" i="1" s="1"/>
  <c r="B698" i="1" s="1"/>
  <c r="B650" i="1"/>
  <c r="X602" i="1"/>
  <c r="C689" i="1"/>
  <c r="C692" i="1" s="1"/>
  <c r="C1031" i="2"/>
  <c r="C1034" i="2" s="1"/>
  <c r="B992" i="2"/>
  <c r="Y986" i="2"/>
  <c r="Y989" i="2" s="1"/>
  <c r="Y991" i="2" s="1"/>
  <c r="X992" i="2" s="1"/>
  <c r="X994" i="2"/>
  <c r="Y1042" i="5"/>
  <c r="Y1061" i="5" s="1"/>
  <c r="Y1037" i="5" s="1"/>
  <c r="Y1033" i="5"/>
  <c r="Y1036" i="5" s="1"/>
  <c r="B1040" i="5"/>
  <c r="X1042" i="5"/>
  <c r="Y1068" i="8"/>
  <c r="X1069" i="8" s="1"/>
  <c r="Y1068" i="9"/>
  <c r="X1069" i="9" s="1"/>
  <c r="Y1088" i="7"/>
  <c r="Y1107" i="7" s="1"/>
  <c r="Y1083" i="7" s="1"/>
  <c r="B1086" i="7"/>
  <c r="Y1079" i="7"/>
  <c r="Y1082" i="7" s="1"/>
  <c r="X1088" i="7"/>
  <c r="Y949" i="6" l="1"/>
  <c r="Y951" i="6" s="1"/>
  <c r="C1002" i="6"/>
  <c r="C1021" i="6" s="1"/>
  <c r="C998" i="6" s="1"/>
  <c r="X650" i="1"/>
  <c r="C698" i="1"/>
  <c r="C717" i="1" s="1"/>
  <c r="C693" i="1" s="1"/>
  <c r="C694" i="1" s="1"/>
  <c r="Y689" i="1" s="1"/>
  <c r="Y692" i="1" s="1"/>
  <c r="C1040" i="2"/>
  <c r="C1059" i="2" s="1"/>
  <c r="C1035" i="2" s="1"/>
  <c r="C1036" i="2" s="1"/>
  <c r="X1040" i="2" s="1"/>
  <c r="B1040" i="2"/>
  <c r="Y1038" i="5"/>
  <c r="X1039" i="5" s="1"/>
  <c r="Y1084" i="7"/>
  <c r="X1085" i="7" s="1"/>
  <c r="X952" i="6" l="1"/>
  <c r="C994" i="6"/>
  <c r="C997" i="6" s="1"/>
  <c r="C999" i="6" s="1"/>
  <c r="C745" i="1"/>
  <c r="C764" i="1" s="1"/>
  <c r="C741" i="1" s="1"/>
  <c r="Y698" i="1"/>
  <c r="Y717" i="1" s="1"/>
  <c r="Y693" i="1" s="1"/>
  <c r="Y694" i="1" s="1"/>
  <c r="C737" i="1" s="1"/>
  <c r="C740" i="1" s="1"/>
  <c r="X698" i="1"/>
  <c r="B696" i="1"/>
  <c r="B1038" i="2"/>
  <c r="Y1031" i="2"/>
  <c r="Y1034" i="2" s="1"/>
  <c r="Y1040" i="2"/>
  <c r="Y1059" i="2" s="1"/>
  <c r="Y1035" i="2" s="1"/>
  <c r="C742" i="1" l="1"/>
  <c r="Y745" i="1" s="1"/>
  <c r="Y764" i="1" s="1"/>
  <c r="Y741" i="1" s="1"/>
  <c r="C1039" i="6"/>
  <c r="C1042" i="6" s="1"/>
  <c r="X1002" i="6"/>
  <c r="Y1002" i="6"/>
  <c r="Y1021" i="6" s="1"/>
  <c r="Y998" i="6" s="1"/>
  <c r="B1000" i="6"/>
  <c r="Y994" i="6"/>
  <c r="Y997" i="6" s="1"/>
  <c r="X695" i="1"/>
  <c r="Y1036" i="2"/>
  <c r="X1037" i="2" s="1"/>
  <c r="C782" i="1" l="1"/>
  <c r="C785" i="1" s="1"/>
  <c r="B743" i="1"/>
  <c r="Y737" i="1"/>
  <c r="Y740" i="1" s="1"/>
  <c r="Y742" i="1" s="1"/>
  <c r="C791" i="1" s="1"/>
  <c r="C810" i="1" s="1"/>
  <c r="C786" i="1" s="1"/>
  <c r="C787" i="1" s="1"/>
  <c r="X745" i="1"/>
  <c r="Y999" i="6"/>
  <c r="X1000" i="6" s="1"/>
  <c r="B1048" i="6" l="1"/>
  <c r="C1048" i="6"/>
  <c r="C1067" i="6" s="1"/>
  <c r="C1043" i="6" s="1"/>
  <c r="C1044" i="6" s="1"/>
  <c r="B1046" i="6" s="1"/>
  <c r="B791" i="1"/>
  <c r="X743" i="1"/>
  <c r="X791" i="1"/>
  <c r="Y782" i="1"/>
  <c r="B789" i="1"/>
  <c r="Y791" i="1"/>
  <c r="Y810" i="1" s="1"/>
  <c r="Y786" i="1" s="1"/>
  <c r="Y1048" i="6" l="1"/>
  <c r="Y1067" i="6" s="1"/>
  <c r="Y1043" i="6" s="1"/>
  <c r="X1048" i="6"/>
  <c r="Y1039" i="6"/>
  <c r="Y1042" i="6" s="1"/>
  <c r="C838" i="1"/>
  <c r="C857" i="1" s="1"/>
  <c r="C834" i="1" s="1"/>
  <c r="Y785" i="1"/>
  <c r="Y787" i="1" s="1"/>
  <c r="Y1044" i="6" l="1"/>
  <c r="X1045" i="6" s="1"/>
  <c r="X788" i="1"/>
  <c r="C830" i="1"/>
  <c r="C833" i="1" s="1"/>
  <c r="C835" i="1" s="1"/>
  <c r="X838" i="1" l="1"/>
  <c r="Y830" i="1"/>
  <c r="Y833" i="1" s="1"/>
  <c r="Y838" i="1"/>
  <c r="Y857" i="1" s="1"/>
  <c r="Y834" i="1" s="1"/>
  <c r="B836" i="1"/>
  <c r="C875" i="1"/>
  <c r="C878" i="1" s="1"/>
  <c r="Y835" i="1" l="1"/>
  <c r="X836" i="1" l="1"/>
  <c r="C884" i="1"/>
  <c r="C903" i="1" s="1"/>
  <c r="C879" i="1" s="1"/>
  <c r="C880" i="1" s="1"/>
  <c r="B884" i="1"/>
  <c r="X884" i="1" l="1"/>
  <c r="B882" i="1"/>
  <c r="Y884" i="1"/>
  <c r="Y903" i="1" s="1"/>
  <c r="Y879" i="1" s="1"/>
  <c r="Y875" i="1"/>
  <c r="Y878" i="1" s="1"/>
  <c r="Y880" i="1" l="1"/>
  <c r="X881" i="1" l="1"/>
  <c r="C924" i="1"/>
  <c r="C927" i="1" s="1"/>
  <c r="C932" i="1"/>
  <c r="C951" i="1" s="1"/>
  <c r="C928" i="1" s="1"/>
  <c r="C929" i="1" l="1"/>
  <c r="Y924" i="1" s="1"/>
  <c r="Y927" i="1" s="1"/>
  <c r="C969" i="1" l="1"/>
  <c r="C972" i="1" s="1"/>
  <c r="Y932" i="1"/>
  <c r="Y951" i="1" s="1"/>
  <c r="Y928" i="1" s="1"/>
  <c r="Y929" i="1" s="1"/>
  <c r="B930" i="1"/>
  <c r="X932" i="1"/>
  <c r="X930" i="1" l="1"/>
  <c r="B978" i="1"/>
  <c r="C978" i="1"/>
  <c r="C997" i="1" s="1"/>
  <c r="C973" i="1" s="1"/>
  <c r="C974" i="1" s="1"/>
  <c r="X978" i="1" l="1"/>
  <c r="Y969" i="1"/>
  <c r="B976" i="1"/>
  <c r="Y978" i="1"/>
  <c r="Y997" i="1" s="1"/>
  <c r="Y973" i="1" s="1"/>
  <c r="Y972" i="1" l="1"/>
  <c r="Y974" i="1" s="1"/>
  <c r="C1025" i="1"/>
  <c r="C1044" i="1" s="1"/>
  <c r="C1021" i="1" s="1"/>
  <c r="X975" i="1" l="1"/>
  <c r="C1017" i="1"/>
  <c r="C1020" i="1" s="1"/>
  <c r="C1022" i="1" s="1"/>
  <c r="C1062" i="1" l="1"/>
  <c r="C1065" i="1" s="1"/>
  <c r="Y1025" i="1"/>
  <c r="Y1044" i="1" s="1"/>
  <c r="Y1021" i="1" s="1"/>
  <c r="Y1017" i="1"/>
  <c r="Y1020" i="1" s="1"/>
  <c r="X1025" i="1"/>
  <c r="B1023" i="1"/>
  <c r="Y1022" i="1" l="1"/>
  <c r="X1023" i="1" s="1"/>
  <c r="C242" i="3"/>
  <c r="C244" i="3" s="1"/>
  <c r="Y239" i="3" s="1"/>
  <c r="C1071" i="1" l="1"/>
  <c r="C1090" i="1" s="1"/>
  <c r="C1066" i="1" s="1"/>
  <c r="C1067" i="1" s="1"/>
  <c r="B1069" i="1" s="1"/>
  <c r="B1071" i="1"/>
  <c r="B246" i="3"/>
  <c r="Y248" i="3"/>
  <c r="Y267" i="3" s="1"/>
  <c r="Y243" i="3" s="1"/>
  <c r="X248" i="3"/>
  <c r="Y242" i="3"/>
  <c r="X1071" i="1" l="1"/>
  <c r="Y1071" i="1"/>
  <c r="Y1090" i="1" s="1"/>
  <c r="Y1066" i="1" s="1"/>
  <c r="Y1062" i="1"/>
  <c r="Y1065" i="1" s="1"/>
  <c r="Y244" i="3"/>
  <c r="C294" i="3" s="1"/>
  <c r="C313" i="3" s="1"/>
  <c r="C290" i="3" s="1"/>
  <c r="C286" i="3" l="1"/>
  <c r="C289" i="3" s="1"/>
  <c r="C291" i="3" s="1"/>
  <c r="X294" i="3" s="1"/>
  <c r="Y1067" i="1"/>
  <c r="X1068" i="1" s="1"/>
  <c r="X245" i="3"/>
  <c r="B292" i="3" l="1"/>
  <c r="Y294" i="3"/>
  <c r="Y313" i="3" s="1"/>
  <c r="Y290" i="3" s="1"/>
  <c r="Y286" i="3"/>
  <c r="Y289" i="3" s="1"/>
  <c r="Y291" i="3" l="1"/>
  <c r="C331" i="3" s="1"/>
  <c r="C334" i="3" s="1"/>
  <c r="X292" i="3" l="1"/>
  <c r="C340" i="3"/>
  <c r="C359" i="3" s="1"/>
  <c r="C335" i="3" s="1"/>
  <c r="C336" i="3" s="1"/>
  <c r="B340" i="3"/>
  <c r="B338" i="3" l="1"/>
  <c r="Y340" i="3"/>
  <c r="Y354" i="3" s="1"/>
  <c r="Y335" i="3" s="1"/>
  <c r="X340" i="3"/>
  <c r="Y331" i="3"/>
  <c r="Y334" i="3" l="1"/>
  <c r="Y336" i="3" s="1"/>
  <c r="C387" i="3" s="1"/>
  <c r="C400" i="3" s="1"/>
  <c r="C383" i="3" s="1"/>
  <c r="X337" i="3" l="1"/>
  <c r="C379" i="3"/>
  <c r="C382" i="3" s="1"/>
  <c r="C384" i="3" s="1"/>
  <c r="X387" i="3" l="1"/>
  <c r="Y387" i="3"/>
  <c r="Y400" i="3" s="1"/>
  <c r="Y383" i="3" s="1"/>
  <c r="C418" i="3"/>
  <c r="C421" i="3" s="1"/>
  <c r="B385" i="3"/>
  <c r="Y379" i="3"/>
  <c r="Y382" i="3" s="1"/>
  <c r="Y384" i="3" l="1"/>
  <c r="X385" i="3" s="1"/>
  <c r="B427" i="3" l="1"/>
  <c r="C427" i="3"/>
  <c r="C440" i="3" s="1"/>
  <c r="C422" i="3" s="1"/>
  <c r="C423" i="3" s="1"/>
  <c r="B425" i="3" s="1"/>
  <c r="Y418" i="3" l="1"/>
  <c r="Y421" i="3" s="1"/>
  <c r="X427" i="3"/>
  <c r="Y427" i="3"/>
  <c r="Y440" i="3" s="1"/>
  <c r="Y422" i="3" s="1"/>
  <c r="Y423" i="3" l="1"/>
  <c r="C464" i="3" s="1"/>
  <c r="C467" i="3" s="1"/>
  <c r="X424" i="3" l="1"/>
  <c r="C472" i="3"/>
  <c r="C485" i="3" s="1"/>
  <c r="C468" i="3" s="1"/>
  <c r="C469" i="3" s="1"/>
  <c r="Y464" i="3" l="1"/>
  <c r="Y467" i="3" s="1"/>
  <c r="B470" i="3"/>
  <c r="X472" i="3"/>
  <c r="Y472" i="3"/>
  <c r="Y485" i="3" s="1"/>
  <c r="Y468" i="3" s="1"/>
  <c r="Y469" i="3" l="1"/>
  <c r="C503" i="3" s="1"/>
  <c r="C506" i="3" s="1"/>
  <c r="X470" i="3" l="1"/>
  <c r="C512" i="3"/>
  <c r="C526" i="3" s="1"/>
  <c r="C507" i="3" s="1"/>
  <c r="C508" i="3" s="1"/>
  <c r="B512" i="3"/>
  <c r="Y512" i="3" l="1"/>
  <c r="Y526" i="3" s="1"/>
  <c r="Y507" i="3" s="1"/>
  <c r="B510" i="3"/>
  <c r="X512" i="3"/>
  <c r="Y503" i="3"/>
  <c r="Y506" i="3" s="1"/>
  <c r="Y508" i="3" l="1"/>
  <c r="C560" i="3" l="1"/>
  <c r="C573" i="3" s="1"/>
  <c r="C556" i="3" s="1"/>
  <c r="C552" i="3"/>
  <c r="C555" i="3" s="1"/>
  <c r="X509" i="3"/>
  <c r="C557" i="3" l="1"/>
  <c r="Y552" i="3" l="1"/>
  <c r="Y555" i="3" s="1"/>
  <c r="X560" i="3"/>
  <c r="Y560" i="3"/>
  <c r="Y573" i="3" s="1"/>
  <c r="Y556" i="3" s="1"/>
  <c r="B558" i="3"/>
  <c r="C591" i="3"/>
  <c r="C594" i="3" s="1"/>
  <c r="Y557" i="3" l="1"/>
  <c r="X558" i="3" l="1"/>
  <c r="C600" i="3"/>
  <c r="C619" i="3" s="1"/>
  <c r="C595" i="3" s="1"/>
  <c r="C596" i="3" s="1"/>
  <c r="B600" i="3"/>
  <c r="B598" i="3" l="1"/>
  <c r="X600" i="3"/>
  <c r="Y591" i="3"/>
  <c r="Y600" i="3"/>
  <c r="Y619" i="3" s="1"/>
  <c r="Y595" i="3" s="1"/>
  <c r="C647" i="3" l="1"/>
  <c r="C666" i="3" s="1"/>
  <c r="C643" i="3" s="1"/>
  <c r="Y594" i="3"/>
  <c r="Y596" i="3" s="1"/>
  <c r="X597" i="3" l="1"/>
  <c r="C639" i="3"/>
  <c r="C642" i="3" s="1"/>
  <c r="C644" i="3" s="1"/>
  <c r="X647" i="3" l="1"/>
  <c r="Y639" i="3"/>
  <c r="Y642" i="3" s="1"/>
  <c r="Y647" i="3"/>
  <c r="Y666" i="3" s="1"/>
  <c r="Y643" i="3" s="1"/>
  <c r="B645" i="3"/>
  <c r="C684" i="3"/>
  <c r="C687" i="3" s="1"/>
  <c r="Y644" i="3" l="1"/>
  <c r="C693" i="3" s="1"/>
  <c r="C712" i="3" s="1"/>
  <c r="C688" i="3" s="1"/>
  <c r="C689" i="3" s="1"/>
  <c r="X645" i="3" l="1"/>
  <c r="B693" i="3"/>
  <c r="B691" i="3"/>
  <c r="Y684" i="3"/>
  <c r="Y693" i="3"/>
  <c r="Y712" i="3" s="1"/>
  <c r="Y688" i="3" s="1"/>
  <c r="X693" i="3"/>
  <c r="C740" i="3" l="1"/>
  <c r="C759" i="3" s="1"/>
  <c r="C736" i="3" s="1"/>
  <c r="Y687" i="3"/>
  <c r="Y689" i="3" s="1"/>
  <c r="C732" i="3" l="1"/>
  <c r="C735" i="3" s="1"/>
  <c r="C737" i="3" s="1"/>
  <c r="X690" i="3"/>
  <c r="B738" i="3" l="1"/>
  <c r="X740" i="3"/>
  <c r="C777" i="3"/>
  <c r="C780" i="3" s="1"/>
  <c r="Y732" i="3"/>
  <c r="Y735" i="3" s="1"/>
  <c r="Y740" i="3"/>
  <c r="Y759" i="3" s="1"/>
  <c r="Y736" i="3" s="1"/>
  <c r="Y737" i="3" l="1"/>
  <c r="B786" i="3" s="1"/>
  <c r="X738" i="3" l="1"/>
  <c r="C786" i="3"/>
  <c r="C805" i="3" s="1"/>
  <c r="C781" i="3" s="1"/>
  <c r="C782" i="3" s="1"/>
  <c r="Y777" i="3" s="1"/>
  <c r="Y786" i="3" l="1"/>
  <c r="Y805" i="3" s="1"/>
  <c r="Y781" i="3" s="1"/>
  <c r="B784" i="3"/>
  <c r="X786" i="3"/>
  <c r="Y780" i="3"/>
  <c r="C833" i="3"/>
  <c r="C852" i="3" s="1"/>
  <c r="C829" i="3" s="1"/>
  <c r="Y782" i="3" l="1"/>
  <c r="X783" i="3" s="1"/>
  <c r="C825" i="3" l="1"/>
  <c r="C828" i="3" s="1"/>
  <c r="C830" i="3" s="1"/>
  <c r="Y825" i="3" s="1"/>
  <c r="Y828" i="3" s="1"/>
  <c r="C870" i="3" l="1"/>
  <c r="C873" i="3" s="1"/>
  <c r="B831" i="3"/>
  <c r="Y833" i="3"/>
  <c r="Y852" i="3" s="1"/>
  <c r="Y829" i="3" s="1"/>
  <c r="Y830" i="3" s="1"/>
  <c r="X831" i="3" s="1"/>
  <c r="X833" i="3"/>
  <c r="B879" i="3" l="1"/>
  <c r="C879" i="3"/>
  <c r="C898" i="3" s="1"/>
  <c r="C874" i="3" s="1"/>
  <c r="C875" i="3" s="1"/>
  <c r="B877" i="3" s="1"/>
  <c r="X879" i="3" l="1"/>
  <c r="Y879" i="3"/>
  <c r="Y898" i="3" s="1"/>
  <c r="Y874" i="3" s="1"/>
  <c r="Y870" i="3"/>
  <c r="Y873" i="3" s="1"/>
  <c r="Y875" i="3" l="1"/>
  <c r="C919" i="3" s="1"/>
  <c r="C922" i="3" s="1"/>
  <c r="X876" i="3" l="1"/>
  <c r="C927" i="3"/>
  <c r="C946" i="3" s="1"/>
  <c r="C923" i="3" s="1"/>
  <c r="C924" i="3" s="1"/>
  <c r="Y919" i="3" l="1"/>
  <c r="Y922" i="3" s="1"/>
  <c r="B925" i="3"/>
  <c r="Y927" i="3"/>
  <c r="Y946" i="3" s="1"/>
  <c r="Y923" i="3" s="1"/>
  <c r="X927" i="3"/>
  <c r="C964" i="3"/>
  <c r="C967" i="3" s="1"/>
  <c r="Y924" i="3" l="1"/>
  <c r="C973" i="3" s="1"/>
  <c r="C992" i="3" s="1"/>
  <c r="C968" i="3" s="1"/>
  <c r="C969" i="3" s="1"/>
  <c r="X925" i="3" l="1"/>
  <c r="B973" i="3"/>
  <c r="B971" i="3"/>
  <c r="Y973" i="3"/>
  <c r="Y992" i="3" s="1"/>
  <c r="Y968" i="3" s="1"/>
  <c r="X973" i="3"/>
  <c r="Y964" i="3"/>
  <c r="Y967" i="3" l="1"/>
  <c r="Y969" i="3" s="1"/>
  <c r="C1020" i="3"/>
  <c r="C1039" i="3" s="1"/>
  <c r="C1016" i="3" s="1"/>
  <c r="C1012" i="3" l="1"/>
  <c r="C1015" i="3" s="1"/>
  <c r="C1017" i="3" s="1"/>
  <c r="X970" i="3"/>
  <c r="B1018" i="3" l="1"/>
  <c r="X1020" i="3"/>
  <c r="C1057" i="3"/>
  <c r="C1060" i="3" s="1"/>
  <c r="Y1012" i="3"/>
  <c r="Y1015" i="3" s="1"/>
  <c r="Y1020" i="3"/>
  <c r="Y1039" i="3" s="1"/>
  <c r="Y1016" i="3" s="1"/>
  <c r="Y1017" i="3" l="1"/>
  <c r="X1018" i="3" l="1"/>
  <c r="B1066" i="3"/>
  <c r="C1066" i="3"/>
  <c r="C1085" i="3" s="1"/>
  <c r="C1061" i="3" s="1"/>
  <c r="C1062" i="3" s="1"/>
  <c r="X1066" i="3" l="1"/>
  <c r="Y1057" i="3"/>
  <c r="Y1060" i="3" s="1"/>
  <c r="B1064" i="3"/>
  <c r="Y1066" i="3"/>
  <c r="Y1085" i="3" s="1"/>
  <c r="Y1061" i="3" s="1"/>
  <c r="Y1062" i="3" l="1"/>
  <c r="X1063" i="3" s="1"/>
</calcChain>
</file>

<file path=xl/sharedStrings.xml><?xml version="1.0" encoding="utf-8"?>
<sst xmlns="http://schemas.openxmlformats.org/spreadsheetml/2006/main" count="25736" uniqueCount="1053">
  <si>
    <t>TOTAL PAGOS</t>
  </si>
  <si>
    <t>FECHA</t>
  </si>
  <si>
    <t>SALIDA</t>
  </si>
  <si>
    <t>DESTINO</t>
  </si>
  <si>
    <t>VALOR</t>
  </si>
  <si>
    <t>CONCEPTO</t>
  </si>
  <si>
    <t>CHEQUE NRO</t>
  </si>
  <si>
    <t>TOTAL</t>
  </si>
  <si>
    <t>TOTAL PAGAR</t>
  </si>
  <si>
    <t>GASTOS</t>
  </si>
  <si>
    <t xml:space="preserve">ADELANTOS </t>
  </si>
  <si>
    <t>MENSUALIDADES</t>
  </si>
  <si>
    <t xml:space="preserve">GARAJE </t>
  </si>
  <si>
    <t>MARIA MOYA</t>
  </si>
  <si>
    <t>IESS</t>
  </si>
  <si>
    <t>PRESTAMO IEES</t>
  </si>
  <si>
    <t xml:space="preserve">RASTREO ICCSE </t>
  </si>
  <si>
    <t xml:space="preserve">COMBUSTIBLE </t>
  </si>
  <si>
    <t>TOTAL GASTOS</t>
  </si>
  <si>
    <t xml:space="preserve">RECIBI CONFORME </t>
  </si>
  <si>
    <t>MARCELO ABRIL</t>
  </si>
  <si>
    <t>………………………………………….</t>
  </si>
  <si>
    <t>…………………………</t>
  </si>
  <si>
    <t>ENERO</t>
  </si>
  <si>
    <t>PAGOS</t>
  </si>
  <si>
    <t>TOTAL A PAGAR</t>
  </si>
  <si>
    <t>TOTAL A  PAGAR</t>
  </si>
  <si>
    <t>TOTAL  A PAGAR</t>
  </si>
  <si>
    <t>SEMANA 1</t>
  </si>
  <si>
    <t>SEMANA 2</t>
  </si>
  <si>
    <t>SEMANA 3</t>
  </si>
  <si>
    <t>SEMANA 4</t>
  </si>
  <si>
    <t>SIN PAGAR</t>
  </si>
  <si>
    <t>FEBRERO</t>
  </si>
  <si>
    <t xml:space="preserve">FECHA </t>
  </si>
  <si>
    <t xml:space="preserve">PLACA </t>
  </si>
  <si>
    <t xml:space="preserve">VALOR </t>
  </si>
  <si>
    <t xml:space="preserve">FACTURA </t>
  </si>
  <si>
    <t>ESTADO</t>
  </si>
  <si>
    <t>ROL DE PAGO</t>
  </si>
  <si>
    <t>Días laborados:</t>
  </si>
  <si>
    <t>DETALLE INGRESOS</t>
  </si>
  <si>
    <t>DETALLE DESCUENTOS</t>
  </si>
  <si>
    <t>Salario</t>
  </si>
  <si>
    <t>Aporte IESS</t>
  </si>
  <si>
    <t>Viáticos</t>
  </si>
  <si>
    <t>Anticipo Salario</t>
  </si>
  <si>
    <t>Décimo Tercero</t>
  </si>
  <si>
    <t>Décimo Cuarto</t>
  </si>
  <si>
    <t>Fondos de Reserva</t>
  </si>
  <si>
    <t>TOTAL INGRESOS</t>
  </si>
  <si>
    <t>TOTAL DESCUENTOS</t>
  </si>
  <si>
    <t>Valor a Recibir</t>
  </si>
  <si>
    <t>Recibí conforme</t>
  </si>
  <si>
    <t>Aprobado por</t>
  </si>
  <si>
    <t>ABRILTRANS S.A</t>
  </si>
  <si>
    <t>Nombre:</t>
  </si>
  <si>
    <t xml:space="preserve">Cédula: </t>
  </si>
  <si>
    <r>
      <rPr>
        <b/>
        <sz val="11"/>
        <color theme="1"/>
        <rFont val="Calibri"/>
        <family val="2"/>
        <scheme val="minor"/>
      </rPr>
      <t>Periodo: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</si>
  <si>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Cargo:</t>
    </r>
    <r>
      <rPr>
        <sz val="11"/>
        <color theme="1"/>
        <rFont val="Calibri"/>
        <family val="2"/>
        <scheme val="minor"/>
      </rPr>
      <t xml:space="preserve"> </t>
    </r>
  </si>
  <si>
    <t>PATRICIO ABRIL</t>
  </si>
  <si>
    <t>CRISTIAN ABRIL</t>
  </si>
  <si>
    <t>JAIME ABRIL</t>
  </si>
  <si>
    <t>MARZO</t>
  </si>
  <si>
    <t>MAYO</t>
  </si>
  <si>
    <t>ABRIL</t>
  </si>
  <si>
    <t>JUNIO</t>
  </si>
  <si>
    <t>JULIO</t>
  </si>
  <si>
    <t>AGOSTO</t>
  </si>
  <si>
    <t>SEPTIEMBRE</t>
  </si>
  <si>
    <t>OCTUBRE</t>
  </si>
  <si>
    <t>NOVIEMBRE</t>
  </si>
  <si>
    <t>DICIEMBRE</t>
  </si>
  <si>
    <t>NOVIMBRE</t>
  </si>
  <si>
    <t>DICIMBRE</t>
  </si>
  <si>
    <t>sin pagar</t>
  </si>
  <si>
    <t xml:space="preserve">ENERO </t>
  </si>
  <si>
    <t>JUAN ABRIL</t>
  </si>
  <si>
    <t>STALIN ABRIL</t>
  </si>
  <si>
    <t xml:space="preserve">FRANKLIN ABRIL </t>
  </si>
  <si>
    <t>MILTON ABRIL</t>
  </si>
  <si>
    <t xml:space="preserve">PATRICIO ABRIL </t>
  </si>
  <si>
    <t>pagado</t>
  </si>
  <si>
    <t>MAELO ABRIL</t>
  </si>
  <si>
    <t>SALDO DE DICIEMBRE</t>
  </si>
  <si>
    <t>nestle</t>
  </si>
  <si>
    <t>rosado</t>
  </si>
  <si>
    <t>Nestle</t>
  </si>
  <si>
    <t xml:space="preserve">Nestle </t>
  </si>
  <si>
    <t>Rosado</t>
  </si>
  <si>
    <t>Ceibos</t>
  </si>
  <si>
    <t>Cd Nestle</t>
  </si>
  <si>
    <t xml:space="preserve">Adelanto de plasticos Noviembre </t>
  </si>
  <si>
    <t xml:space="preserve">adelanto plasticos Noviembre </t>
  </si>
  <si>
    <t xml:space="preserve">adelanto plsticos Noviembre </t>
  </si>
  <si>
    <t>GY Conjela</t>
  </si>
  <si>
    <t>Duran</t>
  </si>
  <si>
    <t>Portoviejo</t>
  </si>
  <si>
    <t>GUAYAQUIL</t>
  </si>
  <si>
    <t>PORTOVIEJO</t>
  </si>
  <si>
    <t>GLL 0927</t>
  </si>
  <si>
    <t>MACHALA</t>
  </si>
  <si>
    <t>MANTA</t>
  </si>
  <si>
    <t>PCS 1771</t>
  </si>
  <si>
    <t>GY conjelad</t>
  </si>
  <si>
    <t xml:space="preserve">Santa Elena </t>
  </si>
  <si>
    <t>Manta</t>
  </si>
  <si>
    <t xml:space="preserve">Guayaquil </t>
  </si>
  <si>
    <t xml:space="preserve">rastreo SALDOS A PAGAR 2 CARROS GLL 0927 </t>
  </si>
  <si>
    <t xml:space="preserve">rastreo SALDOS A PAGAR  </t>
  </si>
  <si>
    <t xml:space="preserve">ADELANTO </t>
  </si>
  <si>
    <t xml:space="preserve">plasticos </t>
  </si>
  <si>
    <t>ICSE</t>
  </si>
  <si>
    <t xml:space="preserve">JULIO </t>
  </si>
  <si>
    <t xml:space="preserve">AGOSTO </t>
  </si>
  <si>
    <t>GBP 3078</t>
  </si>
  <si>
    <t>PTO 0223</t>
  </si>
  <si>
    <t>PZQ 0360</t>
  </si>
  <si>
    <t>GBN 8358</t>
  </si>
  <si>
    <t>AAY 0116</t>
  </si>
  <si>
    <t>POS 0267</t>
  </si>
  <si>
    <t>QAA 1688</t>
  </si>
  <si>
    <t>AFU 0919</t>
  </si>
  <si>
    <t>PAB 2383</t>
  </si>
  <si>
    <t>CARSIN</t>
  </si>
  <si>
    <t>GIR 0872</t>
  </si>
  <si>
    <t>saldo a pagar</t>
  </si>
  <si>
    <t xml:space="preserve">INGRESO AL IESS WILIAN SANDOVAL </t>
  </si>
  <si>
    <t xml:space="preserve">rastreo SALDOS A PAGAR  PZQ 0360 </t>
  </si>
  <si>
    <t xml:space="preserve">rastreo SALDOS A PAGAR   </t>
  </si>
  <si>
    <t>PAGADO</t>
  </si>
  <si>
    <t xml:space="preserve">Para completar letra de carro </t>
  </si>
  <si>
    <t>adelanto solicitado</t>
  </si>
  <si>
    <t>ADELANTO LETRA DE Sinotruck</t>
  </si>
  <si>
    <t xml:space="preserve">JENNY MEDINA </t>
  </si>
  <si>
    <t>Servicio de garaje enero 2023</t>
  </si>
  <si>
    <t>PZQ</t>
  </si>
  <si>
    <t>GBP 30 78</t>
  </si>
  <si>
    <t xml:space="preserve">Agripac </t>
  </si>
  <si>
    <t>Dimevar</t>
  </si>
  <si>
    <t>Juan Abril</t>
  </si>
  <si>
    <t>Tuti</t>
  </si>
  <si>
    <t>Jaime Abril</t>
  </si>
  <si>
    <t>Tia</t>
  </si>
  <si>
    <t xml:space="preserve">AGRIPAC </t>
  </si>
  <si>
    <t xml:space="preserve">Tuti con retorno </t>
  </si>
  <si>
    <t>PCS</t>
  </si>
  <si>
    <t>Montecriti</t>
  </si>
  <si>
    <t>FRANKLIN ABRIL</t>
  </si>
  <si>
    <t>Agripac</t>
  </si>
  <si>
    <t>tuti</t>
  </si>
  <si>
    <t>tia</t>
  </si>
  <si>
    <t>TIA</t>
  </si>
  <si>
    <t>FELMOVA</t>
  </si>
  <si>
    <t>Agrippac</t>
  </si>
  <si>
    <t>Montecristi</t>
  </si>
  <si>
    <t>Pagado</t>
  </si>
  <si>
    <t>MARCELO JARAMIILLO</t>
  </si>
  <si>
    <t>COMBUSTIBLE DICIEM</t>
  </si>
  <si>
    <t>COMBUSTIBLE DICIEMBR</t>
  </si>
  <si>
    <t>COMBUSTIBLE DICIEMBRE</t>
  </si>
  <si>
    <t>COMBUSTIBLE  DICIEMBRE</t>
  </si>
  <si>
    <t>RASTREO ICCSE DIC</t>
  </si>
  <si>
    <t>COMBUSTIBLE  DIC</t>
  </si>
  <si>
    <t>RASTREO ICCSE DI</t>
  </si>
  <si>
    <t xml:space="preserve">RASTREO ICCSE DIC </t>
  </si>
  <si>
    <t>RASTREO ICCSE  DIC 2CARROS</t>
  </si>
  <si>
    <t>PLACA</t>
  </si>
  <si>
    <t>AGRIPAC</t>
  </si>
  <si>
    <t>TUTI</t>
  </si>
  <si>
    <t>MONTECRISTI</t>
  </si>
  <si>
    <t>Pago Mensual de Alferdo sandoval Dic</t>
  </si>
  <si>
    <t>Adelanto por viaje de yupi</t>
  </si>
  <si>
    <t>PAB</t>
  </si>
  <si>
    <t>GBP</t>
  </si>
  <si>
    <t>cola</t>
  </si>
  <si>
    <t xml:space="preserve">cola </t>
  </si>
  <si>
    <t>diciembre</t>
  </si>
  <si>
    <t>pago seguro GBP</t>
  </si>
  <si>
    <t>Quito Enva</t>
  </si>
  <si>
    <t>Babahoyo</t>
  </si>
  <si>
    <t>Inpaecsa</t>
  </si>
  <si>
    <t>Asertia</t>
  </si>
  <si>
    <t xml:space="preserve">Inpaecsa </t>
  </si>
  <si>
    <t>Adelanto</t>
  </si>
  <si>
    <t>IESS dic</t>
  </si>
  <si>
    <t>PRESTAMO IEES dic</t>
  </si>
  <si>
    <t>iess dic Alfredo sandoval</t>
  </si>
  <si>
    <t>ADELANTOS</t>
  </si>
  <si>
    <t>Quito</t>
  </si>
  <si>
    <t>Devolucion de mensualidad enero</t>
  </si>
  <si>
    <t>devolucion de garaje</t>
  </si>
  <si>
    <t xml:space="preserve">rastreo SALDOS A PAGAR </t>
  </si>
  <si>
    <t xml:space="preserve">PAGO DE LETRA DE CARRO </t>
  </si>
  <si>
    <t xml:space="preserve">Yupi </t>
  </si>
  <si>
    <t>JANETH CHANGOLUISA</t>
  </si>
  <si>
    <t>YUPI MILTON ABRIL UIO</t>
  </si>
  <si>
    <t>MAELO  ABRIL</t>
  </si>
  <si>
    <t>Sembra</t>
  </si>
  <si>
    <t>YUPI</t>
  </si>
  <si>
    <t>ROSADO</t>
  </si>
  <si>
    <t>Yupi</t>
  </si>
  <si>
    <t>THALIA CEVALLOS</t>
  </si>
  <si>
    <t>QUITO</t>
  </si>
  <si>
    <t xml:space="preserve">CRISTIAN ABRIL </t>
  </si>
  <si>
    <t xml:space="preserve">Adelanto chofer Eseban Cuenca </t>
  </si>
  <si>
    <t xml:space="preserve">Ivan Pitiur </t>
  </si>
  <si>
    <t xml:space="preserve">Gristian regala </t>
  </si>
  <si>
    <t>ceibos nes</t>
  </si>
  <si>
    <t>nestle cd</t>
  </si>
  <si>
    <t>POS</t>
  </si>
  <si>
    <t>Quit Sanches P</t>
  </si>
  <si>
    <t>Unilever</t>
  </si>
  <si>
    <t>Stalin Abril</t>
  </si>
  <si>
    <t>familia</t>
  </si>
  <si>
    <t>SEGUNDO QUINATOA</t>
  </si>
  <si>
    <t xml:space="preserve">RASTREO ICCSE GBN  </t>
  </si>
  <si>
    <t>RASTREO CARSYN</t>
  </si>
  <si>
    <t xml:space="preserve">RASTREO PCS </t>
  </si>
  <si>
    <t>MENSUALIDADES GBN</t>
  </si>
  <si>
    <t>GARAJE GBN</t>
  </si>
  <si>
    <t xml:space="preserve">TERRENO </t>
  </si>
  <si>
    <t>PAGO TERRENO</t>
  </si>
  <si>
    <t xml:space="preserve">pago terreno </t>
  </si>
  <si>
    <t>JULIO ZAMORA</t>
  </si>
  <si>
    <t>TERRENO CRISTIAN</t>
  </si>
  <si>
    <t>TERRENO PATRICIO</t>
  </si>
  <si>
    <t xml:space="preserve">TERRENO MILTON </t>
  </si>
  <si>
    <t xml:space="preserve">TERREMO OFICINO </t>
  </si>
  <si>
    <t>Paraiso</t>
  </si>
  <si>
    <t>Guayaquil</t>
  </si>
  <si>
    <t xml:space="preserve">Paraiso </t>
  </si>
  <si>
    <t>Detergentes</t>
  </si>
  <si>
    <t>Pago chofer  ALFREDO</t>
  </si>
  <si>
    <t xml:space="preserve">PAGO IVAN </t>
  </si>
  <si>
    <t xml:space="preserve">ADELANTO COMPELTAR LETRA </t>
  </si>
  <si>
    <t xml:space="preserve">Adelanto por viaje sta elena unilever </t>
  </si>
  <si>
    <t>yupi</t>
  </si>
  <si>
    <t>Janeth Changoluisa</t>
  </si>
  <si>
    <t>Marcelo Zapata</t>
  </si>
  <si>
    <t>SEMBRA</t>
  </si>
  <si>
    <t>GLL</t>
  </si>
  <si>
    <t>Ecuaquimica</t>
  </si>
  <si>
    <t>manta</t>
  </si>
  <si>
    <t>inTERNO</t>
  </si>
  <si>
    <t>Ecuaquimicq</t>
  </si>
  <si>
    <t>INTERNO</t>
  </si>
  <si>
    <t xml:space="preserve">PAGO DE PLAN DE COMPAÑÍA </t>
  </si>
  <si>
    <t xml:space="preserve">adelanto </t>
  </si>
  <si>
    <t>unilever</t>
  </si>
  <si>
    <t>quala</t>
  </si>
  <si>
    <t>Quala</t>
  </si>
  <si>
    <t xml:space="preserve">Sta elena </t>
  </si>
  <si>
    <t xml:space="preserve">Jaime Abril </t>
  </si>
  <si>
    <t xml:space="preserve">MILTON ABRIL </t>
  </si>
  <si>
    <t xml:space="preserve">Pago letra Man </t>
  </si>
  <si>
    <t xml:space="preserve">pago letra Cristian Abril </t>
  </si>
  <si>
    <t xml:space="preserve">cobro letra franklin </t>
  </si>
  <si>
    <t>Adelanto de villaquiran Uni</t>
  </si>
  <si>
    <t xml:space="preserve">JARAMILLO MARCELO </t>
  </si>
  <si>
    <t>HOLTRANS</t>
  </si>
  <si>
    <t>DURAN</t>
  </si>
  <si>
    <t xml:space="preserve">yobel </t>
  </si>
  <si>
    <t>yobel</t>
  </si>
  <si>
    <t>tarjeta Cristian Abril</t>
  </si>
  <si>
    <t xml:space="preserve">tarjeta juan abril </t>
  </si>
  <si>
    <t>adelanto de multa</t>
  </si>
  <si>
    <t>volqueta de material</t>
  </si>
  <si>
    <t>material</t>
  </si>
  <si>
    <t>Material</t>
  </si>
  <si>
    <t>GBN</t>
  </si>
  <si>
    <t xml:space="preserve">RASTREO ICCSE  enero </t>
  </si>
  <si>
    <t>adelanto estiva asertia 26-1</t>
  </si>
  <si>
    <t xml:space="preserve">JUAN ABRIL </t>
  </si>
  <si>
    <t>FIGURETY</t>
  </si>
  <si>
    <t>CLIENTE</t>
  </si>
  <si>
    <t>Cliente</t>
  </si>
  <si>
    <t>figureti</t>
  </si>
  <si>
    <t>cliente</t>
  </si>
  <si>
    <t xml:space="preserve">Yobel </t>
  </si>
  <si>
    <t>Yobel</t>
  </si>
  <si>
    <t>YOBEL</t>
  </si>
  <si>
    <t xml:space="preserve">pagado </t>
  </si>
  <si>
    <t>ADEKANTO</t>
  </si>
  <si>
    <t>Favalle</t>
  </si>
  <si>
    <t>quito</t>
  </si>
  <si>
    <t xml:space="preserve">yupi </t>
  </si>
  <si>
    <t>JANETH CHANGOLUIZA</t>
  </si>
  <si>
    <t xml:space="preserve">Unilever </t>
  </si>
  <si>
    <t xml:space="preserve">villaquiran </t>
  </si>
  <si>
    <t>HB</t>
  </si>
  <si>
    <t xml:space="preserve">NESTLE </t>
  </si>
  <si>
    <t xml:space="preserve">PARAISO </t>
  </si>
  <si>
    <t>Paraiso Mater</t>
  </si>
  <si>
    <t xml:space="preserve">PCS </t>
  </si>
  <si>
    <t xml:space="preserve">Ayudante Servicios Generales </t>
  </si>
  <si>
    <t xml:space="preserve">Ayudante de servicios Generales  </t>
  </si>
  <si>
    <t>Ayudante de Servicio Tecnico</t>
  </si>
  <si>
    <t xml:space="preserve">Abril lopez Jaime Olmedo </t>
  </si>
  <si>
    <t xml:space="preserve">Moya Rodriguez Maria Etelvina </t>
  </si>
  <si>
    <t>Trabajador General</t>
  </si>
  <si>
    <t xml:space="preserve">Trabajador General </t>
  </si>
  <si>
    <t xml:space="preserve">Auxiliar de Servicios Genrales </t>
  </si>
  <si>
    <t>EDGAR PATRICIO ABRIL MOYA</t>
  </si>
  <si>
    <t xml:space="preserve">TRABAJADOR EN GENERAL </t>
  </si>
  <si>
    <t>CHOFER</t>
  </si>
  <si>
    <t>ABRIL MOYA MILTON ALFREDO</t>
  </si>
  <si>
    <t xml:space="preserve">adelanto para mensual de Alfredo </t>
  </si>
  <si>
    <t xml:space="preserve">ADELANTO DE LETRAS BANCO </t>
  </si>
  <si>
    <t xml:space="preserve">JAIME ABRIL </t>
  </si>
  <si>
    <t xml:space="preserve">STALIN ABRIL </t>
  </si>
  <si>
    <t xml:space="preserve">Arreglada de via 1 h </t>
  </si>
  <si>
    <t>Grupasa</t>
  </si>
  <si>
    <t>Letra Sinotruc</t>
  </si>
  <si>
    <t>RASTREO CARSYN ENER</t>
  </si>
  <si>
    <t>adelanto</t>
  </si>
  <si>
    <t>Cristian abril</t>
  </si>
  <si>
    <t>pago jennifer</t>
  </si>
  <si>
    <t xml:space="preserve">pago de milton A </t>
  </si>
  <si>
    <t>DEPOSITO DE PAB</t>
  </si>
  <si>
    <t xml:space="preserve">Diveal </t>
  </si>
  <si>
    <t xml:space="preserve">Servicio de garaje Febrero </t>
  </si>
  <si>
    <t>Seguro gbp</t>
  </si>
  <si>
    <t xml:space="preserve">GBP </t>
  </si>
  <si>
    <t>Cordovilla</t>
  </si>
  <si>
    <t xml:space="preserve">Ingreso Iess Wilia </t>
  </si>
  <si>
    <t>montecristi</t>
  </si>
  <si>
    <t>IESS ENE</t>
  </si>
  <si>
    <t>REVISION MOTO</t>
  </si>
  <si>
    <t>Milton celular</t>
  </si>
  <si>
    <t xml:space="preserve">Plasticos </t>
  </si>
  <si>
    <t>huaquillas</t>
  </si>
  <si>
    <t>Machala</t>
  </si>
  <si>
    <t>Congeladore</t>
  </si>
  <si>
    <t xml:space="preserve">estiva villaquiran </t>
  </si>
  <si>
    <t>116-2</t>
  </si>
  <si>
    <t>estiva yuppi Zapata</t>
  </si>
  <si>
    <t>pago letra Banco</t>
  </si>
  <si>
    <t xml:space="preserve">completar letra </t>
  </si>
  <si>
    <t>IESS enero</t>
  </si>
  <si>
    <t>IESS ENERO</t>
  </si>
  <si>
    <t>IESS ENER</t>
  </si>
  <si>
    <t xml:space="preserve">ENTRADA AL IEES Angel Lutuala </t>
  </si>
  <si>
    <t xml:space="preserve">JAIEME ABRIL </t>
  </si>
  <si>
    <t>ESTIVA PCS 1771</t>
  </si>
  <si>
    <t xml:space="preserve">AGRIPA </t>
  </si>
  <si>
    <t>IVAN</t>
  </si>
  <si>
    <t xml:space="preserve">JAIME OLM ABRIL </t>
  </si>
  <si>
    <t>ESTIVA PAB SEMBRA</t>
  </si>
  <si>
    <t>ESTIVA DE FIGURETI GBP</t>
  </si>
  <si>
    <t>PAGO DE DESCUENTO ALFREDO</t>
  </si>
  <si>
    <t>FRANKLIN</t>
  </si>
  <si>
    <t>Plasticos empre</t>
  </si>
  <si>
    <t>Plasticos Empe</t>
  </si>
  <si>
    <t>Leche Andi</t>
  </si>
  <si>
    <t xml:space="preserve">PASAJE DE ROSA ABRIL </t>
  </si>
  <si>
    <t>BETTY RAMOS</t>
  </si>
  <si>
    <t xml:space="preserve">MABELL MECIAS </t>
  </si>
  <si>
    <t>villaquiran</t>
  </si>
  <si>
    <t xml:space="preserve">lotes julio </t>
  </si>
  <si>
    <t xml:space="preserve">Cristian Abril </t>
  </si>
  <si>
    <t xml:space="preserve">patricio abril </t>
  </si>
  <si>
    <t xml:space="preserve">milton abril </t>
  </si>
  <si>
    <t xml:space="preserve">oficina </t>
  </si>
  <si>
    <t>PAGO LOTE</t>
  </si>
  <si>
    <t>PAGO LOTE FEBRERO</t>
  </si>
  <si>
    <t>LOTE</t>
  </si>
  <si>
    <t>paraiso</t>
  </si>
  <si>
    <t>guayaquil</t>
  </si>
  <si>
    <t xml:space="preserve">Lutuala Tigasi Angel Leonel </t>
  </si>
  <si>
    <t>Ayudante General</t>
  </si>
  <si>
    <t>Perez Medina Wilian Uvaldo</t>
  </si>
  <si>
    <t xml:space="preserve">CRISTIAN DAVID ABRIL MOYA </t>
  </si>
  <si>
    <t>Sandoval Carlosama Jorge Alfredo</t>
  </si>
  <si>
    <t>MARCELO ISMAEL ABRIL SANDOVAL</t>
  </si>
  <si>
    <t>Luis Marcelo Abril Moya</t>
  </si>
  <si>
    <t>Iralda Elizabeth Sandoval Carlosama</t>
  </si>
  <si>
    <t xml:space="preserve">Quito </t>
  </si>
  <si>
    <t>GSB</t>
  </si>
  <si>
    <t>Semvra</t>
  </si>
  <si>
    <t>ADELANTO DE LETRA</t>
  </si>
  <si>
    <t>IGLESIA DONA</t>
  </si>
  <si>
    <t>ADELANTO ESTIVA DIFARE</t>
  </si>
  <si>
    <t xml:space="preserve">milton Yupi </t>
  </si>
  <si>
    <t>Rosad</t>
  </si>
  <si>
    <t xml:space="preserve">sin pagar </t>
  </si>
  <si>
    <t>DEPOsito</t>
  </si>
  <si>
    <t>compañía</t>
  </si>
  <si>
    <t xml:space="preserve">Adelanto para unilever quito </t>
  </si>
  <si>
    <t xml:space="preserve">VIAJES DE COLA </t>
  </si>
  <si>
    <t xml:space="preserve">TOTAL DE CONSUMO </t>
  </si>
  <si>
    <t xml:space="preserve">PTO </t>
  </si>
  <si>
    <t>GIR</t>
  </si>
  <si>
    <t xml:space="preserve">AFU </t>
  </si>
  <si>
    <t>AAY</t>
  </si>
  <si>
    <t>ADELnto letra man</t>
  </si>
  <si>
    <t>agripac</t>
  </si>
  <si>
    <t xml:space="preserve">ADELANTO PARA MERCADERIA </t>
  </si>
  <si>
    <t>semvra</t>
  </si>
  <si>
    <t xml:space="preserve">YUPI </t>
  </si>
  <si>
    <t xml:space="preserve">ROBERTO REYES </t>
  </si>
  <si>
    <t>Milagro</t>
  </si>
  <si>
    <t>estiba</t>
  </si>
  <si>
    <t xml:space="preserve">adelanto estiva </t>
  </si>
  <si>
    <t>Estiva</t>
  </si>
  <si>
    <t xml:space="preserve">cliente </t>
  </si>
  <si>
    <t>ADELANTO LETRA DEL CARRO</t>
  </si>
  <si>
    <t>TARJETA FRANKLIN</t>
  </si>
  <si>
    <t xml:space="preserve">TARJETA JUAN </t>
  </si>
  <si>
    <t xml:space="preserve">tarjeta Cristian Abril </t>
  </si>
  <si>
    <t xml:space="preserve">trajeta cristian abril </t>
  </si>
  <si>
    <t>620.76</t>
  </si>
  <si>
    <t xml:space="preserve">unilever </t>
  </si>
  <si>
    <t>holtrans</t>
  </si>
  <si>
    <t>NESTLE</t>
  </si>
  <si>
    <t xml:space="preserve">GBN </t>
  </si>
  <si>
    <t>ADELANTO POR VIAJE DE YUPI</t>
  </si>
  <si>
    <t xml:space="preserve">PAGO DE STALIN ABRIL </t>
  </si>
  <si>
    <t>PAGO A JUAN ABRIL</t>
  </si>
  <si>
    <t xml:space="preserve">PAGO A MARCELO ABRIL </t>
  </si>
  <si>
    <t xml:space="preserve">PAGO DE MULTA DE STALIN ABRIL </t>
  </si>
  <si>
    <t xml:space="preserve">ADELANTO WILIAN </t>
  </si>
  <si>
    <t>cordovilla</t>
  </si>
  <si>
    <t>Adelanto mensual Alferdo</t>
  </si>
  <si>
    <t xml:space="preserve">milagro </t>
  </si>
  <si>
    <t>GUARDIA DE MES MARZO</t>
  </si>
  <si>
    <t xml:space="preserve">Jaime abril descuento de factura </t>
  </si>
  <si>
    <t xml:space="preserve">factura </t>
  </si>
  <si>
    <t>evelin</t>
  </si>
  <si>
    <t>Villaquiran</t>
  </si>
  <si>
    <t>Santa</t>
  </si>
  <si>
    <t xml:space="preserve">ADELANTO PARA COMPLETAR LA LETRA </t>
  </si>
  <si>
    <t>adelanto mensual wilian</t>
  </si>
  <si>
    <t>ADELANTO</t>
  </si>
  <si>
    <t xml:space="preserve">Stalin Abril </t>
  </si>
  <si>
    <t>MARCELO ABRIL SANDOVAL</t>
  </si>
  <si>
    <t xml:space="preserve">ADELANTO PARA PAGO DE MULTAS </t>
  </si>
  <si>
    <t>ROBERTO REYES</t>
  </si>
  <si>
    <t>Sanborondon</t>
  </si>
  <si>
    <t>MARCELO ZAPATA</t>
  </si>
  <si>
    <t>Rosado stanby</t>
  </si>
  <si>
    <t>Rosado Stanby</t>
  </si>
  <si>
    <t xml:space="preserve">Semvra </t>
  </si>
  <si>
    <t xml:space="preserve">PBO </t>
  </si>
  <si>
    <t xml:space="preserve">Rosado </t>
  </si>
  <si>
    <t>COMBUSTIBLE ENER EXAC</t>
  </si>
  <si>
    <t xml:space="preserve">COMBUSTIBLE ENE EXAC </t>
  </si>
  <si>
    <t>COMBUSTIBLE ENE EXAC</t>
  </si>
  <si>
    <t>COMBUSTIBLE  ENE EXAC</t>
  </si>
  <si>
    <t xml:space="preserve">ADELANTO ESTIVA DIFARE </t>
  </si>
  <si>
    <t>adelanto por prestamo pichincha</t>
  </si>
  <si>
    <t xml:space="preserve">adelanato por pago de multas </t>
  </si>
  <si>
    <t>IESS FEBRERO</t>
  </si>
  <si>
    <t>IESS FEBRERO WILI</t>
  </si>
  <si>
    <t>PRESTAMO IEES ENERO-FEBRE</t>
  </si>
  <si>
    <t>PRESTAMO IEES ENERO-FEBRERO</t>
  </si>
  <si>
    <t xml:space="preserve">PAGO IESS ELIZABETH </t>
  </si>
  <si>
    <t>pago IESS febrero Alfredo Sand</t>
  </si>
  <si>
    <t>pago IESS febrero Wiliam Perez</t>
  </si>
  <si>
    <t>Pago iees Angel Lutuala</t>
  </si>
  <si>
    <t xml:space="preserve">RASTREO MARZO </t>
  </si>
  <si>
    <t>RASTREO MARZO PCS 1771</t>
  </si>
  <si>
    <t>LETRA SINOTRUC</t>
  </si>
  <si>
    <t>DEBITO</t>
  </si>
  <si>
    <t>debito de daño anden 33</t>
  </si>
  <si>
    <t>Adelanto por puntos de licenci</t>
  </si>
  <si>
    <t>GIR0872</t>
  </si>
  <si>
    <t>EDS ANTURIOS II</t>
  </si>
  <si>
    <t>PTO0223</t>
  </si>
  <si>
    <t>GBP3078</t>
  </si>
  <si>
    <t>EDS ALBERESE</t>
  </si>
  <si>
    <t>PAB2383</t>
  </si>
  <si>
    <t>POS0267</t>
  </si>
  <si>
    <t>AFU0919</t>
  </si>
  <si>
    <t>GBN8358</t>
  </si>
  <si>
    <t>GLL0927</t>
  </si>
  <si>
    <t>DIESEL PREMIUM</t>
  </si>
  <si>
    <t>WILLIAM SANDOVAL</t>
  </si>
  <si>
    <t>alfredo sandoval</t>
  </si>
  <si>
    <t>COMBUSTIBLE FEBRERO TERPEL</t>
  </si>
  <si>
    <t xml:space="preserve">Adelanto por licencia especie </t>
  </si>
  <si>
    <t>COMBUSTIBLE febrero terpel</t>
  </si>
  <si>
    <t>COMBUSTIBLE FEBRERO TERP</t>
  </si>
  <si>
    <t xml:space="preserve">COMBUSTIBLE FEBRERO TERP </t>
  </si>
  <si>
    <t>COMBUSTIBLE  FEBRERO</t>
  </si>
  <si>
    <t>pago ingreso IESS</t>
  </si>
  <si>
    <t xml:space="preserve">CHEQUE </t>
  </si>
  <si>
    <t>ESTIVA DE DIFARE</t>
  </si>
  <si>
    <t>pago seguro GBP 3078</t>
  </si>
  <si>
    <t xml:space="preserve">Grupasa </t>
  </si>
  <si>
    <t>Cayambe</t>
  </si>
  <si>
    <t xml:space="preserve">Cayambe </t>
  </si>
  <si>
    <t xml:space="preserve">COLA </t>
  </si>
  <si>
    <t xml:space="preserve">Cola </t>
  </si>
  <si>
    <t>sto domingo</t>
  </si>
  <si>
    <t xml:space="preserve">Marcelo Sandoval </t>
  </si>
  <si>
    <t>Plasticos</t>
  </si>
  <si>
    <t xml:space="preserve">Sta Elena </t>
  </si>
  <si>
    <t xml:space="preserve">Conjeladores </t>
  </si>
  <si>
    <t>Huaquillas</t>
  </si>
  <si>
    <t>Congeladores</t>
  </si>
  <si>
    <t>Sto Doming</t>
  </si>
  <si>
    <t>Sto Domingo</t>
  </si>
  <si>
    <t>Adelanto de efectivo</t>
  </si>
  <si>
    <t>adelanto viaje a quito GBP 3078</t>
  </si>
  <si>
    <t>PAGO ADELANTO</t>
  </si>
  <si>
    <t xml:space="preserve">Adelanto para viaje </t>
  </si>
  <si>
    <t>adelanto estiva PAB 2383</t>
  </si>
  <si>
    <t>rosado STNBY</t>
  </si>
  <si>
    <t>rosado Stanby</t>
  </si>
  <si>
    <t>rosado n</t>
  </si>
  <si>
    <t>Detergente</t>
  </si>
  <si>
    <t xml:space="preserve">plaan claro </t>
  </si>
  <si>
    <t xml:space="preserve">Adelanto </t>
  </si>
  <si>
    <t>aelanto de letra de carro</t>
  </si>
  <si>
    <t xml:space="preserve">Roberto Reyes </t>
  </si>
  <si>
    <t xml:space="preserve">ADELANTO DE ROBERTO REYES </t>
  </si>
  <si>
    <t>Adelanto por Pago mensual Alfredo</t>
  </si>
  <si>
    <t xml:space="preserve">UNILEVER </t>
  </si>
  <si>
    <t>VILLAQUIRAN</t>
  </si>
  <si>
    <t>DIFARE</t>
  </si>
  <si>
    <t>unilever DELnto quito</t>
  </si>
  <si>
    <t>Adelanto para creditos</t>
  </si>
  <si>
    <t xml:space="preserve">AAY </t>
  </si>
  <si>
    <t>PTO</t>
  </si>
  <si>
    <t xml:space="preserve">GBP Y PAB </t>
  </si>
  <si>
    <t xml:space="preserve">COMBUSTIBLE EXACTO ENERO </t>
  </si>
  <si>
    <t>COMBUSTIBLE  ENERO EXAC</t>
  </si>
  <si>
    <t>COMBUSTIBLE  enero exacto</t>
  </si>
  <si>
    <t>COMBUSTIBLE  ENERO EXACTO</t>
  </si>
  <si>
    <t xml:space="preserve">GIR </t>
  </si>
  <si>
    <t>Mabell Mecias</t>
  </si>
  <si>
    <t>Marcelo Abril Sandoval</t>
  </si>
  <si>
    <t>Los Rios</t>
  </si>
  <si>
    <t>interno GY</t>
  </si>
  <si>
    <t>Orquideas</t>
  </si>
  <si>
    <t>stiva</t>
  </si>
  <si>
    <t>LOTE Marzo</t>
  </si>
  <si>
    <t>lote Mrzo</t>
  </si>
  <si>
    <t xml:space="preserve">PAGO DE ESTIVA VILLAQUIRAN </t>
  </si>
  <si>
    <t xml:space="preserve">PAGO DE VIAJE TIA </t>
  </si>
  <si>
    <t>adelanto por estiva GBP</t>
  </si>
  <si>
    <t>ADELANTO PARA YUPI UIO</t>
  </si>
  <si>
    <t>Adelanto para GBP</t>
  </si>
  <si>
    <t>Adelanto para letra de carro</t>
  </si>
  <si>
    <t xml:space="preserve">BETTY RAMOS </t>
  </si>
  <si>
    <t xml:space="preserve">nestle </t>
  </si>
  <si>
    <t>DETERGENT</t>
  </si>
  <si>
    <t>CUENCA</t>
  </si>
  <si>
    <t>Inalecsa</t>
  </si>
  <si>
    <t>leche AND</t>
  </si>
  <si>
    <t xml:space="preserve">Inalecsa </t>
  </si>
  <si>
    <t>EDS ANTURIOS I</t>
  </si>
  <si>
    <t>COMBUSTIBLE 1-15Marzo</t>
  </si>
  <si>
    <t>COMBUSTIBLE 1-15 Marzo</t>
  </si>
  <si>
    <t>ELIZABETH SANDOVAL</t>
  </si>
  <si>
    <t xml:space="preserve">COMBUSTIBLE 1-15 Marzo </t>
  </si>
  <si>
    <t>COMBUSTIBLE  1-15 Marzo</t>
  </si>
  <si>
    <t>AAY0116</t>
  </si>
  <si>
    <t>PREDETERMINA</t>
  </si>
  <si>
    <t xml:space="preserve">COMBUSTIBLE enero EXAC </t>
  </si>
  <si>
    <t>CHEQUE #</t>
  </si>
  <si>
    <t xml:space="preserve">Adelanto letra Man </t>
  </si>
  <si>
    <t xml:space="preserve">Adelanto unilever TIA </t>
  </si>
  <si>
    <t>Janeth Changoluiza</t>
  </si>
  <si>
    <t xml:space="preserve">Juan Abril </t>
  </si>
  <si>
    <t>TRANSFERENCIA</t>
  </si>
  <si>
    <t xml:space="preserve">Adelanto por lotes </t>
  </si>
  <si>
    <t xml:space="preserve">MATERIAL DE GARAJE </t>
  </si>
  <si>
    <t xml:space="preserve">Adelanto por material garaje </t>
  </si>
  <si>
    <t xml:space="preserve">Material garaje </t>
  </si>
  <si>
    <t xml:space="preserve">Material Graje </t>
  </si>
  <si>
    <t>RASTREO ICCSE FEBRERO</t>
  </si>
  <si>
    <t>Adelanto mensual Willian Perez</t>
  </si>
  <si>
    <t>Netcomex</t>
  </si>
  <si>
    <t>Adelanto GBP 3078</t>
  </si>
  <si>
    <t xml:space="preserve">Cliente </t>
  </si>
  <si>
    <t xml:space="preserve">Tia UIO </t>
  </si>
  <si>
    <t xml:space="preserve">Adelanto por tarjeta </t>
  </si>
  <si>
    <t>depo</t>
  </si>
  <si>
    <t>GSV 3779</t>
  </si>
  <si>
    <t xml:space="preserve">Pagado </t>
  </si>
  <si>
    <t xml:space="preserve">Franklin Gonzalo Abril Moya </t>
  </si>
  <si>
    <t>Mensual Alfredo Sandoval</t>
  </si>
  <si>
    <t>Mensual Wilian Perez</t>
  </si>
  <si>
    <t xml:space="preserve">pago tarjeta </t>
  </si>
  <si>
    <t xml:space="preserve">Pago de tarjeta franklin </t>
  </si>
  <si>
    <t xml:space="preserve">Pago Tarjeta cristian Abril </t>
  </si>
  <si>
    <t xml:space="preserve">Pago de tarjeta Juan Abril </t>
  </si>
  <si>
    <t>Ingreso IEES eder Lopez</t>
  </si>
  <si>
    <t xml:space="preserve">protisa </t>
  </si>
  <si>
    <t>Whirpool</t>
  </si>
  <si>
    <t>MARCELO ABRIL Sandoval</t>
  </si>
  <si>
    <t xml:space="preserve">Mabell Mecias </t>
  </si>
  <si>
    <t xml:space="preserve">Adelanto  </t>
  </si>
  <si>
    <t>Ibarra</t>
  </si>
  <si>
    <t>Aseria</t>
  </si>
  <si>
    <t xml:space="preserve">Holtrans </t>
  </si>
  <si>
    <t xml:space="preserve">Inproel </t>
  </si>
  <si>
    <t>Tuti y retorn</t>
  </si>
  <si>
    <t>BETYY RAMOS</t>
  </si>
  <si>
    <t xml:space="preserve">Patricio Abril </t>
  </si>
  <si>
    <t>adelanto de viaje a quito</t>
  </si>
  <si>
    <t>Adelanto de Agua</t>
  </si>
  <si>
    <t xml:space="preserve">ADELANTO POR PRESTAMOS </t>
  </si>
  <si>
    <t xml:space="preserve">Mensual Jaime ABRIL </t>
  </si>
  <si>
    <t xml:space="preserve">cristian abril </t>
  </si>
  <si>
    <t>#8</t>
  </si>
  <si>
    <t>FACTURA #</t>
  </si>
  <si>
    <t>RASTREO CARSYNC  ABRIL</t>
  </si>
  <si>
    <t xml:space="preserve">RASTREO CARSYN ABRIL </t>
  </si>
  <si>
    <t>Adelanto de AGUA Cristian Ab</t>
  </si>
  <si>
    <t>Roberto Reyes</t>
  </si>
  <si>
    <t xml:space="preserve">Adelanto letra sinotruc y Viajes </t>
  </si>
  <si>
    <t>adelanto Jaime Abril lopez</t>
  </si>
  <si>
    <t>lote1</t>
  </si>
  <si>
    <t xml:space="preserve">Milton Abril </t>
  </si>
  <si>
    <t>lote 2</t>
  </si>
  <si>
    <t xml:space="preserve">GARAJE POR MED DE Abril </t>
  </si>
  <si>
    <t xml:space="preserve">ADELANTO VIAJE  A QUITO </t>
  </si>
  <si>
    <t xml:space="preserve">Adelanto viajes </t>
  </si>
  <si>
    <t>AUSTRO</t>
  </si>
  <si>
    <t xml:space="preserve">ADELANTO LOTES </t>
  </si>
  <si>
    <t xml:space="preserve">ADELANTO POR LOTES </t>
  </si>
  <si>
    <t xml:space="preserve">pago Seguro GBP </t>
  </si>
  <si>
    <t xml:space="preserve">IESS WILIAN </t>
  </si>
  <si>
    <t>IESS MARZO</t>
  </si>
  <si>
    <t>IESS Marzo</t>
  </si>
  <si>
    <t xml:space="preserve">IESS marzo </t>
  </si>
  <si>
    <t xml:space="preserve">IESS ANGEL LUTUALA </t>
  </si>
  <si>
    <t xml:space="preserve">IESS EDER LOPEZ </t>
  </si>
  <si>
    <t xml:space="preserve">Milagro </t>
  </si>
  <si>
    <t>COMBUSTIBLE 1-31 marzo</t>
  </si>
  <si>
    <t>IESS Alfredo Sandoval</t>
  </si>
  <si>
    <t>iess Wiliam Perez</t>
  </si>
  <si>
    <t>Iess Elizabeth Sandoval</t>
  </si>
  <si>
    <t xml:space="preserve">Sto Domingo </t>
  </si>
  <si>
    <t xml:space="preserve">PRESTAMO IEES Marzo </t>
  </si>
  <si>
    <t>PRESTAMO IEES marzo</t>
  </si>
  <si>
    <t>Adelanto por viaje</t>
  </si>
  <si>
    <t>IESS marzo</t>
  </si>
  <si>
    <t>pago deposito wester</t>
  </si>
  <si>
    <t xml:space="preserve">GLL </t>
  </si>
  <si>
    <t xml:space="preserve">Congeladores </t>
  </si>
  <si>
    <t xml:space="preserve">Duran </t>
  </si>
  <si>
    <t xml:space="preserve">Portoviejo </t>
  </si>
  <si>
    <t>Huaquilos</t>
  </si>
  <si>
    <t>Disproviec</t>
  </si>
  <si>
    <t xml:space="preserve">Viajes de cola </t>
  </si>
  <si>
    <t xml:space="preserve">1 viaje de cola </t>
  </si>
  <si>
    <t xml:space="preserve">PAB </t>
  </si>
  <si>
    <t xml:space="preserve">COMBUSTIBLE TERPEL 16 MARZO AL 31 </t>
  </si>
  <si>
    <t>PAGOS DE ROBERTO ORDOÑEZ</t>
  </si>
  <si>
    <t xml:space="preserve">PAGO A FRANKLIN ABRIL </t>
  </si>
  <si>
    <t xml:space="preserve">estivas </t>
  </si>
  <si>
    <t>Adelantp Wilian Perez</t>
  </si>
  <si>
    <t>Adelanto unilever UIO</t>
  </si>
  <si>
    <t>Adelanto por viaje a quito</t>
  </si>
  <si>
    <t>Holtrans</t>
  </si>
  <si>
    <t>Rosado-reto</t>
  </si>
  <si>
    <t>cobro por examen medicos Unilever</t>
  </si>
  <si>
    <t>Difrae</t>
  </si>
  <si>
    <t>CUALA UIO</t>
  </si>
  <si>
    <t>Tia Uio</t>
  </si>
  <si>
    <t xml:space="preserve">Adelanto transer UIO </t>
  </si>
  <si>
    <t>Familia</t>
  </si>
  <si>
    <t>Ranza Famil</t>
  </si>
  <si>
    <t xml:space="preserve">RASTREO ICCSE MARZO </t>
  </si>
  <si>
    <t>RASTREO ICCSE  Marzo</t>
  </si>
  <si>
    <t>RASTREO ICCSE  marzo</t>
  </si>
  <si>
    <t>RASTREO ICCSE Marzo</t>
  </si>
  <si>
    <t xml:space="preserve">RASTREO ICCSE GSB Marzo </t>
  </si>
  <si>
    <t>COMBUSTIBLE 16-31 Marzo</t>
  </si>
  <si>
    <t>Adelanto por Credito</t>
  </si>
  <si>
    <t>El rosado</t>
  </si>
  <si>
    <t>PCS1771</t>
  </si>
  <si>
    <t>El Rosado</t>
  </si>
  <si>
    <t>BETTY RAMOS ABRIL</t>
  </si>
  <si>
    <t>Paraiso UIO</t>
  </si>
  <si>
    <t>DIFre</t>
  </si>
  <si>
    <t>UNILEVER estiba</t>
  </si>
  <si>
    <t>MABELL MECIAS</t>
  </si>
  <si>
    <t>Anticipo UnileverGYE</t>
  </si>
  <si>
    <t>UiO</t>
  </si>
  <si>
    <t xml:space="preserve">Adelanto por estiva villaquiran </t>
  </si>
  <si>
    <t xml:space="preserve"> Adelanto por estiva difae</t>
  </si>
  <si>
    <t>Adelanto por estiva de villaquiran</t>
  </si>
  <si>
    <t>Adelanto por estiva villaquiran</t>
  </si>
  <si>
    <t>Unilever Ant</t>
  </si>
  <si>
    <t>Villaquiran 22</t>
  </si>
  <si>
    <t>Villaquiran 24</t>
  </si>
  <si>
    <t>GSB3779</t>
  </si>
  <si>
    <t>aviso de salida y acta de finiquito</t>
  </si>
  <si>
    <t>Aviso de salida</t>
  </si>
  <si>
    <t>COMBUSTIBLE 1-15 04</t>
  </si>
  <si>
    <t>COMBUSTIBLE  1-15 04</t>
  </si>
  <si>
    <t xml:space="preserve">COMBUSTIBLE 1-15 04 </t>
  </si>
  <si>
    <t>gbp3078</t>
  </si>
  <si>
    <t>tuti MONT</t>
  </si>
  <si>
    <t>Papa Jaime ABRIL</t>
  </si>
  <si>
    <t>Asalida y A finiquito William S</t>
  </si>
  <si>
    <t>AE Y CONTRATO IESS MABELL</t>
  </si>
  <si>
    <t>MARCELO ISMAEL ABRIL</t>
  </si>
  <si>
    <t>adelanto viaje</t>
  </si>
  <si>
    <t>Adelanto viaje</t>
  </si>
  <si>
    <t>+</t>
  </si>
  <si>
    <t>Adelanto letra man</t>
  </si>
  <si>
    <t>adelanto estiva pab</t>
  </si>
  <si>
    <t>PATIOS</t>
  </si>
  <si>
    <t>ALDIA</t>
  </si>
  <si>
    <t>Leche And</t>
  </si>
  <si>
    <t xml:space="preserve">Interno </t>
  </si>
  <si>
    <t>Figurety</t>
  </si>
  <si>
    <t>Sur</t>
  </si>
  <si>
    <t xml:space="preserve">PAGO PLAN </t>
  </si>
  <si>
    <t xml:space="preserve">PAGO DE NOMINA </t>
  </si>
  <si>
    <t>Secretaria Oficinista</t>
  </si>
  <si>
    <t xml:space="preserve">Mabell Cristina Mecias Garcia </t>
  </si>
  <si>
    <t xml:space="preserve">Ayudente General </t>
  </si>
  <si>
    <t>Pago Mensual Alfredo</t>
  </si>
  <si>
    <t>Pago Mensual Wilian Perez</t>
  </si>
  <si>
    <t xml:space="preserve">Adelanto Viajes </t>
  </si>
  <si>
    <t xml:space="preserve">Adelanto por viajes </t>
  </si>
  <si>
    <t xml:space="preserve">PAGO MENSUAL </t>
  </si>
  <si>
    <t>UNILEVER</t>
  </si>
  <si>
    <t>145.54</t>
  </si>
  <si>
    <t>TIA UIO</t>
  </si>
  <si>
    <t>UIO PARAISO</t>
  </si>
  <si>
    <t>DETERGENTE</t>
  </si>
  <si>
    <t>SOLEG</t>
  </si>
  <si>
    <t>BAMEG</t>
  </si>
  <si>
    <t>Salario:</t>
  </si>
  <si>
    <t>DETALLES EGRESOS</t>
  </si>
  <si>
    <t>PLAN</t>
  </si>
  <si>
    <t>Adelanto letra Sinotruc</t>
  </si>
  <si>
    <t>Tuti Daule</t>
  </si>
  <si>
    <t>PBJ</t>
  </si>
  <si>
    <t xml:space="preserve">Tia </t>
  </si>
  <si>
    <t xml:space="preserve">Seguro Liberty GBP </t>
  </si>
  <si>
    <t xml:space="preserve">RASTREO CARSYNC MAYO </t>
  </si>
  <si>
    <t>RASTREO CARSYNC MAYO</t>
  </si>
  <si>
    <t xml:space="preserve">PRESTAMO IEES ABRIL </t>
  </si>
  <si>
    <t>ALIZABET SANDOBAL</t>
  </si>
  <si>
    <t>willian perez</t>
  </si>
  <si>
    <t>WLIAN PEREZ</t>
  </si>
  <si>
    <t>marcelo abril</t>
  </si>
  <si>
    <t>CRISTHIAN ABRIL</t>
  </si>
  <si>
    <t>MULTA MOTO</t>
  </si>
  <si>
    <t>TARJETA Juan</t>
  </si>
  <si>
    <t>adelanto para tarjeta Cr</t>
  </si>
  <si>
    <t>angel lutuala</t>
  </si>
  <si>
    <t>PZQ0360</t>
  </si>
  <si>
    <t>eder lopez</t>
  </si>
  <si>
    <t>EDER LOPEZ</t>
  </si>
  <si>
    <t xml:space="preserve">adelanto viaje a Yupi UIO </t>
  </si>
  <si>
    <t>yobell</t>
  </si>
  <si>
    <t>franklin abril</t>
  </si>
  <si>
    <t>SOCIO</t>
  </si>
  <si>
    <t>2 QUINCENA ABRIL</t>
  </si>
  <si>
    <t>YOBELL</t>
  </si>
  <si>
    <t xml:space="preserve">IESS ABRIL </t>
  </si>
  <si>
    <t>IESS Wilian</t>
  </si>
  <si>
    <t>IESS Alfredo</t>
  </si>
  <si>
    <t>IESS Abril Wilian</t>
  </si>
  <si>
    <t xml:space="preserve">IESS Abril </t>
  </si>
  <si>
    <t xml:space="preserve">IESS abril </t>
  </si>
  <si>
    <t>IEES Mabell</t>
  </si>
  <si>
    <t>IESS Eder Lopez</t>
  </si>
  <si>
    <t>IESS Angel Lutuala</t>
  </si>
  <si>
    <t xml:space="preserve">COMBUSTIBLE 16-30 Abril </t>
  </si>
  <si>
    <t>placa</t>
  </si>
  <si>
    <t>ADELANTO UNILEVER</t>
  </si>
  <si>
    <t>CALL GYE</t>
  </si>
  <si>
    <t>UIO</t>
  </si>
  <si>
    <t>adelanto uni</t>
  </si>
  <si>
    <t>difare</t>
  </si>
  <si>
    <t>ADELANTO UNILEVER MONTECRISTI</t>
  </si>
  <si>
    <t>adelanto para carro</t>
  </si>
  <si>
    <t>MARCELO ABRIL S</t>
  </si>
  <si>
    <t xml:space="preserve">POS </t>
  </si>
  <si>
    <t>ESTI</t>
  </si>
  <si>
    <t>estiva Bety</t>
  </si>
  <si>
    <t>ADELANTO LETRA DE CARRO</t>
  </si>
  <si>
    <t xml:space="preserve">adelqnto pencion </t>
  </si>
  <si>
    <t>Adelanto de viaje a yupi</t>
  </si>
  <si>
    <t xml:space="preserve">Adelanto por Wilian </t>
  </si>
  <si>
    <t>adelanto porviaje a Quito</t>
  </si>
  <si>
    <t>Conjeladores Portoviejo</t>
  </si>
  <si>
    <t xml:space="preserve">ADELANTO de yupi </t>
  </si>
  <si>
    <t>TUTI cost</t>
  </si>
  <si>
    <t>Livertad</t>
  </si>
  <si>
    <t xml:space="preserve">Peninsula </t>
  </si>
  <si>
    <t xml:space="preserve">PZQ </t>
  </si>
  <si>
    <t xml:space="preserve">AgripC </t>
  </si>
  <si>
    <t xml:space="preserve">Montecristi </t>
  </si>
  <si>
    <t xml:space="preserve">Marcelo Abril </t>
  </si>
  <si>
    <t xml:space="preserve">Wilian PEREZ POLIGRAFO </t>
  </si>
  <si>
    <t>Alferdo Sandoval POLIGRAFO</t>
  </si>
  <si>
    <t>Cristian Abril Poligrafo</t>
  </si>
  <si>
    <t>Elizabeth Sandoval</t>
  </si>
  <si>
    <t xml:space="preserve">Milton Abril Poligrafo </t>
  </si>
  <si>
    <t>Franklin Abril poligrafo</t>
  </si>
  <si>
    <t xml:space="preserve">Angel Lutuala POLIGRAFO </t>
  </si>
  <si>
    <t>Eder Lopez Poligrafo</t>
  </si>
  <si>
    <t>Jaime Abril Poligrafo</t>
  </si>
  <si>
    <t xml:space="preserve">pago de maquinaria </t>
  </si>
  <si>
    <t xml:space="preserve">pago maquinaria </t>
  </si>
  <si>
    <t>PAGO MAQUINARIA</t>
  </si>
  <si>
    <t xml:space="preserve">PAGO DE MAQUINARIA </t>
  </si>
  <si>
    <t xml:space="preserve">PAGO MAQUINARIA </t>
  </si>
  <si>
    <t xml:space="preserve">PAGO DE AGUA </t>
  </si>
  <si>
    <t xml:space="preserve">pago agua Marcelo ABRIL </t>
  </si>
  <si>
    <t xml:space="preserve">ESTIVA VILLAQUIRAN </t>
  </si>
  <si>
    <t xml:space="preserve">rosado </t>
  </si>
  <si>
    <t xml:space="preserve">Ranza </t>
  </si>
  <si>
    <t>Ranza UIO</t>
  </si>
  <si>
    <t>Tia GY</t>
  </si>
  <si>
    <t xml:space="preserve">Ranza UIO </t>
  </si>
  <si>
    <t>Familia Lazo</t>
  </si>
  <si>
    <t xml:space="preserve">Ranza GY </t>
  </si>
  <si>
    <t>Salinas</t>
  </si>
  <si>
    <t>adelanto creditos</t>
  </si>
  <si>
    <t>ADEALNTO TIA QUITO</t>
  </si>
  <si>
    <t>P</t>
  </si>
  <si>
    <t>Quala uio</t>
  </si>
  <si>
    <t>tia uio</t>
  </si>
  <si>
    <t xml:space="preserve">Transercarga descuento exa </t>
  </si>
  <si>
    <t>2023-05-05</t>
  </si>
  <si>
    <t>2023-05-04</t>
  </si>
  <si>
    <t>2023-05-09</t>
  </si>
  <si>
    <t>2023-05-08</t>
  </si>
  <si>
    <t>2023-05-15</t>
  </si>
  <si>
    <t>2023-05-13</t>
  </si>
  <si>
    <t>2023-05-01</t>
  </si>
  <si>
    <t>2023-05-11</t>
  </si>
  <si>
    <t>2023-05-02</t>
  </si>
  <si>
    <t>2023-05-10</t>
  </si>
  <si>
    <t>2023-05-12</t>
  </si>
  <si>
    <t>2023-05-06</t>
  </si>
  <si>
    <t>2023-05-03</t>
  </si>
  <si>
    <t>COMBUSTIBLE 1-15 Mayo</t>
  </si>
  <si>
    <t>Betty Ramos</t>
  </si>
  <si>
    <t>Marcelo Abril S</t>
  </si>
  <si>
    <t>Cristian Abril</t>
  </si>
  <si>
    <t xml:space="preserve">Patrcio Abril </t>
  </si>
  <si>
    <t xml:space="preserve">Adelanto estiva Villaquiran </t>
  </si>
  <si>
    <t>Tuti costa</t>
  </si>
  <si>
    <t>Tuiti</t>
  </si>
  <si>
    <t xml:space="preserve">JULIO ZAMORA </t>
  </si>
  <si>
    <t xml:space="preserve">LOTE CRISTIAN ABRIL </t>
  </si>
  <si>
    <t xml:space="preserve">LOTE Milton Abril </t>
  </si>
  <si>
    <t xml:space="preserve">Adelanto de estiva villaquiran </t>
  </si>
  <si>
    <t xml:space="preserve">Adelanto lote </t>
  </si>
  <si>
    <t xml:space="preserve">Adelanto de lote </t>
  </si>
  <si>
    <t>b</t>
  </si>
  <si>
    <t>adelanto ch1273</t>
  </si>
  <si>
    <t>adelanto de viaje a YUOOI UIO</t>
  </si>
  <si>
    <t xml:space="preserve">estudio ministerio </t>
  </si>
  <si>
    <t xml:space="preserve">Estudio ministerio </t>
  </si>
  <si>
    <t xml:space="preserve">Estudio Ministerio </t>
  </si>
  <si>
    <t xml:space="preserve">Janeth Changoluiza </t>
  </si>
  <si>
    <t xml:space="preserve">PBJ </t>
  </si>
  <si>
    <t xml:space="preserve">Clinte </t>
  </si>
  <si>
    <t xml:space="preserve">Adelanto del PAB </t>
  </si>
  <si>
    <t>AFU</t>
  </si>
  <si>
    <t>Difare</t>
  </si>
  <si>
    <t xml:space="preserve">RASTREO ICCSE Abril </t>
  </si>
  <si>
    <t xml:space="preserve">RASTREO ICCSE Abril  </t>
  </si>
  <si>
    <t xml:space="preserve">RASTREO ICCSE  Abril </t>
  </si>
  <si>
    <t>RASTREO ICCSE Abril</t>
  </si>
  <si>
    <t xml:space="preserve">TCE </t>
  </si>
  <si>
    <t>Figureti</t>
  </si>
  <si>
    <t>Embatub</t>
  </si>
  <si>
    <t>Leche Gloria</t>
  </si>
  <si>
    <t>ALFREDO SANDOVAL</t>
  </si>
  <si>
    <t>ADELANTO ESTIVA Familia</t>
  </si>
  <si>
    <t>adelanto chefer Montecel</t>
  </si>
  <si>
    <t xml:space="preserve">TARJET Cristian Abril </t>
  </si>
  <si>
    <t>sueldos Alfredo</t>
  </si>
  <si>
    <t xml:space="preserve">ssueldo Eduardo bayas </t>
  </si>
  <si>
    <t xml:space="preserve">ADELANTO DE LLANTAS </t>
  </si>
  <si>
    <t>Plasticos Empre</t>
  </si>
  <si>
    <t>UIO Pañales</t>
  </si>
  <si>
    <t>Ecuacacao</t>
  </si>
  <si>
    <t xml:space="preserve">Cafiesa </t>
  </si>
  <si>
    <t>IESS Mayo</t>
  </si>
  <si>
    <t>Iess Alfedo Sandoval</t>
  </si>
  <si>
    <t>Iess Wilian Perez</t>
  </si>
  <si>
    <t>Adelanto letra sinotruk</t>
  </si>
  <si>
    <t>iess Eder Lopez</t>
  </si>
  <si>
    <t>MILTON RAMIREZ</t>
  </si>
  <si>
    <t>milton abril</t>
  </si>
  <si>
    <t>ALFREDO SANDOBAL</t>
  </si>
  <si>
    <t>Placa</t>
  </si>
  <si>
    <t>Fecha</t>
  </si>
  <si>
    <t>Combustible</t>
  </si>
  <si>
    <t>Cantidad</t>
  </si>
  <si>
    <t>Total</t>
  </si>
  <si>
    <t>KilometrajeActual</t>
  </si>
  <si>
    <t>Conductor</t>
  </si>
  <si>
    <t>pedro balles</t>
  </si>
  <si>
    <t>PEDRO VALLAS</t>
  </si>
  <si>
    <t>pedro valla</t>
  </si>
  <si>
    <t>pedro baya</t>
  </si>
  <si>
    <t>PEDRO BAYAS</t>
  </si>
  <si>
    <t>alex montese</t>
  </si>
  <si>
    <t>ELISABE SANDOBAL</t>
  </si>
  <si>
    <t>ALEX  MONTECEL</t>
  </si>
  <si>
    <t>gbn8358</t>
  </si>
  <si>
    <t>ANGEL LUTUALA</t>
  </si>
  <si>
    <t>jaime abril</t>
  </si>
  <si>
    <t>angel lutoala</t>
  </si>
  <si>
    <t>patricio abril</t>
  </si>
  <si>
    <t>WILLIAMS PEREZ</t>
  </si>
  <si>
    <t>COMBUSTIBLE 16-31 Mayo</t>
  </si>
  <si>
    <t xml:space="preserve">IESS Mabell Mecias </t>
  </si>
  <si>
    <t>Adelanto Viajes</t>
  </si>
  <si>
    <t xml:space="preserve">Adelanto prestamos </t>
  </si>
  <si>
    <t>Adelanto por viaje montecristis</t>
  </si>
  <si>
    <t>ADELANTO viaje</t>
  </si>
  <si>
    <t>Supermaxi</t>
  </si>
  <si>
    <t xml:space="preserve">Jenny Medina </t>
  </si>
  <si>
    <t>Garje mes junio</t>
  </si>
  <si>
    <t>IAA1550</t>
  </si>
  <si>
    <t>tuti costa</t>
  </si>
  <si>
    <t xml:space="preserve">COLA ROSADO </t>
  </si>
  <si>
    <t>COLA</t>
  </si>
  <si>
    <t xml:space="preserve">RASTREO CARSIYM  </t>
  </si>
  <si>
    <t>RASTREO CARSYNC Junio</t>
  </si>
  <si>
    <t xml:space="preserve">SIN PAGAR </t>
  </si>
  <si>
    <t xml:space="preserve">ELIZABETH  SANDOVAL </t>
  </si>
  <si>
    <t xml:space="preserve">por error de Pago </t>
  </si>
  <si>
    <t xml:space="preserve">Permiso de Alimentos </t>
  </si>
  <si>
    <t xml:space="preserve">Permiso de alimentos </t>
  </si>
  <si>
    <t>Permiso de Alimentos m</t>
  </si>
  <si>
    <t xml:space="preserve">Permiso de Aliemntos </t>
  </si>
  <si>
    <t xml:space="preserve">creditos </t>
  </si>
  <si>
    <t>Creditos</t>
  </si>
  <si>
    <t>interno</t>
  </si>
  <si>
    <t xml:space="preserve">Pagos Varios </t>
  </si>
  <si>
    <t xml:space="preserve">Consumo de combustible Exacto PCS </t>
  </si>
  <si>
    <t xml:space="preserve">Clientes </t>
  </si>
  <si>
    <t xml:space="preserve">DIFARE </t>
  </si>
  <si>
    <t>Unilever stanby</t>
  </si>
  <si>
    <t>Unilever stanby HB</t>
  </si>
  <si>
    <t>Unilever rosado 2 dias stanby</t>
  </si>
  <si>
    <t xml:space="preserve">Villaquiran </t>
  </si>
  <si>
    <t>Tia Quito</t>
  </si>
  <si>
    <t xml:space="preserve">Estiva villaquiran </t>
  </si>
  <si>
    <t xml:space="preserve">pago seguro liberty </t>
  </si>
  <si>
    <t xml:space="preserve">Congeladores  </t>
  </si>
  <si>
    <t>Portviejo</t>
  </si>
  <si>
    <t xml:space="preserve">Congeladores Duran </t>
  </si>
  <si>
    <t xml:space="preserve">Prtoviejo </t>
  </si>
  <si>
    <t>Prtoviejo</t>
  </si>
  <si>
    <t xml:space="preserve">RASTREO ICCSE MAYO </t>
  </si>
  <si>
    <t xml:space="preserve">RASTREO ICCSE Mayo </t>
  </si>
  <si>
    <t xml:space="preserve">TOTAL </t>
  </si>
  <si>
    <t>RASTREO ICCSE MAYO</t>
  </si>
  <si>
    <t xml:space="preserve">RASTREO ICCSE  MAYO </t>
  </si>
  <si>
    <t xml:space="preserve">RASTREO ICSSE MAYO   </t>
  </si>
  <si>
    <t>Jhonson empre</t>
  </si>
  <si>
    <t xml:space="preserve">Adelantp </t>
  </si>
  <si>
    <t>adelanto por vije yupi uio</t>
  </si>
  <si>
    <t xml:space="preserve">Adelanto pago letra </t>
  </si>
  <si>
    <t xml:space="preserve">multa por atraso de guias </t>
  </si>
  <si>
    <t>monntecristi</t>
  </si>
  <si>
    <t>PCS-1771</t>
  </si>
  <si>
    <t>AFU-0919</t>
  </si>
  <si>
    <t>GSB 3779</t>
  </si>
  <si>
    <t>PAGO MENSUAL mayo</t>
  </si>
  <si>
    <t>Hularus</t>
  </si>
  <si>
    <t>Lava Todo</t>
  </si>
  <si>
    <t>Tia Loma</t>
  </si>
  <si>
    <t>Stnaby ECUACACO</t>
  </si>
  <si>
    <t>PREDETERMINADO</t>
  </si>
  <si>
    <t>COMBUSTIBLE 1-15-Junio</t>
  </si>
  <si>
    <t>36.63</t>
  </si>
  <si>
    <t>COMBUSTIBLE 1-15 junio</t>
  </si>
  <si>
    <t xml:space="preserve">COMBUSTIBLE 1-15 junio </t>
  </si>
  <si>
    <t xml:space="preserve">Adelanto PLAN </t>
  </si>
  <si>
    <t xml:space="preserve">Adelanto estiva familia </t>
  </si>
  <si>
    <t>UIO Yupi</t>
  </si>
  <si>
    <t xml:space="preserve">Gy Carton </t>
  </si>
  <si>
    <t>PYCA</t>
  </si>
  <si>
    <t>psaje</t>
  </si>
  <si>
    <t>Guyaquil</t>
  </si>
  <si>
    <t>Praiso Materia prim4</t>
  </si>
  <si>
    <t xml:space="preserve">Pago Quincena Bayas </t>
  </si>
  <si>
    <t>Quala rech</t>
  </si>
  <si>
    <t xml:space="preserve">Dibeal </t>
  </si>
  <si>
    <t>TRANSLOTAP S.A.</t>
  </si>
  <si>
    <t>CALL</t>
  </si>
  <si>
    <t>PAGADO CH 1336</t>
  </si>
  <si>
    <t>Aviso de entrada de Eduardo Bayas</t>
  </si>
  <si>
    <t>25/42023</t>
  </si>
  <si>
    <t>Felmova</t>
  </si>
  <si>
    <t xml:space="preserve">Adelanto por letra y viaticos </t>
  </si>
  <si>
    <t>PBJ 8429</t>
  </si>
  <si>
    <t>Adelanto 50</t>
  </si>
  <si>
    <t>pago tarjet</t>
  </si>
  <si>
    <t xml:space="preserve">Juan </t>
  </si>
  <si>
    <t>Estiva Villaquiran</t>
  </si>
  <si>
    <t>Adelanto Rstiva Villaquiran</t>
  </si>
  <si>
    <t xml:space="preserve">pago de contenedor </t>
  </si>
  <si>
    <t>ADEALNTOS</t>
  </si>
  <si>
    <t xml:space="preserve">Jaime Olmedo Abril </t>
  </si>
  <si>
    <t xml:space="preserve">Adelanto tarjeta Cristian Abril </t>
  </si>
  <si>
    <t xml:space="preserve">pago lote </t>
  </si>
  <si>
    <t xml:space="preserve">adelanto lote </t>
  </si>
  <si>
    <t xml:space="preserve">Eduardo Bayas </t>
  </si>
  <si>
    <t xml:space="preserve">Cristian David Abril Moya </t>
  </si>
  <si>
    <t>Eder Alberto Lopez Gimenez</t>
  </si>
  <si>
    <t xml:space="preserve">Elizabeth Sandoval Carlosama </t>
  </si>
  <si>
    <t xml:space="preserve">AYUDANTE O AUXILIAR </t>
  </si>
  <si>
    <t>Marcelo Abril Moya</t>
  </si>
  <si>
    <t xml:space="preserve">Fondos de reserva </t>
  </si>
  <si>
    <t xml:space="preserve">ABRIL MOYA JAIME </t>
  </si>
  <si>
    <t>Mensual Eduardo BAYAS</t>
  </si>
  <si>
    <t>Single</t>
  </si>
  <si>
    <t xml:space="preserve">Tuti </t>
  </si>
  <si>
    <t>Duran DET</t>
  </si>
  <si>
    <t>Yaruqui</t>
  </si>
  <si>
    <t>PAB1058</t>
  </si>
  <si>
    <t>XAA4637</t>
  </si>
  <si>
    <t xml:space="preserve">Gustavo Villamarin </t>
  </si>
  <si>
    <t>Agripác</t>
  </si>
  <si>
    <t xml:space="preserve">COMBUSTIBLE 16-30 de junio </t>
  </si>
  <si>
    <t>COMBUSTIBLE 16-30- Junio</t>
  </si>
  <si>
    <t>IESS Junio</t>
  </si>
  <si>
    <t>Iess Alfredo Sandoval</t>
  </si>
  <si>
    <t xml:space="preserve">Iess Eduardo Bayas </t>
  </si>
  <si>
    <t xml:space="preserve">IESS junio </t>
  </si>
  <si>
    <t xml:space="preserve">IESS JUNIO </t>
  </si>
  <si>
    <t>IESS JUNIO EDER LOPEZ</t>
  </si>
  <si>
    <t>IESS JUNIO ANGEL LUTUALO</t>
  </si>
  <si>
    <t xml:space="preserve">Pago </t>
  </si>
  <si>
    <t>pago</t>
  </si>
  <si>
    <t>&gt;</t>
  </si>
  <si>
    <t xml:space="preserve">UNIFORMES MARCELO ABRIL </t>
  </si>
  <si>
    <t>UNIFORMES Brayan Abril</t>
  </si>
  <si>
    <t>Uniformes Alfredo</t>
  </si>
  <si>
    <t>uniformes Bayas</t>
  </si>
  <si>
    <t>UNIFORME WILIAN PEREZ</t>
  </si>
  <si>
    <t>uniformes Elizabeth Sandoval</t>
  </si>
  <si>
    <t>Uniformes Paul Granja</t>
  </si>
  <si>
    <t>Milton Abril Uniformes</t>
  </si>
  <si>
    <t xml:space="preserve">Uniformes Franklin Abril </t>
  </si>
  <si>
    <t xml:space="preserve">Jaime Abril uniforme </t>
  </si>
  <si>
    <t>Uniforme Eder lopez</t>
  </si>
  <si>
    <t>uniforme Angel</t>
  </si>
  <si>
    <t>24/05/2023 Nestle rosado</t>
  </si>
  <si>
    <t xml:space="preserve">PAGO DE LETRA SINOTRUK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</si>
</sst>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&quot;$&quot;\ #,##0.00"/>
    <numFmt numFmtId="167" formatCode="_-* #,##0.00\ _€_-;\-* #,##0.00\ _€_-;_-* &quot;-&quot;??\ _€_-;_-@_-"/>
    <numFmt numFmtId="168" formatCode="yyyy/mm/dd"/>
    <numFmt numFmtId="169" formatCode="&quot;$&quot;#,##0.00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8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53643"/>
      <name val="Arial"/>
      <family val="2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9"/>
      <color rgb="FF2D2D2D"/>
      <name val="Arial"/>
      <family val="2"/>
    </font>
    <font>
      <b/>
      <sz val="9"/>
      <name val="Arial"/>
      <family val="2"/>
    </font>
    <font>
      <sz val="20"/>
      <color theme="1"/>
      <name val="Algerian"/>
      <family val="5"/>
    </font>
    <font>
      <sz val="12"/>
      <color theme="1"/>
      <name val="Aharoni"/>
      <charset val="177"/>
    </font>
    <font>
      <sz val="12"/>
      <color theme="1"/>
      <name val="Andalus"/>
      <family val="1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20"/>
      <name val="Calibri"/>
      <family val="2"/>
      <scheme val="minor"/>
    </font>
    <font>
      <sz val="14"/>
      <name val="Calibri"/>
      <family val="2"/>
      <scheme val="minor"/>
    </font>
    <font>
      <sz val="10"/>
      <color indexed="0"/>
      <name val="Arial"/>
      <family val="2"/>
    </font>
    <font>
      <sz val="10"/>
      <name val="Arial"/>
      <family val="2"/>
    </font>
    <font>
      <sz val="8"/>
      <color rgb="FF2D2D2D"/>
      <name val="Arial"/>
      <family val="2"/>
    </font>
    <font>
      <b/>
      <sz val="8"/>
      <color rgb="FF2D2D2D"/>
      <name val="Arial"/>
      <family val="2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E2E2E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B4B4B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211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164" fontId="0" fillId="0" borderId="1" xfId="1" applyFont="1" applyBorder="1"/>
    <xf numFmtId="0" fontId="2" fillId="3" borderId="0" xfId="0" applyFont="1" applyFill="1"/>
    <xf numFmtId="2" fontId="2" fillId="2" borderId="0" xfId="0" applyNumberFormat="1" applyFont="1" applyFill="1"/>
    <xf numFmtId="2" fontId="2" fillId="3" borderId="0" xfId="0" applyNumberFormat="1" applyFont="1" applyFill="1"/>
    <xf numFmtId="0" fontId="3" fillId="3" borderId="1" xfId="0" applyFont="1" applyFill="1" applyBorder="1" applyAlignment="1">
      <alignment horizontal="center"/>
    </xf>
    <xf numFmtId="164" fontId="2" fillId="3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2" borderId="1" xfId="0" applyFill="1" applyBorder="1"/>
    <xf numFmtId="164" fontId="0" fillId="2" borderId="1" xfId="1" applyFont="1" applyFill="1" applyBorder="1"/>
    <xf numFmtId="0" fontId="0" fillId="4" borderId="0" xfId="0" applyFill="1"/>
    <xf numFmtId="164" fontId="0" fillId="0" borderId="1" xfId="0" applyNumberFormat="1" applyBorder="1"/>
    <xf numFmtId="166" fontId="2" fillId="0" borderId="0" xfId="0" applyNumberFormat="1" applyFont="1"/>
    <xf numFmtId="166" fontId="0" fillId="0" borderId="0" xfId="0" applyNumberFormat="1"/>
    <xf numFmtId="166" fontId="2" fillId="2" borderId="0" xfId="0" applyNumberFormat="1" applyFont="1" applyFill="1"/>
    <xf numFmtId="14" fontId="5" fillId="0" borderId="0" xfId="0" applyNumberFormat="1" applyFont="1"/>
    <xf numFmtId="0" fontId="7" fillId="0" borderId="0" xfId="0" applyFont="1"/>
    <xf numFmtId="0" fontId="5" fillId="0" borderId="0" xfId="0" applyFont="1"/>
    <xf numFmtId="16" fontId="0" fillId="0" borderId="1" xfId="0" applyNumberFormat="1" applyBorder="1"/>
    <xf numFmtId="164" fontId="2" fillId="0" borderId="1" xfId="1" applyFont="1" applyBorder="1"/>
    <xf numFmtId="0" fontId="2" fillId="0" borderId="1" xfId="0" applyFont="1" applyBorder="1"/>
    <xf numFmtId="0" fontId="10" fillId="0" borderId="10" xfId="0" applyFont="1" applyBorder="1"/>
    <xf numFmtId="0" fontId="0" fillId="0" borderId="11" xfId="0" applyBorder="1"/>
    <xf numFmtId="0" fontId="0" fillId="0" borderId="10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8" fillId="3" borderId="10" xfId="0" applyFont="1" applyFill="1" applyBorder="1" applyAlignment="1">
      <alignment horizontal="center"/>
    </xf>
    <xf numFmtId="0" fontId="10" fillId="3" borderId="10" xfId="0" applyFont="1" applyFill="1" applyBorder="1"/>
    <xf numFmtId="0" fontId="2" fillId="0" borderId="10" xfId="0" applyFont="1" applyBorder="1" applyAlignment="1">
      <alignment horizontal="center" vertical="center"/>
    </xf>
    <xf numFmtId="0" fontId="2" fillId="5" borderId="0" xfId="0" applyFont="1" applyFill="1"/>
    <xf numFmtId="0" fontId="0" fillId="5" borderId="0" xfId="0" applyFill="1"/>
    <xf numFmtId="0" fontId="2" fillId="0" borderId="0" xfId="0" applyFont="1" applyAlignment="1">
      <alignment horizontal="center"/>
    </xf>
    <xf numFmtId="167" fontId="0" fillId="0" borderId="0" xfId="2" applyFont="1" applyBorder="1"/>
    <xf numFmtId="167" fontId="0" fillId="0" borderId="0" xfId="0" applyNumberFormat="1"/>
    <xf numFmtId="167" fontId="2" fillId="5" borderId="0" xfId="2" applyFont="1" applyFill="1" applyBorder="1"/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17" fontId="0" fillId="0" borderId="0" xfId="0" applyNumberFormat="1"/>
    <xf numFmtId="0" fontId="0" fillId="6" borderId="1" xfId="0" applyFill="1" applyBorder="1"/>
    <xf numFmtId="0" fontId="0" fillId="0" borderId="1" xfId="0" applyBorder="1" applyAlignment="1">
      <alignment horizontal="right"/>
    </xf>
    <xf numFmtId="166" fontId="0" fillId="0" borderId="1" xfId="0" applyNumberFormat="1" applyBorder="1"/>
    <xf numFmtId="166" fontId="11" fillId="0" borderId="0" xfId="0" applyNumberFormat="1" applyFont="1"/>
    <xf numFmtId="0" fontId="0" fillId="6" borderId="0" xfId="0" applyFill="1"/>
    <xf numFmtId="0" fontId="12" fillId="7" borderId="0" xfId="0" applyFont="1" applyFill="1"/>
    <xf numFmtId="16" fontId="0" fillId="3" borderId="1" xfId="0" applyNumberFormat="1" applyFill="1" applyBorder="1"/>
    <xf numFmtId="0" fontId="0" fillId="3" borderId="1" xfId="0" applyFill="1" applyBorder="1"/>
    <xf numFmtId="164" fontId="0" fillId="3" borderId="1" xfId="1" applyFont="1" applyFill="1" applyBorder="1"/>
    <xf numFmtId="164" fontId="0" fillId="0" borderId="0" xfId="0" applyNumberFormat="1"/>
    <xf numFmtId="0" fontId="0" fillId="0" borderId="0" xfId="2" applyNumberFormat="1" applyFont="1" applyBorder="1"/>
    <xf numFmtId="0" fontId="0" fillId="0" borderId="0" xfId="3" applyNumberFormat="1" applyFont="1" applyBorder="1"/>
    <xf numFmtId="164" fontId="2" fillId="0" borderId="0" xfId="0" applyNumberFormat="1" applyFont="1"/>
    <xf numFmtId="0" fontId="14" fillId="0" borderId="0" xfId="0" applyFont="1"/>
    <xf numFmtId="0" fontId="0" fillId="8" borderId="0" xfId="0" applyFill="1"/>
    <xf numFmtId="0" fontId="15" fillId="9" borderId="13" xfId="0" applyFont="1" applyFill="1" applyBorder="1" applyAlignment="1">
      <alignment horizontal="left" vertical="center" wrapText="1"/>
    </xf>
    <xf numFmtId="0" fontId="15" fillId="9" borderId="0" xfId="0" applyFont="1" applyFill="1" applyAlignment="1">
      <alignment vertical="center" wrapText="1"/>
    </xf>
    <xf numFmtId="0" fontId="15" fillId="9" borderId="13" xfId="0" applyFont="1" applyFill="1" applyBorder="1" applyAlignment="1">
      <alignment horizontal="center" vertical="center" wrapText="1"/>
    </xf>
    <xf numFmtId="14" fontId="15" fillId="9" borderId="13" xfId="0" applyNumberFormat="1" applyFont="1" applyFill="1" applyBorder="1" applyAlignment="1">
      <alignment horizontal="center" vertical="center" wrapText="1"/>
    </xf>
    <xf numFmtId="0" fontId="15" fillId="9" borderId="13" xfId="0" applyFont="1" applyFill="1" applyBorder="1" applyAlignment="1">
      <alignment horizontal="right" vertical="center" wrapText="1"/>
    </xf>
    <xf numFmtId="0" fontId="15" fillId="8" borderId="13" xfId="0" applyFont="1" applyFill="1" applyBorder="1" applyAlignment="1">
      <alignment horizontal="left" vertical="center" wrapText="1"/>
    </xf>
    <xf numFmtId="0" fontId="15" fillId="8" borderId="0" xfId="0" applyFont="1" applyFill="1" applyAlignment="1">
      <alignment vertical="center" wrapText="1"/>
    </xf>
    <xf numFmtId="0" fontId="15" fillId="8" borderId="13" xfId="0" applyFont="1" applyFill="1" applyBorder="1" applyAlignment="1">
      <alignment horizontal="center" vertical="center" wrapText="1"/>
    </xf>
    <xf numFmtId="14" fontId="15" fillId="8" borderId="13" xfId="0" applyNumberFormat="1" applyFont="1" applyFill="1" applyBorder="1" applyAlignment="1">
      <alignment horizontal="center" vertical="center" wrapText="1"/>
    </xf>
    <xf numFmtId="0" fontId="15" fillId="8" borderId="13" xfId="0" applyFont="1" applyFill="1" applyBorder="1" applyAlignment="1">
      <alignment horizontal="right" vertical="center" wrapText="1"/>
    </xf>
    <xf numFmtId="16" fontId="0" fillId="0" borderId="0" xfId="0" applyNumberFormat="1"/>
    <xf numFmtId="0" fontId="16" fillId="8" borderId="1" xfId="0" applyFont="1" applyFill="1" applyBorder="1" applyAlignment="1">
      <alignment horizontal="right" vertical="center" wrapText="1"/>
    </xf>
    <xf numFmtId="0" fontId="18" fillId="0" borderId="0" xfId="0" applyFont="1"/>
    <xf numFmtId="0" fontId="19" fillId="0" borderId="0" xfId="0" applyFont="1"/>
    <xf numFmtId="2" fontId="0" fillId="0" borderId="1" xfId="1" applyNumberFormat="1" applyFont="1" applyBorder="1"/>
    <xf numFmtId="0" fontId="6" fillId="0" borderId="0" xfId="0" applyFont="1" applyAlignment="1">
      <alignment horizontal="center"/>
    </xf>
    <xf numFmtId="0" fontId="0" fillId="2" borderId="14" xfId="0" applyFill="1" applyBorder="1"/>
    <xf numFmtId="164" fontId="0" fillId="2" borderId="14" xfId="1" applyFont="1" applyFill="1" applyBorder="1"/>
    <xf numFmtId="0" fontId="4" fillId="3" borderId="0" xfId="0" applyFont="1" applyFill="1" applyAlignment="1">
      <alignment horizontal="center"/>
    </xf>
    <xf numFmtId="164" fontId="2" fillId="3" borderId="0" xfId="1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164" fontId="2" fillId="3" borderId="12" xfId="1" applyFont="1" applyFill="1" applyBorder="1" applyAlignment="1">
      <alignment horizontal="center"/>
    </xf>
    <xf numFmtId="0" fontId="2" fillId="2" borderId="0" xfId="0" applyFont="1" applyFill="1"/>
    <xf numFmtId="0" fontId="6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7" fontId="13" fillId="0" borderId="0" xfId="2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0" fillId="3" borderId="1" xfId="0" applyNumberFormat="1" applyFill="1" applyBorder="1" applyAlignment="1">
      <alignment horizontal="right"/>
    </xf>
    <xf numFmtId="2" fontId="0" fillId="0" borderId="1" xfId="1" applyNumberFormat="1" applyFont="1" applyBorder="1" applyAlignment="1">
      <alignment horizontal="right"/>
    </xf>
    <xf numFmtId="0" fontId="2" fillId="2" borderId="10" xfId="0" applyFont="1" applyFill="1" applyBorder="1"/>
    <xf numFmtId="0" fontId="20" fillId="0" borderId="0" xfId="0" applyFont="1"/>
    <xf numFmtId="0" fontId="21" fillId="0" borderId="0" xfId="0" applyFont="1"/>
    <xf numFmtId="17" fontId="20" fillId="0" borderId="0" xfId="0" applyNumberFormat="1" applyFont="1"/>
    <xf numFmtId="0" fontId="20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167" fontId="20" fillId="0" borderId="0" xfId="2" applyFont="1" applyFill="1" applyBorder="1"/>
    <xf numFmtId="167" fontId="20" fillId="0" borderId="0" xfId="0" applyNumberFormat="1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4" fontId="15" fillId="9" borderId="13" xfId="0" applyNumberFormat="1" applyFont="1" applyFill="1" applyBorder="1" applyAlignment="1">
      <alignment horizontal="right" vertical="center" wrapText="1"/>
    </xf>
    <xf numFmtId="4" fontId="15" fillId="8" borderId="13" xfId="0" applyNumberFormat="1" applyFont="1" applyFill="1" applyBorder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right" vertical="center" wrapText="1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5" fillId="9" borderId="13" xfId="0" applyFont="1" applyFill="1" applyBorder="1" applyAlignment="1">
      <alignment horizontal="left" vertical="center"/>
    </xf>
    <xf numFmtId="0" fontId="15" fillId="8" borderId="13" xfId="0" applyFont="1" applyFill="1" applyBorder="1" applyAlignment="1">
      <alignment horizontal="left" vertical="center"/>
    </xf>
    <xf numFmtId="0" fontId="15" fillId="9" borderId="13" xfId="0" applyFont="1" applyFill="1" applyBorder="1" applyAlignment="1">
      <alignment vertical="center"/>
    </xf>
    <xf numFmtId="4" fontId="15" fillId="9" borderId="13" xfId="0" applyNumberFormat="1" applyFont="1" applyFill="1" applyBorder="1" applyAlignment="1">
      <alignment vertical="center"/>
    </xf>
    <xf numFmtId="14" fontId="15" fillId="9" borderId="13" xfId="0" applyNumberFormat="1" applyFont="1" applyFill="1" applyBorder="1" applyAlignment="1">
      <alignment vertical="center"/>
    </xf>
    <xf numFmtId="0" fontId="15" fillId="8" borderId="13" xfId="0" applyFont="1" applyFill="1" applyBorder="1" applyAlignment="1">
      <alignment vertical="center"/>
    </xf>
    <xf numFmtId="4" fontId="15" fillId="8" borderId="13" xfId="0" applyNumberFormat="1" applyFont="1" applyFill="1" applyBorder="1" applyAlignment="1">
      <alignment vertical="center"/>
    </xf>
    <xf numFmtId="14" fontId="15" fillId="8" borderId="13" xfId="0" applyNumberFormat="1" applyFont="1" applyFill="1" applyBorder="1" applyAlignment="1">
      <alignment vertical="center"/>
    </xf>
    <xf numFmtId="0" fontId="2" fillId="2" borderId="2" xfId="0" applyFont="1" applyFill="1" applyBorder="1"/>
    <xf numFmtId="164" fontId="0" fillId="0" borderId="2" xfId="0" applyNumberFormat="1" applyBorder="1"/>
    <xf numFmtId="2" fontId="2" fillId="0" borderId="0" xfId="0" applyNumberFormat="1" applyFont="1"/>
    <xf numFmtId="0" fontId="24" fillId="0" borderId="0" xfId="0" applyFont="1" applyAlignment="1">
      <alignment horizontal="left"/>
    </xf>
    <xf numFmtId="166" fontId="24" fillId="0" borderId="0" xfId="0" applyNumberFormat="1" applyFont="1" applyAlignment="1">
      <alignment horizontal="right"/>
    </xf>
    <xf numFmtId="0" fontId="24" fillId="0" borderId="0" xfId="0" applyFont="1" applyAlignment="1">
      <alignment horizontal="right"/>
    </xf>
    <xf numFmtId="0" fontId="25" fillId="0" borderId="0" xfId="0" applyFont="1" applyAlignment="1">
      <alignment horizontal="left"/>
    </xf>
    <xf numFmtId="166" fontId="25" fillId="0" borderId="0" xfId="0" applyNumberFormat="1" applyFont="1" applyAlignment="1">
      <alignment horizontal="right"/>
    </xf>
    <xf numFmtId="0" fontId="25" fillId="0" borderId="0" xfId="0" applyFont="1" applyAlignment="1">
      <alignment horizontal="right"/>
    </xf>
    <xf numFmtId="166" fontId="2" fillId="0" borderId="1" xfId="0" applyNumberFormat="1" applyFont="1" applyBorder="1"/>
    <xf numFmtId="0" fontId="0" fillId="0" borderId="15" xfId="0" applyBorder="1"/>
    <xf numFmtId="0" fontId="0" fillId="0" borderId="0" xfId="0" applyAlignment="1">
      <alignment horizontal="left" vertical="center" readingOrder="1"/>
    </xf>
    <xf numFmtId="168" fontId="0" fillId="0" borderId="0" xfId="0" applyNumberFormat="1" applyAlignment="1">
      <alignment horizontal="left" vertical="center" readingOrder="1"/>
    </xf>
    <xf numFmtId="4" fontId="0" fillId="0" borderId="0" xfId="0" applyNumberFormat="1" applyAlignment="1">
      <alignment horizontal="right" vertical="center" readingOrder="1"/>
    </xf>
    <xf numFmtId="0" fontId="0" fillId="0" borderId="0" xfId="0" applyAlignment="1">
      <alignment horizontal="right" vertical="center" readingOrder="1"/>
    </xf>
    <xf numFmtId="0" fontId="0" fillId="0" borderId="0" xfId="0" applyAlignment="1">
      <alignment horizontal="center" vertical="center" wrapText="1" readingOrder="1"/>
    </xf>
    <xf numFmtId="0" fontId="0" fillId="0" borderId="0" xfId="0" applyAlignment="1">
      <alignment horizontal="left" vertical="center"/>
    </xf>
    <xf numFmtId="4" fontId="2" fillId="0" borderId="0" xfId="0" applyNumberFormat="1" applyFont="1"/>
    <xf numFmtId="4" fontId="2" fillId="0" borderId="0" xfId="0" applyNumberFormat="1" applyFont="1" applyAlignment="1">
      <alignment horizontal="right" vertical="center" readingOrder="1"/>
    </xf>
    <xf numFmtId="0" fontId="26" fillId="9" borderId="13" xfId="0" applyFont="1" applyFill="1" applyBorder="1" applyAlignment="1">
      <alignment horizontal="left" vertical="center" wrapText="1"/>
    </xf>
    <xf numFmtId="0" fontId="26" fillId="9" borderId="0" xfId="0" applyFont="1" applyFill="1" applyAlignment="1">
      <alignment vertical="center" wrapText="1"/>
    </xf>
    <xf numFmtId="14" fontId="26" fillId="9" borderId="13" xfId="0" applyNumberFormat="1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right" vertical="center" wrapText="1"/>
    </xf>
    <xf numFmtId="0" fontId="26" fillId="8" borderId="13" xfId="0" applyFont="1" applyFill="1" applyBorder="1" applyAlignment="1">
      <alignment horizontal="left" vertical="center" wrapText="1"/>
    </xf>
    <xf numFmtId="0" fontId="26" fillId="8" borderId="0" xfId="0" applyFont="1" applyFill="1" applyAlignment="1">
      <alignment vertical="center" wrapText="1"/>
    </xf>
    <xf numFmtId="14" fontId="26" fillId="8" borderId="13" xfId="0" applyNumberFormat="1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right" vertical="center" wrapText="1"/>
    </xf>
    <xf numFmtId="0" fontId="26" fillId="8" borderId="0" xfId="0" applyFont="1" applyFill="1" applyAlignment="1">
      <alignment horizontal="left" vertical="center" wrapText="1"/>
    </xf>
    <xf numFmtId="14" fontId="26" fillId="8" borderId="0" xfId="0" applyNumberFormat="1" applyFont="1" applyFill="1" applyAlignment="1">
      <alignment horizontal="center" vertical="center" wrapText="1"/>
    </xf>
    <xf numFmtId="0" fontId="26" fillId="8" borderId="0" xfId="0" applyFont="1" applyFill="1" applyAlignment="1">
      <alignment horizontal="center" vertical="center" wrapText="1"/>
    </xf>
    <xf numFmtId="0" fontId="26" fillId="8" borderId="0" xfId="0" applyFont="1" applyFill="1" applyAlignment="1">
      <alignment horizontal="right" vertical="center" wrapText="1"/>
    </xf>
    <xf numFmtId="0" fontId="27" fillId="8" borderId="0" xfId="0" applyFont="1" applyFill="1" applyAlignment="1">
      <alignment horizontal="right" vertical="center" wrapText="1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4" fontId="2" fillId="0" borderId="1" xfId="0" applyNumberFormat="1" applyFont="1" applyBorder="1"/>
    <xf numFmtId="0" fontId="28" fillId="0" borderId="16" xfId="0" applyFont="1" applyBorder="1" applyAlignment="1">
      <alignment wrapText="1"/>
    </xf>
    <xf numFmtId="3" fontId="28" fillId="0" borderId="16" xfId="0" applyNumberFormat="1" applyFont="1" applyBorder="1" applyAlignment="1">
      <alignment wrapText="1"/>
    </xf>
    <xf numFmtId="169" fontId="28" fillId="0" borderId="16" xfId="0" applyNumberFormat="1" applyFont="1" applyBorder="1" applyAlignment="1">
      <alignment wrapText="1"/>
    </xf>
    <xf numFmtId="169" fontId="0" fillId="0" borderId="0" xfId="0" applyNumberFormat="1"/>
    <xf numFmtId="0" fontId="2" fillId="3" borderId="2" xfId="0" applyFont="1" applyFill="1" applyBorder="1" applyAlignment="1">
      <alignment horizontal="center"/>
    </xf>
    <xf numFmtId="164" fontId="2" fillId="3" borderId="14" xfId="1" applyFont="1" applyFill="1" applyBorder="1" applyAlignment="1">
      <alignment horizontal="center"/>
    </xf>
    <xf numFmtId="164" fontId="2" fillId="3" borderId="17" xfId="1" applyFont="1" applyFill="1" applyBorder="1" applyAlignment="1">
      <alignment horizontal="center"/>
    </xf>
    <xf numFmtId="169" fontId="28" fillId="0" borderId="1" xfId="0" applyNumberFormat="1" applyFont="1" applyBorder="1" applyAlignment="1">
      <alignment wrapText="1"/>
    </xf>
    <xf numFmtId="169" fontId="0" fillId="0" borderId="1" xfId="0" applyNumberFormat="1" applyBorder="1"/>
    <xf numFmtId="14" fontId="20" fillId="3" borderId="1" xfId="0" applyNumberFormat="1" applyFont="1" applyFill="1" applyBorder="1"/>
    <xf numFmtId="0" fontId="20" fillId="3" borderId="1" xfId="0" applyFont="1" applyFill="1" applyBorder="1"/>
    <xf numFmtId="164" fontId="20" fillId="3" borderId="1" xfId="1" applyFont="1" applyFill="1" applyBorder="1"/>
    <xf numFmtId="14" fontId="0" fillId="3" borderId="1" xfId="0" applyNumberFormat="1" applyFill="1" applyBorder="1"/>
    <xf numFmtId="0" fontId="2" fillId="0" borderId="0" xfId="0" applyFont="1" applyAlignment="1">
      <alignment horizontal="center" vertical="center"/>
    </xf>
    <xf numFmtId="0" fontId="0" fillId="0" borderId="16" xfId="0" applyBorder="1" applyAlignment="1">
      <alignment wrapText="1"/>
    </xf>
    <xf numFmtId="169" fontId="2" fillId="0" borderId="0" xfId="0" applyNumberFormat="1" applyFon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0" fontId="6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5" fillId="3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17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12" xfId="0" applyFont="1" applyBorder="1" applyAlignment="1">
      <alignment horizontal="center" vertical="center"/>
    </xf>
    <xf numFmtId="167" fontId="13" fillId="0" borderId="0" xfId="2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/>
    </xf>
    <xf numFmtId="167" fontId="23" fillId="0" borderId="0" xfId="2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2" fillId="5" borderId="0" xfId="0" applyFont="1" applyFill="1" applyAlignment="1">
      <alignment horizontal="left"/>
    </xf>
    <xf numFmtId="0" fontId="2" fillId="0" borderId="0" xfId="0" applyFont="1" applyAlignment="1">
      <alignment horizontal="left"/>
    </xf>
  </cellXfs>
  <cellStyles count="4">
    <cellStyle name="Millares" xfId="3" builtinId="3"/>
    <cellStyle name="Millares 2" xfId="2" xr:uid="{00000000-0005-0000-0000-000001000000}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552450</xdr:colOff>
      <xdr:row>0</xdr:row>
      <xdr:rowOff>0</xdr:rowOff>
    </xdr:from>
    <xdr:to>
      <xdr:col>35</xdr:col>
      <xdr:colOff>561975</xdr:colOff>
      <xdr:row>2</xdr:row>
      <xdr:rowOff>164392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448175" y="1815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45</xdr:col>
      <xdr:colOff>19050</xdr:colOff>
      <xdr:row>0</xdr:row>
      <xdr:rowOff>0</xdr:rowOff>
    </xdr:from>
    <xdr:to>
      <xdr:col>46</xdr:col>
      <xdr:colOff>31376</xdr:colOff>
      <xdr:row>2</xdr:row>
      <xdr:rowOff>164392</xdr:rowOff>
    </xdr:to>
    <xdr:pic>
      <xdr:nvPicPr>
        <xdr:cNvPr id="9" name="8 Imagen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10353675" y="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647700</xdr:colOff>
      <xdr:row>0</xdr:row>
      <xdr:rowOff>57150</xdr:rowOff>
    </xdr:from>
    <xdr:to>
      <xdr:col>7</xdr:col>
      <xdr:colOff>581025</xdr:colOff>
      <xdr:row>2</xdr:row>
      <xdr:rowOff>143631</xdr:rowOff>
    </xdr:to>
    <xdr:pic>
      <xdr:nvPicPr>
        <xdr:cNvPr id="10" name="9 Imagen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543425" y="4648200"/>
          <a:ext cx="695325" cy="690479"/>
        </a:xfrm>
        <a:prstGeom prst="rect">
          <a:avLst/>
        </a:prstGeom>
      </xdr:spPr>
    </xdr:pic>
    <xdr:clientData/>
  </xdr:twoCellAnchor>
  <xdr:twoCellAnchor editAs="oneCell">
    <xdr:from>
      <xdr:col>34</xdr:col>
      <xdr:colOff>752475</xdr:colOff>
      <xdr:row>21</xdr:row>
      <xdr:rowOff>28575</xdr:rowOff>
    </xdr:from>
    <xdr:to>
      <xdr:col>36</xdr:col>
      <xdr:colOff>0</xdr:colOff>
      <xdr:row>23</xdr:row>
      <xdr:rowOff>212017</xdr:rowOff>
    </xdr:to>
    <xdr:pic>
      <xdr:nvPicPr>
        <xdr:cNvPr id="12" name="11 Imagen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95059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44</xdr:col>
      <xdr:colOff>9525</xdr:colOff>
      <xdr:row>21</xdr:row>
      <xdr:rowOff>9525</xdr:rowOff>
    </xdr:from>
    <xdr:to>
      <xdr:col>45</xdr:col>
      <xdr:colOff>16249</xdr:colOff>
      <xdr:row>23</xdr:row>
      <xdr:rowOff>192967</xdr:rowOff>
    </xdr:to>
    <xdr:pic>
      <xdr:nvPicPr>
        <xdr:cNvPr id="13" name="12 Imagen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77425" y="94869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22</xdr:row>
      <xdr:rowOff>57150</xdr:rowOff>
    </xdr:from>
    <xdr:to>
      <xdr:col>8</xdr:col>
      <xdr:colOff>9525</xdr:colOff>
      <xdr:row>24</xdr:row>
      <xdr:rowOff>223224</xdr:rowOff>
    </xdr:to>
    <xdr:pic>
      <xdr:nvPicPr>
        <xdr:cNvPr id="14" name="13 Imagen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42875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22</xdr:row>
      <xdr:rowOff>0</xdr:rowOff>
    </xdr:from>
    <xdr:to>
      <xdr:col>16</xdr:col>
      <xdr:colOff>154080</xdr:colOff>
      <xdr:row>24</xdr:row>
      <xdr:rowOff>166074</xdr:rowOff>
    </xdr:to>
    <xdr:pic>
      <xdr:nvPicPr>
        <xdr:cNvPr id="15" name="14 Imagen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142208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46</xdr:row>
      <xdr:rowOff>19050</xdr:rowOff>
    </xdr:from>
    <xdr:to>
      <xdr:col>8</xdr:col>
      <xdr:colOff>9525</xdr:colOff>
      <xdr:row>48</xdr:row>
      <xdr:rowOff>185123</xdr:rowOff>
    </xdr:to>
    <xdr:pic>
      <xdr:nvPicPr>
        <xdr:cNvPr id="16" name="15 Imagen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92214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46</xdr:row>
      <xdr:rowOff>28575</xdr:rowOff>
    </xdr:from>
    <xdr:to>
      <xdr:col>16</xdr:col>
      <xdr:colOff>154080</xdr:colOff>
      <xdr:row>48</xdr:row>
      <xdr:rowOff>194648</xdr:rowOff>
    </xdr:to>
    <xdr:pic>
      <xdr:nvPicPr>
        <xdr:cNvPr id="17" name="16 Imagen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1923097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752475</xdr:colOff>
      <xdr:row>69</xdr:row>
      <xdr:rowOff>57150</xdr:rowOff>
    </xdr:from>
    <xdr:to>
      <xdr:col>8</xdr:col>
      <xdr:colOff>0</xdr:colOff>
      <xdr:row>71</xdr:row>
      <xdr:rowOff>223222</xdr:rowOff>
    </xdr:to>
    <xdr:pic>
      <xdr:nvPicPr>
        <xdr:cNvPr id="18" name="17 Imagen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240411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69</xdr:row>
      <xdr:rowOff>28575</xdr:rowOff>
    </xdr:from>
    <xdr:to>
      <xdr:col>16</xdr:col>
      <xdr:colOff>154080</xdr:colOff>
      <xdr:row>71</xdr:row>
      <xdr:rowOff>194647</xdr:rowOff>
    </xdr:to>
    <xdr:pic>
      <xdr:nvPicPr>
        <xdr:cNvPr id="19" name="18 Imagen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240125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93</xdr:row>
      <xdr:rowOff>19050</xdr:rowOff>
    </xdr:from>
    <xdr:to>
      <xdr:col>8</xdr:col>
      <xdr:colOff>9525</xdr:colOff>
      <xdr:row>95</xdr:row>
      <xdr:rowOff>185123</xdr:rowOff>
    </xdr:to>
    <xdr:pic>
      <xdr:nvPicPr>
        <xdr:cNvPr id="20" name="19 Imagen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287845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93</xdr:row>
      <xdr:rowOff>0</xdr:rowOff>
    </xdr:from>
    <xdr:to>
      <xdr:col>16</xdr:col>
      <xdr:colOff>154080</xdr:colOff>
      <xdr:row>95</xdr:row>
      <xdr:rowOff>166073</xdr:rowOff>
    </xdr:to>
    <xdr:pic>
      <xdr:nvPicPr>
        <xdr:cNvPr id="21" name="20 Imagen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28765500"/>
          <a:ext cx="771525" cy="76614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116</xdr:row>
      <xdr:rowOff>19050</xdr:rowOff>
    </xdr:from>
    <xdr:ext cx="771525" cy="766148"/>
    <xdr:pic>
      <xdr:nvPicPr>
        <xdr:cNvPr id="23" name="22 Imagen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28784550"/>
          <a:ext cx="771525" cy="766148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138</xdr:row>
      <xdr:rowOff>19050</xdr:rowOff>
    </xdr:from>
    <xdr:ext cx="771525" cy="766148"/>
    <xdr:pic>
      <xdr:nvPicPr>
        <xdr:cNvPr id="22" name="21 Imagen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3566100"/>
          <a:ext cx="771525" cy="766148"/>
        </a:xfrm>
        <a:prstGeom prst="rect">
          <a:avLst/>
        </a:prstGeom>
      </xdr:spPr>
    </xdr:pic>
    <xdr:clientData/>
  </xdr:oneCellAnchor>
  <xdr:oneCellAnchor>
    <xdr:from>
      <xdr:col>14</xdr:col>
      <xdr:colOff>476250</xdr:colOff>
      <xdr:row>116</xdr:row>
      <xdr:rowOff>0</xdr:rowOff>
    </xdr:from>
    <xdr:ext cx="771525" cy="766148"/>
    <xdr:pic>
      <xdr:nvPicPr>
        <xdr:cNvPr id="30" name="29 Imagen">
          <a:extLst>
            <a:ext uri="{FF2B5EF4-FFF2-40B4-BE49-F238E27FC236}">
              <a16:creationId xmlns:a16="http://schemas.microsoft.com/office/drawing/2014/main" id="{00000000-0008-0000-1000-00001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715500" y="28765500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138</xdr:row>
      <xdr:rowOff>19050</xdr:rowOff>
    </xdr:from>
    <xdr:ext cx="771525" cy="766148"/>
    <xdr:pic>
      <xdr:nvPicPr>
        <xdr:cNvPr id="24" name="23 Imagen">
          <a:extLst>
            <a:ext uri="{FF2B5EF4-FFF2-40B4-BE49-F238E27FC236}">
              <a16:creationId xmlns:a16="http://schemas.microsoft.com/office/drawing/2014/main" id="{00000000-0008-0000-10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8538150"/>
          <a:ext cx="771525" cy="766148"/>
        </a:xfrm>
        <a:prstGeom prst="rect">
          <a:avLst/>
        </a:prstGeom>
      </xdr:spPr>
    </xdr:pic>
    <xdr:clientData/>
  </xdr:oneCellAnchor>
  <xdr:oneCellAnchor>
    <xdr:from>
      <xdr:col>15</xdr:col>
      <xdr:colOff>647700</xdr:colOff>
      <xdr:row>0</xdr:row>
      <xdr:rowOff>57150</xdr:rowOff>
    </xdr:from>
    <xdr:ext cx="695325" cy="691599"/>
    <xdr:pic>
      <xdr:nvPicPr>
        <xdr:cNvPr id="25" name="9 Imagen">
          <a:extLst>
            <a:ext uri="{FF2B5EF4-FFF2-40B4-BE49-F238E27FC236}">
              <a16:creationId xmlns:a16="http://schemas.microsoft.com/office/drawing/2014/main" id="{A737FF52-90EF-4167-9954-824FDA40D5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25788" y="651062"/>
          <a:ext cx="695325" cy="69159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161</xdr:row>
      <xdr:rowOff>19050</xdr:rowOff>
    </xdr:from>
    <xdr:ext cx="771525" cy="766148"/>
    <xdr:pic>
      <xdr:nvPicPr>
        <xdr:cNvPr id="27" name="21 Imagen">
          <a:extLst>
            <a:ext uri="{FF2B5EF4-FFF2-40B4-BE49-F238E27FC236}">
              <a16:creationId xmlns:a16="http://schemas.microsoft.com/office/drawing/2014/main" id="{C2833E01-DFC8-4070-80D4-957E3D08D6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740088" y="29983579"/>
          <a:ext cx="771525" cy="76614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237"/>
  <sheetViews>
    <sheetView topLeftCell="A519" workbookViewId="0">
      <selection activeCell="B528" sqref="B528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24" max="24" width="28.28515625" customWidth="1"/>
    <col min="25" max="25" width="16.7109375" customWidth="1"/>
    <col min="29" max="29" width="14" customWidth="1"/>
    <col min="37" max="37" width="20.5703125" customWidth="1"/>
  </cols>
  <sheetData>
    <row r="1" spans="2:41">
      <c r="V1" s="17"/>
    </row>
    <row r="2" spans="2:41">
      <c r="V2" s="17"/>
      <c r="AC2" s="176" t="s">
        <v>29</v>
      </c>
      <c r="AD2" s="176"/>
      <c r="AE2" s="176"/>
    </row>
    <row r="3" spans="2:41">
      <c r="H3" s="173" t="s">
        <v>28</v>
      </c>
      <c r="I3" s="173"/>
      <c r="J3" s="173"/>
      <c r="V3" s="17"/>
      <c r="AC3" s="176"/>
      <c r="AD3" s="176"/>
      <c r="AE3" s="176"/>
    </row>
    <row r="4" spans="2:41">
      <c r="H4" s="173"/>
      <c r="I4" s="173"/>
      <c r="J4" s="173"/>
      <c r="V4" s="17"/>
      <c r="AC4" s="176"/>
      <c r="AD4" s="176"/>
      <c r="AE4" s="17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74" t="s">
        <v>81</v>
      </c>
      <c r="F8" s="174"/>
      <c r="G8" s="174"/>
      <c r="H8" s="174"/>
      <c r="V8" s="17"/>
      <c r="X8" s="23" t="s">
        <v>32</v>
      </c>
      <c r="Y8" s="20">
        <f>IF(B8="PAGADO",0,C13)</f>
        <v>-261</v>
      </c>
      <c r="AA8" s="174" t="s">
        <v>60</v>
      </c>
      <c r="AB8" s="174"/>
      <c r="AC8" s="174"/>
      <c r="AD8" s="174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261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357.92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-261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-357.92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77" t="str">
        <f>IF(C13&lt;0,"NO PAGAR","COBRAR")</f>
        <v>NO PAGAR</v>
      </c>
      <c r="C14" s="17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77" t="str">
        <f>IF(Y13&lt;0,"NO PAGAR","COBRAR")</f>
        <v>NO PAGAR</v>
      </c>
      <c r="Y14" s="177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68" t="s">
        <v>9</v>
      </c>
      <c r="C15" s="16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68" t="s">
        <v>9</v>
      </c>
      <c r="Y15" s="169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261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261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327</v>
      </c>
      <c r="Y21" s="10">
        <v>96.92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70" t="s">
        <v>7</v>
      </c>
      <c r="F24" s="171"/>
      <c r="G24" s="172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70" t="s">
        <v>7</v>
      </c>
      <c r="AB24" s="171"/>
      <c r="AC24" s="172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70" t="s">
        <v>7</v>
      </c>
      <c r="O26" s="171"/>
      <c r="P26" s="171"/>
      <c r="Q26" s="172"/>
      <c r="R26" s="18">
        <f>SUM(R10:R25)</f>
        <v>0</v>
      </c>
      <c r="S26" s="3"/>
      <c r="V26" s="17"/>
      <c r="X26" s="12"/>
      <c r="Y26" s="10"/>
      <c r="AJ26" s="170" t="s">
        <v>7</v>
      </c>
      <c r="AK26" s="171"/>
      <c r="AL26" s="171"/>
      <c r="AM26" s="172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261</v>
      </c>
      <c r="V35" s="17"/>
      <c r="X35" s="15" t="s">
        <v>18</v>
      </c>
      <c r="Y35" s="16">
        <f>SUM(Y16:Y34)</f>
        <v>357.92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73" t="s">
        <v>30</v>
      </c>
      <c r="I48" s="173"/>
      <c r="J48" s="173"/>
      <c r="V48" s="17"/>
      <c r="AA48" s="173" t="s">
        <v>31</v>
      </c>
      <c r="AB48" s="173"/>
      <c r="AC48" s="173"/>
    </row>
    <row r="49" spans="2:41">
      <c r="H49" s="173"/>
      <c r="I49" s="173"/>
      <c r="J49" s="173"/>
      <c r="V49" s="17"/>
      <c r="AA49" s="173"/>
      <c r="AB49" s="173"/>
      <c r="AC49" s="173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-357.92</v>
      </c>
      <c r="E53" s="174" t="s">
        <v>60</v>
      </c>
      <c r="F53" s="174"/>
      <c r="G53" s="174"/>
      <c r="H53" s="174"/>
      <c r="V53" s="17"/>
      <c r="X53" s="23" t="s">
        <v>32</v>
      </c>
      <c r="Y53" s="20">
        <f>IF(B53="PAGADO",0,C58)</f>
        <v>97.079999999999984</v>
      </c>
      <c r="AA53" s="174" t="s">
        <v>81</v>
      </c>
      <c r="AB53" s="174"/>
      <c r="AC53" s="174"/>
      <c r="AD53" s="174"/>
    </row>
    <row r="54" spans="2:41">
      <c r="B54" s="1" t="s">
        <v>0</v>
      </c>
      <c r="C54" s="19">
        <f>H69</f>
        <v>605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45267</v>
      </c>
      <c r="F55" s="3" t="s">
        <v>196</v>
      </c>
      <c r="G55" s="3"/>
      <c r="H55" s="5">
        <v>580</v>
      </c>
      <c r="N55" s="25">
        <v>44944</v>
      </c>
      <c r="O55" s="3" t="s">
        <v>221</v>
      </c>
      <c r="P55" s="3">
        <v>150</v>
      </c>
      <c r="Q55" s="3"/>
      <c r="R55" s="18">
        <v>150</v>
      </c>
      <c r="S55" s="3"/>
      <c r="V55" s="17"/>
      <c r="Y55" s="20"/>
      <c r="AA55" s="4"/>
      <c r="AB55" s="3"/>
      <c r="AC55" s="3"/>
      <c r="AD55" s="5"/>
      <c r="AJ55" s="25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605</v>
      </c>
      <c r="E56" s="4">
        <v>44970</v>
      </c>
      <c r="F56" s="3" t="s">
        <v>328</v>
      </c>
      <c r="G56" s="3"/>
      <c r="H56" s="5">
        <v>25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97.079999999999984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507.92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97.079999999999984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97.079999999999984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75" t="str">
        <f>IF(Y58&lt;0,"NO PAGAR","COBRAR'")</f>
        <v>COBRAR'</v>
      </c>
      <c r="Y59" s="17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75" t="str">
        <f>IF(C58&lt;0,"NO PAGAR","COBRAR'")</f>
        <v>COBRAR'</v>
      </c>
      <c r="C60" s="17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68" t="s">
        <v>9</v>
      </c>
      <c r="C61" s="16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68" t="s">
        <v>9</v>
      </c>
      <c r="Y61" s="16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357.92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70" t="s">
        <v>7</v>
      </c>
      <c r="F69" s="171"/>
      <c r="G69" s="172"/>
      <c r="H69" s="5">
        <f>SUM(H55:H68)</f>
        <v>605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70" t="s">
        <v>7</v>
      </c>
      <c r="AB69" s="171"/>
      <c r="AC69" s="172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70" t="s">
        <v>7</v>
      </c>
      <c r="O71" s="171"/>
      <c r="P71" s="171"/>
      <c r="Q71" s="172"/>
      <c r="R71" s="18">
        <f>SUM(R55:R70)</f>
        <v>150</v>
      </c>
      <c r="S71" s="3"/>
      <c r="V71" s="17"/>
      <c r="X71" s="12"/>
      <c r="Y71" s="10"/>
      <c r="AJ71" s="170" t="s">
        <v>7</v>
      </c>
      <c r="AK71" s="171"/>
      <c r="AL71" s="171"/>
      <c r="AM71" s="172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507.92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76" t="s">
        <v>29</v>
      </c>
      <c r="AD100" s="176"/>
      <c r="AE100" s="176"/>
    </row>
    <row r="101" spans="2:41">
      <c r="H101" s="173" t="s">
        <v>28</v>
      </c>
      <c r="I101" s="173"/>
      <c r="J101" s="173"/>
      <c r="V101" s="17"/>
      <c r="AC101" s="176"/>
      <c r="AD101" s="176"/>
      <c r="AE101" s="176"/>
    </row>
    <row r="102" spans="2:41">
      <c r="H102" s="173"/>
      <c r="I102" s="173"/>
      <c r="J102" s="173"/>
      <c r="V102" s="17"/>
      <c r="AC102" s="176"/>
      <c r="AD102" s="176"/>
      <c r="AE102" s="176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385</v>
      </c>
      <c r="C106" s="20">
        <f>IF(X53="PAGADO",0,Y58)</f>
        <v>97.079999999999984</v>
      </c>
      <c r="E106" s="174" t="s">
        <v>81</v>
      </c>
      <c r="F106" s="174"/>
      <c r="G106" s="174"/>
      <c r="H106" s="174"/>
      <c r="V106" s="17"/>
      <c r="X106" s="23" t="s">
        <v>32</v>
      </c>
      <c r="Y106" s="20">
        <f>IF(B106="PAGADO",0,C111)</f>
        <v>97.079999999999984</v>
      </c>
      <c r="AA106" s="174" t="s">
        <v>20</v>
      </c>
      <c r="AB106" s="174"/>
      <c r="AC106" s="174"/>
      <c r="AD106" s="174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97.079999999999984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97.079999999999984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97.079999999999984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97.079999999999984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77" t="str">
        <f>IF(C111&lt;0,"NO PAGAR","COBRAR")</f>
        <v>COBRAR</v>
      </c>
      <c r="C112" s="177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77" t="str">
        <f>IF(Y111&lt;0,"NO PAGAR","COBRAR")</f>
        <v>COBRAR</v>
      </c>
      <c r="Y112" s="177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68" t="s">
        <v>9</v>
      </c>
      <c r="C113" s="169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68" t="s">
        <v>9</v>
      </c>
      <c r="Y113" s="169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70" t="s">
        <v>7</v>
      </c>
      <c r="F122" s="171"/>
      <c r="G122" s="172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70" t="s">
        <v>7</v>
      </c>
      <c r="AB122" s="171"/>
      <c r="AC122" s="172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70" t="s">
        <v>7</v>
      </c>
      <c r="O124" s="171"/>
      <c r="P124" s="171"/>
      <c r="Q124" s="172"/>
      <c r="R124" s="18">
        <f>SUM(R108:R123)</f>
        <v>0</v>
      </c>
      <c r="S124" s="3"/>
      <c r="V124" s="17"/>
      <c r="X124" s="12"/>
      <c r="Y124" s="10"/>
      <c r="AJ124" s="170" t="s">
        <v>7</v>
      </c>
      <c r="AK124" s="171"/>
      <c r="AL124" s="171"/>
      <c r="AM124" s="172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73" t="s">
        <v>30</v>
      </c>
      <c r="I146" s="173"/>
      <c r="J146" s="173"/>
      <c r="V146" s="17"/>
      <c r="AA146" s="173" t="s">
        <v>31</v>
      </c>
      <c r="AB146" s="173"/>
      <c r="AC146" s="173"/>
    </row>
    <row r="147" spans="2:41">
      <c r="H147" s="173"/>
      <c r="I147" s="173"/>
      <c r="J147" s="173"/>
      <c r="V147" s="17"/>
      <c r="AA147" s="173"/>
      <c r="AB147" s="173"/>
      <c r="AC147" s="173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97.079999999999984</v>
      </c>
      <c r="E151" s="174" t="s">
        <v>81</v>
      </c>
      <c r="F151" s="174"/>
      <c r="G151" s="174"/>
      <c r="H151" s="174"/>
      <c r="V151" s="17"/>
      <c r="X151" s="23" t="s">
        <v>32</v>
      </c>
      <c r="Y151" s="20">
        <f>IF(B151="PAGADO",0,C156)</f>
        <v>97.079999999999984</v>
      </c>
      <c r="AA151" s="174" t="s">
        <v>81</v>
      </c>
      <c r="AB151" s="174"/>
      <c r="AC151" s="174"/>
      <c r="AD151" s="174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52.92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25"/>
      <c r="O153" s="3"/>
      <c r="P153" s="3"/>
      <c r="Q153" s="3"/>
      <c r="R153" s="18"/>
      <c r="S153" s="3"/>
      <c r="V153" s="17"/>
      <c r="Y153" s="20"/>
      <c r="AA153" s="4">
        <v>44979</v>
      </c>
      <c r="AB153" s="3" t="s">
        <v>386</v>
      </c>
      <c r="AC153" s="3" t="s">
        <v>387</v>
      </c>
      <c r="AD153" s="5">
        <v>52.92</v>
      </c>
      <c r="AJ153" s="25">
        <v>44974</v>
      </c>
      <c r="AK153" s="3" t="s">
        <v>364</v>
      </c>
      <c r="AL153" s="3">
        <v>150</v>
      </c>
      <c r="AM153" s="3"/>
      <c r="AN153" s="18">
        <v>150</v>
      </c>
      <c r="AO153" s="3"/>
    </row>
    <row r="154" spans="2:41">
      <c r="B154" s="1" t="s">
        <v>24</v>
      </c>
      <c r="C154" s="19">
        <f>IF(C151&gt;0,C152+C151,C152)</f>
        <v>97.079999999999984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150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150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97.079999999999984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25"/>
      <c r="AL156" s="3"/>
      <c r="AM156" s="3"/>
      <c r="AN156" s="3"/>
      <c r="AO156" s="18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75" t="str">
        <f>IF(Y156&lt;0,"NO PAGAR","COBRAR'")</f>
        <v>COBRAR'</v>
      </c>
      <c r="Y157" s="175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75" t="str">
        <f>IF(C156&lt;0,"NO PAGAR","COBRAR'")</f>
        <v>COBRAR'</v>
      </c>
      <c r="C158" s="175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68" t="s">
        <v>9</v>
      </c>
      <c r="C159" s="169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68" t="s">
        <v>9</v>
      </c>
      <c r="Y159" s="169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150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70" t="s">
        <v>7</v>
      </c>
      <c r="F167" s="171"/>
      <c r="G167" s="172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70" t="s">
        <v>7</v>
      </c>
      <c r="AB167" s="171"/>
      <c r="AC167" s="172"/>
      <c r="AD167" s="5">
        <f>SUM(AD153:AD166)</f>
        <v>52.92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70" t="s">
        <v>7</v>
      </c>
      <c r="O169" s="171"/>
      <c r="P169" s="171"/>
      <c r="Q169" s="172"/>
      <c r="R169" s="18">
        <f>SUM(R153:R168)</f>
        <v>0</v>
      </c>
      <c r="S169" s="3"/>
      <c r="V169" s="17"/>
      <c r="X169" s="12"/>
      <c r="Y169" s="10"/>
      <c r="AJ169" s="170" t="s">
        <v>7</v>
      </c>
      <c r="AK169" s="171"/>
      <c r="AL169" s="171"/>
      <c r="AM169" s="172"/>
      <c r="AN169" s="18">
        <f>SUM(AN153:AN168)</f>
        <v>150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150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76" t="s">
        <v>29</v>
      </c>
      <c r="AD194" s="176"/>
      <c r="AE194" s="176"/>
    </row>
    <row r="195" spans="2:41">
      <c r="H195" s="173" t="s">
        <v>28</v>
      </c>
      <c r="I195" s="173"/>
      <c r="J195" s="173"/>
      <c r="V195" s="17"/>
      <c r="AC195" s="176"/>
      <c r="AD195" s="176"/>
      <c r="AE195" s="176"/>
    </row>
    <row r="196" spans="2:41">
      <c r="H196" s="173"/>
      <c r="I196" s="173"/>
      <c r="J196" s="173"/>
      <c r="V196" s="17"/>
      <c r="AC196" s="176"/>
      <c r="AD196" s="176"/>
      <c r="AE196" s="176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32</v>
      </c>
      <c r="C200" s="20">
        <f>IF(X151="PAGADO",0,Y156)</f>
        <v>0</v>
      </c>
      <c r="E200" s="174" t="s">
        <v>81</v>
      </c>
      <c r="F200" s="174"/>
      <c r="G200" s="174"/>
      <c r="H200" s="174"/>
      <c r="V200" s="17"/>
      <c r="X200" s="23" t="s">
        <v>32</v>
      </c>
      <c r="Y200" s="20">
        <f>IF(B200="PAGADO",0,C205)</f>
        <v>-796.44</v>
      </c>
      <c r="AA200" s="174" t="s">
        <v>81</v>
      </c>
      <c r="AB200" s="174"/>
      <c r="AC200" s="174"/>
      <c r="AD200" s="174"/>
    </row>
    <row r="201" spans="2:41">
      <c r="B201" s="1" t="s">
        <v>0</v>
      </c>
      <c r="C201" s="19">
        <f>H216</f>
        <v>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/>
      <c r="F202" s="3"/>
      <c r="G202" s="3"/>
      <c r="H202" s="5"/>
      <c r="N202" s="25">
        <v>44981</v>
      </c>
      <c r="O202" s="3" t="s">
        <v>397</v>
      </c>
      <c r="P202" s="3"/>
      <c r="Q202" s="3"/>
      <c r="R202" s="18">
        <v>796.44</v>
      </c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796.44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892.3900000000001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-796.44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-892.3900000000001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77" t="str">
        <f>IF(C205&lt;0,"NO PAGAR","COBRAR")</f>
        <v>NO PAGAR</v>
      </c>
      <c r="C206" s="177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77" t="str">
        <f>IF(Y205&lt;0,"NO PAGAR","COBRAR")</f>
        <v>NO PAGAR</v>
      </c>
      <c r="Y206" s="177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68" t="s">
        <v>9</v>
      </c>
      <c r="C207" s="169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68" t="s">
        <v>9</v>
      </c>
      <c r="Y207" s="169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ADELANTADO</v>
      </c>
      <c r="Y208" s="10">
        <f>IF(C205&lt;=0,C205*-1)</f>
        <v>796.44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796.44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452</v>
      </c>
      <c r="Y213" s="10">
        <v>95.95</v>
      </c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70" t="s">
        <v>7</v>
      </c>
      <c r="F216" s="171"/>
      <c r="G216" s="172"/>
      <c r="H216" s="5">
        <f>SUM(H202:H215)</f>
        <v>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70" t="s">
        <v>7</v>
      </c>
      <c r="AB216" s="171"/>
      <c r="AC216" s="172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70" t="s">
        <v>7</v>
      </c>
      <c r="O218" s="171"/>
      <c r="P218" s="171"/>
      <c r="Q218" s="172"/>
      <c r="R218" s="18">
        <f>SUM(R202:R217)</f>
        <v>796.44</v>
      </c>
      <c r="S218" s="3"/>
      <c r="V218" s="17"/>
      <c r="X218" s="12"/>
      <c r="Y218" s="10"/>
      <c r="AJ218" s="170" t="s">
        <v>7</v>
      </c>
      <c r="AK218" s="171"/>
      <c r="AL218" s="171"/>
      <c r="AM218" s="172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796.44</v>
      </c>
      <c r="V227" s="17"/>
      <c r="X227" s="15" t="s">
        <v>18</v>
      </c>
      <c r="Y227" s="16">
        <f>SUM(Y208:Y226)</f>
        <v>892.3900000000001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73" t="s">
        <v>30</v>
      </c>
      <c r="I240" s="173"/>
      <c r="J240" s="173"/>
      <c r="V240" s="17"/>
      <c r="AA240" s="173" t="s">
        <v>31</v>
      </c>
      <c r="AB240" s="173"/>
      <c r="AC240" s="173"/>
    </row>
    <row r="241" spans="2:41">
      <c r="H241" s="173"/>
      <c r="I241" s="173"/>
      <c r="J241" s="173"/>
      <c r="V241" s="17"/>
      <c r="AA241" s="173"/>
      <c r="AB241" s="173"/>
      <c r="AC241" s="173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32</v>
      </c>
      <c r="C245" s="20">
        <f>IF(X200="PAGADO",0,C205)</f>
        <v>-796.44</v>
      </c>
      <c r="E245" s="174" t="s">
        <v>20</v>
      </c>
      <c r="F245" s="174"/>
      <c r="G245" s="174"/>
      <c r="H245" s="174"/>
      <c r="V245" s="17"/>
      <c r="X245" s="23" t="s">
        <v>32</v>
      </c>
      <c r="Y245" s="20">
        <f>IF(B245="PAGADO",0,C250)</f>
        <v>-892.3900000000001</v>
      </c>
      <c r="AA245" s="174" t="s">
        <v>20</v>
      </c>
      <c r="AB245" s="174"/>
      <c r="AC245" s="174"/>
      <c r="AD245" s="174"/>
    </row>
    <row r="246" spans="2:41">
      <c r="B246" s="1" t="s">
        <v>0</v>
      </c>
      <c r="C246" s="19">
        <f>H261</f>
        <v>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Y247" s="2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0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892.3900000000001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892.3900000000001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-892.3900000000001</v>
      </c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-892.3900000000001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75" t="str">
        <f>IF(Y250&lt;0,"NO PAGAR","COBRAR'")</f>
        <v>NO PAGAR</v>
      </c>
      <c r="Y251" s="175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75" t="str">
        <f>IF(C250&lt;0,"NO PAGAR","COBRAR'")</f>
        <v>NO PAGAR</v>
      </c>
      <c r="C252" s="175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68" t="s">
        <v>9</v>
      </c>
      <c r="C253" s="169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68" t="s">
        <v>9</v>
      </c>
      <c r="Y253" s="169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ADELANTADO</v>
      </c>
      <c r="C254" s="10">
        <f>IF(Y205&lt;=0,Y205*-1)</f>
        <v>892.3900000000001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ADELANTADO</v>
      </c>
      <c r="Y254" s="10">
        <f>IF(C250&lt;=0,C250*-1)</f>
        <v>892.3900000000001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70" t="s">
        <v>7</v>
      </c>
      <c r="F261" s="171"/>
      <c r="G261" s="172"/>
      <c r="H261" s="5">
        <f>SUM(H247:H260)</f>
        <v>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70" t="s">
        <v>7</v>
      </c>
      <c r="AB261" s="171"/>
      <c r="AC261" s="172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70" t="s">
        <v>7</v>
      </c>
      <c r="O263" s="171"/>
      <c r="P263" s="171"/>
      <c r="Q263" s="172"/>
      <c r="R263" s="18">
        <f>SUM(R247:R262)</f>
        <v>0</v>
      </c>
      <c r="S263" s="3"/>
      <c r="V263" s="17"/>
      <c r="X263" s="12"/>
      <c r="Y263" s="10"/>
      <c r="AJ263" s="170" t="s">
        <v>7</v>
      </c>
      <c r="AK263" s="171"/>
      <c r="AL263" s="171"/>
      <c r="AM263" s="172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892.3900000000001</v>
      </c>
      <c r="D273" t="s">
        <v>22</v>
      </c>
      <c r="E273" t="s">
        <v>21</v>
      </c>
      <c r="V273" s="17"/>
      <c r="X273" s="15" t="s">
        <v>18</v>
      </c>
      <c r="Y273" s="16">
        <f>SUM(Y254:Y272)</f>
        <v>892.3900000000001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76" t="s">
        <v>29</v>
      </c>
      <c r="AD286" s="176"/>
      <c r="AE286" s="176"/>
    </row>
    <row r="287" spans="2:31">
      <c r="H287" s="173" t="s">
        <v>28</v>
      </c>
      <c r="I287" s="173"/>
      <c r="J287" s="173"/>
      <c r="V287" s="17"/>
      <c r="AC287" s="176"/>
      <c r="AD287" s="176"/>
      <c r="AE287" s="176"/>
    </row>
    <row r="288" spans="2:31">
      <c r="H288" s="173"/>
      <c r="I288" s="173"/>
      <c r="J288" s="173"/>
      <c r="V288" s="17"/>
      <c r="AC288" s="176"/>
      <c r="AD288" s="176"/>
      <c r="AE288" s="176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-892.3900000000001</v>
      </c>
      <c r="E292" s="174" t="s">
        <v>601</v>
      </c>
      <c r="F292" s="174"/>
      <c r="G292" s="174"/>
      <c r="H292" s="174"/>
      <c r="V292" s="17"/>
      <c r="X292" s="23" t="s">
        <v>32</v>
      </c>
      <c r="Y292" s="20">
        <f>IF(B292="PAGADO",0,C297)</f>
        <v>-892.3900000000001</v>
      </c>
      <c r="AA292" s="174" t="s">
        <v>81</v>
      </c>
      <c r="AB292" s="174"/>
      <c r="AC292" s="174"/>
      <c r="AD292" s="174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1000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45030</v>
      </c>
      <c r="AB294" s="3" t="s">
        <v>641</v>
      </c>
      <c r="AC294" s="3"/>
      <c r="AD294" s="5">
        <v>1000</v>
      </c>
      <c r="AJ294" s="25">
        <v>45027</v>
      </c>
      <c r="AK294" s="3" t="s">
        <v>110</v>
      </c>
      <c r="AL294" s="3">
        <v>2000</v>
      </c>
      <c r="AM294" s="3"/>
      <c r="AN294" s="18">
        <v>2000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1000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892.3900000000001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2988.34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-892.3900000000001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-1988.3400000000001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77" t="str">
        <f>IF(C297&lt;0,"NO PAGAR","COBRAR")</f>
        <v>NO PAGAR</v>
      </c>
      <c r="C298" s="177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77" t="str">
        <f>IF(Y297&lt;0,"NO PAGAR","COBRAR")</f>
        <v>NO PAGAR</v>
      </c>
      <c r="Y298" s="177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68" t="s">
        <v>9</v>
      </c>
      <c r="C299" s="169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68" t="s">
        <v>9</v>
      </c>
      <c r="Y299" s="169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892.3900000000001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892.3900000000001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2000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640</v>
      </c>
      <c r="Y305" s="10">
        <v>95.95</v>
      </c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70" t="s">
        <v>7</v>
      </c>
      <c r="F308" s="171"/>
      <c r="G308" s="172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170" t="s">
        <v>7</v>
      </c>
      <c r="AB308" s="171"/>
      <c r="AC308" s="172"/>
      <c r="AD308" s="5">
        <f>SUM(AD294:AD307)</f>
        <v>1000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70" t="s">
        <v>7</v>
      </c>
      <c r="O310" s="171"/>
      <c r="P310" s="171"/>
      <c r="Q310" s="172"/>
      <c r="R310" s="18">
        <f>SUM(R294:R309)</f>
        <v>0</v>
      </c>
      <c r="S310" s="3"/>
      <c r="V310" s="17"/>
      <c r="X310" s="12"/>
      <c r="Y310" s="10"/>
      <c r="AJ310" s="170" t="s">
        <v>7</v>
      </c>
      <c r="AK310" s="171"/>
      <c r="AL310" s="171"/>
      <c r="AM310" s="172"/>
      <c r="AN310" s="18">
        <f>SUM(AN294:AN309)</f>
        <v>2000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892.3900000000001</v>
      </c>
      <c r="V319" s="17"/>
      <c r="X319" s="15" t="s">
        <v>18</v>
      </c>
      <c r="Y319" s="16">
        <f>SUM(Y300:Y318)</f>
        <v>2988.34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73" t="s">
        <v>30</v>
      </c>
      <c r="I332" s="173"/>
      <c r="J332" s="173"/>
      <c r="V332" s="17"/>
      <c r="AA332" s="173" t="s">
        <v>31</v>
      </c>
      <c r="AB332" s="173"/>
      <c r="AC332" s="173"/>
    </row>
    <row r="333" spans="1:43">
      <c r="H333" s="173"/>
      <c r="I333" s="173"/>
      <c r="J333" s="173"/>
      <c r="V333" s="17"/>
      <c r="AA333" s="173"/>
      <c r="AB333" s="173"/>
      <c r="AC333" s="173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IF(X292="PAGADO",0,C297)</f>
        <v>-892.3900000000001</v>
      </c>
      <c r="E337" s="174" t="s">
        <v>81</v>
      </c>
      <c r="F337" s="174"/>
      <c r="G337" s="174"/>
      <c r="H337" s="174"/>
      <c r="V337" s="17"/>
      <c r="X337" s="23" t="s">
        <v>32</v>
      </c>
      <c r="Y337" s="20">
        <f>IF(B1137="PAGADO",0,C342)</f>
        <v>-1988.3400000000001</v>
      </c>
      <c r="AA337" s="174" t="s">
        <v>60</v>
      </c>
      <c r="AB337" s="174"/>
      <c r="AC337" s="174"/>
      <c r="AD337" s="174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AD342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25">
        <v>45041</v>
      </c>
      <c r="AK339" s="3" t="s">
        <v>693</v>
      </c>
      <c r="AL339" s="3">
        <v>10</v>
      </c>
      <c r="AM339" s="3"/>
      <c r="AN339" s="18">
        <v>10</v>
      </c>
      <c r="AO339" s="3"/>
    </row>
    <row r="340" spans="2:41">
      <c r="B340" s="1" t="s">
        <v>24</v>
      </c>
      <c r="C340" s="19">
        <f>IF(C337&gt;0,C337+C338,C338)</f>
        <v>0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1988.3400000000001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1998.3400000000001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-1988.3400000000001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-1998.3400000000001</v>
      </c>
      <c r="AA342" s="170" t="s">
        <v>7</v>
      </c>
      <c r="AB342" s="171"/>
      <c r="AC342" s="172"/>
      <c r="AD342" s="5">
        <f>SUM(AD339:AD341)</f>
        <v>0</v>
      </c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75" t="str">
        <f>IF(Y342&lt;0,"NO PAGAR","COBRAR'")</f>
        <v>NO PAGAR</v>
      </c>
      <c r="Y343" s="175"/>
      <c r="AJ343" s="3"/>
      <c r="AK343" s="3"/>
      <c r="AL343" s="3"/>
      <c r="AM343" s="3"/>
      <c r="AN343" s="18"/>
      <c r="AO343" s="3"/>
    </row>
    <row r="344" spans="2:41" ht="23.25">
      <c r="B344" s="175" t="str">
        <f>IF(C342&lt;0,"NO PAGAR","COBRAR'")</f>
        <v>NO PAGAR</v>
      </c>
      <c r="C344" s="175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2" t="s">
        <v>1</v>
      </c>
      <c r="AB344" s="178" t="s">
        <v>5</v>
      </c>
      <c r="AC344" s="178"/>
      <c r="AD344" s="2" t="s">
        <v>4</v>
      </c>
      <c r="AE344" s="2" t="s">
        <v>7</v>
      </c>
      <c r="AJ344" s="3"/>
      <c r="AK344" s="3"/>
      <c r="AL344" s="3"/>
      <c r="AM344" s="3"/>
      <c r="AN344" s="18"/>
      <c r="AO344" s="3"/>
    </row>
    <row r="345" spans="2:41">
      <c r="B345" s="168" t="s">
        <v>9</v>
      </c>
      <c r="C345" s="169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68" t="s">
        <v>9</v>
      </c>
      <c r="Y345" s="169"/>
      <c r="AA345" s="25">
        <v>45041</v>
      </c>
      <c r="AB345" s="179" t="s">
        <v>693</v>
      </c>
      <c r="AC345" s="179"/>
      <c r="AD345" s="3">
        <v>10</v>
      </c>
      <c r="AE345" s="18">
        <v>10</v>
      </c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ADELANTADO</v>
      </c>
      <c r="C346" s="10">
        <f>IF(Y297&lt;=0,Y297*-1)</f>
        <v>1988.3400000000001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ADELANTADO</v>
      </c>
      <c r="Y346" s="10">
        <f>IF(C342&lt;=0,C342*-1)</f>
        <v>1988.3400000000001</v>
      </c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10</v>
      </c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70" t="s">
        <v>7</v>
      </c>
      <c r="F353" s="171"/>
      <c r="G353" s="172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70" t="s">
        <v>7</v>
      </c>
      <c r="O355" s="171"/>
      <c r="P355" s="171"/>
      <c r="Q355" s="172"/>
      <c r="R355" s="18">
        <f>SUM(R339:R354)</f>
        <v>0</v>
      </c>
      <c r="S355" s="3"/>
      <c r="V355" s="17"/>
      <c r="X355" s="12"/>
      <c r="Y355" s="10"/>
      <c r="AJ355" s="170" t="s">
        <v>7</v>
      </c>
      <c r="AK355" s="171"/>
      <c r="AL355" s="171"/>
      <c r="AM355" s="172"/>
      <c r="AN355" s="18">
        <f>SUM(AN339:AN354)</f>
        <v>10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1988.3400000000001</v>
      </c>
      <c r="D365" t="s">
        <v>22</v>
      </c>
      <c r="E365" t="s">
        <v>21</v>
      </c>
      <c r="V365" s="17"/>
      <c r="X365" s="15" t="s">
        <v>18</v>
      </c>
      <c r="Y365" s="16">
        <f>SUM(Y346:Y364)</f>
        <v>1998.3400000000001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176" t="s">
        <v>29</v>
      </c>
      <c r="AD379" s="176"/>
      <c r="AE379" s="176"/>
    </row>
    <row r="380" spans="2:31">
      <c r="H380" s="173" t="s">
        <v>28</v>
      </c>
      <c r="I380" s="173"/>
      <c r="J380" s="173"/>
      <c r="V380" s="17"/>
      <c r="AC380" s="176"/>
      <c r="AD380" s="176"/>
      <c r="AE380" s="176"/>
    </row>
    <row r="381" spans="2:31">
      <c r="H381" s="173"/>
      <c r="I381" s="173"/>
      <c r="J381" s="173"/>
      <c r="V381" s="17"/>
      <c r="AC381" s="176"/>
      <c r="AD381" s="176"/>
      <c r="AE381" s="176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-1998.3400000000001</v>
      </c>
      <c r="E385" s="174" t="s">
        <v>20</v>
      </c>
      <c r="F385" s="174"/>
      <c r="G385" s="174"/>
      <c r="H385" s="174"/>
      <c r="V385" s="17"/>
      <c r="X385" s="23" t="s">
        <v>32</v>
      </c>
      <c r="Y385" s="20">
        <f>IF(B385="PAGADO",0,C390)</f>
        <v>-2044.2500000000002</v>
      </c>
      <c r="AA385" s="174" t="s">
        <v>20</v>
      </c>
      <c r="AB385" s="174"/>
      <c r="AC385" s="174"/>
      <c r="AD385" s="174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2044.2500000000002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2044.2500000000002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-2044.2500000000002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-2044.2500000000002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177" t="str">
        <f>IF(C390&lt;0,"NO PAGAR","COBRAR")</f>
        <v>NO PAGAR</v>
      </c>
      <c r="C391" s="177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77" t="str">
        <f>IF(Y390&lt;0,"NO PAGAR","COBRAR")</f>
        <v>NO PAGAR</v>
      </c>
      <c r="Y391" s="177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68" t="s">
        <v>9</v>
      </c>
      <c r="C392" s="169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68" t="s">
        <v>9</v>
      </c>
      <c r="Y392" s="169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>
        <f>IF(Y342&lt;=0,Y342*-1)</f>
        <v>1998.3400000000001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ADELANTADO</v>
      </c>
      <c r="Y393" s="10">
        <f>IF(C390&lt;=0,C390*-1)</f>
        <v>2044.2500000000002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760</v>
      </c>
      <c r="C398" s="10">
        <v>45.91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170" t="s">
        <v>7</v>
      </c>
      <c r="F401" s="171"/>
      <c r="G401" s="172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170" t="s">
        <v>7</v>
      </c>
      <c r="AB401" s="171"/>
      <c r="AC401" s="172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170" t="s">
        <v>7</v>
      </c>
      <c r="O403" s="171"/>
      <c r="P403" s="171"/>
      <c r="Q403" s="172"/>
      <c r="R403" s="18">
        <f>SUM(R387:R402)</f>
        <v>0</v>
      </c>
      <c r="S403" s="3"/>
      <c r="V403" s="17"/>
      <c r="X403" s="12"/>
      <c r="Y403" s="10"/>
      <c r="AJ403" s="170" t="s">
        <v>7</v>
      </c>
      <c r="AK403" s="171"/>
      <c r="AL403" s="171"/>
      <c r="AM403" s="172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2044.2500000000002</v>
      </c>
      <c r="V412" s="17"/>
      <c r="X412" s="15" t="s">
        <v>18</v>
      </c>
      <c r="Y412" s="16">
        <f>SUM(Y393:Y411)</f>
        <v>2044.2500000000002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H425" s="173" t="s">
        <v>30</v>
      </c>
      <c r="I425" s="173"/>
      <c r="J425" s="173"/>
      <c r="V425" s="17"/>
      <c r="AA425" s="173" t="s">
        <v>31</v>
      </c>
      <c r="AB425" s="173"/>
      <c r="AC425" s="173"/>
    </row>
    <row r="426" spans="1:43">
      <c r="H426" s="173"/>
      <c r="I426" s="173"/>
      <c r="J426" s="173"/>
      <c r="V426" s="17"/>
      <c r="AA426" s="173"/>
      <c r="AB426" s="173"/>
      <c r="AC426" s="173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32</v>
      </c>
      <c r="C430" s="20">
        <f>IF(X385="PAGADO",0,C390)</f>
        <v>-2044.2500000000002</v>
      </c>
      <c r="E430" s="174" t="s">
        <v>844</v>
      </c>
      <c r="F430" s="174"/>
      <c r="G430" s="174"/>
      <c r="H430" s="174"/>
      <c r="V430" s="17"/>
      <c r="X430" s="23" t="s">
        <v>32</v>
      </c>
      <c r="Y430" s="20">
        <f>IF(B1230="PAGADO",0,C435)</f>
        <v>-2044.2500000000002</v>
      </c>
      <c r="AA430" s="174" t="s">
        <v>20</v>
      </c>
      <c r="AB430" s="174"/>
      <c r="AC430" s="174"/>
      <c r="AD430" s="174"/>
    </row>
    <row r="431" spans="1:43">
      <c r="B431" s="1" t="s">
        <v>0</v>
      </c>
      <c r="C431" s="19">
        <f>H446</f>
        <v>0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C458</f>
        <v>2044.2500000000002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Y458</f>
        <v>2044.2500000000002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-2044.2500000000002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-2044.2500000000002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75" t="str">
        <f>IF(Y435&lt;0,"NO PAGAR","COBRAR'")</f>
        <v>NO PAGAR</v>
      </c>
      <c r="Y436" s="175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175" t="str">
        <f>IF(C435&lt;0,"NO PAGAR","COBRAR'")</f>
        <v>NO PAGAR</v>
      </c>
      <c r="C437" s="175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168" t="s">
        <v>9</v>
      </c>
      <c r="C438" s="169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68" t="s">
        <v>9</v>
      </c>
      <c r="Y438" s="169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ADELANTADO</v>
      </c>
      <c r="C439" s="10">
        <f>IF(Y390&lt;=0,Y390*-1)</f>
        <v>2044.2500000000002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ADELANTADO</v>
      </c>
      <c r="Y439" s="10">
        <f>IF(C435&lt;=0,C435*-1)</f>
        <v>2044.2500000000002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170" t="s">
        <v>7</v>
      </c>
      <c r="F446" s="171"/>
      <c r="G446" s="172"/>
      <c r="H446" s="5">
        <f>SUM(H432:H445)</f>
        <v>0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170" t="s">
        <v>7</v>
      </c>
      <c r="AB446" s="171"/>
      <c r="AC446" s="172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170" t="s">
        <v>7</v>
      </c>
      <c r="O448" s="171"/>
      <c r="P448" s="171"/>
      <c r="Q448" s="172"/>
      <c r="R448" s="18">
        <f>SUM(R432:R447)</f>
        <v>0</v>
      </c>
      <c r="S448" s="3"/>
      <c r="V448" s="17"/>
      <c r="X448" s="12"/>
      <c r="Y448" s="10"/>
      <c r="AJ448" s="170" t="s">
        <v>7</v>
      </c>
      <c r="AK448" s="171"/>
      <c r="AL448" s="171"/>
      <c r="AM448" s="172"/>
      <c r="AN448" s="18">
        <f>SUM(AN432:AN447)</f>
        <v>0</v>
      </c>
      <c r="AO448" s="3"/>
    </row>
    <row r="449" spans="2:27">
      <c r="B449" s="12"/>
      <c r="C449" s="10"/>
      <c r="V449" s="17"/>
      <c r="X449" s="12"/>
      <c r="Y449" s="10"/>
    </row>
    <row r="450" spans="2:27">
      <c r="B450" s="12"/>
      <c r="C450" s="10"/>
      <c r="V450" s="17"/>
      <c r="X450" s="12"/>
      <c r="Y450" s="10"/>
    </row>
    <row r="451" spans="2:27">
      <c r="B451" s="12"/>
      <c r="C451" s="10"/>
      <c r="E451" s="14"/>
      <c r="V451" s="17"/>
      <c r="X451" s="12"/>
      <c r="Y451" s="10"/>
      <c r="AA451" s="14"/>
    </row>
    <row r="452" spans="2:27">
      <c r="B452" s="12"/>
      <c r="C452" s="10"/>
      <c r="V452" s="17"/>
      <c r="X452" s="12"/>
      <c r="Y452" s="10"/>
    </row>
    <row r="453" spans="2:27">
      <c r="B453" s="12"/>
      <c r="C453" s="10"/>
      <c r="V453" s="17"/>
      <c r="X453" s="12"/>
      <c r="Y453" s="10"/>
    </row>
    <row r="454" spans="2:27">
      <c r="B454" s="12"/>
      <c r="C454" s="10"/>
      <c r="V454" s="17"/>
      <c r="X454" s="12"/>
      <c r="Y454" s="10"/>
    </row>
    <row r="455" spans="2:27">
      <c r="B455" s="12"/>
      <c r="C455" s="10"/>
      <c r="V455" s="17"/>
      <c r="X455" s="12"/>
      <c r="Y455" s="10"/>
    </row>
    <row r="456" spans="2:27">
      <c r="B456" s="12"/>
      <c r="C456" s="10"/>
      <c r="V456" s="17"/>
      <c r="X456" s="12"/>
      <c r="Y456" s="10"/>
    </row>
    <row r="457" spans="2:27">
      <c r="B457" s="11"/>
      <c r="C457" s="10"/>
      <c r="V457" s="17"/>
      <c r="X457" s="11"/>
      <c r="Y457" s="10"/>
    </row>
    <row r="458" spans="2:27">
      <c r="B458" s="15" t="s">
        <v>18</v>
      </c>
      <c r="C458" s="16">
        <f>SUM(C439:C457)</f>
        <v>2044.2500000000002</v>
      </c>
      <c r="D458" t="s">
        <v>22</v>
      </c>
      <c r="E458" t="s">
        <v>21</v>
      </c>
      <c r="V458" s="17"/>
      <c r="X458" s="15" t="s">
        <v>18</v>
      </c>
      <c r="Y458" s="16">
        <f>SUM(Y439:Y457)</f>
        <v>2044.2500000000002</v>
      </c>
      <c r="Z458" t="s">
        <v>22</v>
      </c>
      <c r="AA458" t="s">
        <v>21</v>
      </c>
    </row>
    <row r="459" spans="2:27">
      <c r="E459" s="1" t="s">
        <v>19</v>
      </c>
      <c r="V459" s="17"/>
      <c r="AA459" s="1" t="s">
        <v>19</v>
      </c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8:31">
      <c r="V465" s="17"/>
    </row>
    <row r="466" spans="8:31">
      <c r="V466" s="17"/>
    </row>
    <row r="467" spans="8:31">
      <c r="V467" s="17"/>
    </row>
    <row r="468" spans="8:31">
      <c r="V468" s="17"/>
    </row>
    <row r="469" spans="8:31">
      <c r="V469" s="17"/>
    </row>
    <row r="470" spans="8:31">
      <c r="V470" s="17"/>
    </row>
    <row r="471" spans="8:31">
      <c r="V471" s="17"/>
    </row>
    <row r="472" spans="8:31">
      <c r="V472" s="17"/>
    </row>
    <row r="473" spans="8:31">
      <c r="V473" s="17"/>
    </row>
    <row r="474" spans="8:31">
      <c r="V474" s="17"/>
    </row>
    <row r="475" spans="8:31">
      <c r="V475" s="17"/>
    </row>
    <row r="476" spans="8:31">
      <c r="V476" s="17"/>
      <c r="AC476" s="176" t="s">
        <v>29</v>
      </c>
      <c r="AD476" s="176"/>
      <c r="AE476" s="176"/>
    </row>
    <row r="477" spans="8:31">
      <c r="H477" s="173" t="s">
        <v>28</v>
      </c>
      <c r="I477" s="173"/>
      <c r="J477" s="173"/>
      <c r="V477" s="17"/>
      <c r="AC477" s="176"/>
      <c r="AD477" s="176"/>
      <c r="AE477" s="176"/>
    </row>
    <row r="478" spans="8:31">
      <c r="H478" s="173"/>
      <c r="I478" s="173"/>
      <c r="J478" s="173"/>
      <c r="V478" s="17"/>
      <c r="AC478" s="176"/>
      <c r="AD478" s="176"/>
      <c r="AE478" s="176"/>
    </row>
    <row r="479" spans="8:31">
      <c r="V479" s="17"/>
    </row>
    <row r="480" spans="8:31">
      <c r="V480" s="17"/>
    </row>
    <row r="481" spans="2:41" ht="23.25">
      <c r="B481" s="22" t="s">
        <v>66</v>
      </c>
      <c r="V481" s="17"/>
      <c r="X481" s="22" t="s">
        <v>66</v>
      </c>
    </row>
    <row r="482" spans="2:41" ht="23.25">
      <c r="B482" s="23" t="s">
        <v>32</v>
      </c>
      <c r="C482" s="20">
        <f>IF(X430="PAGADO",0,Y435)</f>
        <v>-2044.2500000000002</v>
      </c>
      <c r="E482" s="174" t="s">
        <v>20</v>
      </c>
      <c r="F482" s="174"/>
      <c r="G482" s="174"/>
      <c r="H482" s="174"/>
      <c r="V482" s="17"/>
      <c r="X482" s="23" t="s">
        <v>32</v>
      </c>
      <c r="Y482" s="20">
        <f>IF(B482="PAGADO",0,C487)</f>
        <v>-2044.2500000000002</v>
      </c>
      <c r="AA482" s="174" t="s">
        <v>20</v>
      </c>
      <c r="AB482" s="174"/>
      <c r="AC482" s="174"/>
      <c r="AD482" s="174"/>
    </row>
    <row r="483" spans="2:41">
      <c r="B483" s="1" t="s">
        <v>0</v>
      </c>
      <c r="C483" s="19">
        <f>H498</f>
        <v>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1">
      <c r="C484" s="2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Y484" s="2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" t="s">
        <v>24</v>
      </c>
      <c r="C485" s="19">
        <f>IF(C482&gt;0,C482+C483,C483)</f>
        <v>0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" t="s">
        <v>24</v>
      </c>
      <c r="Y485" s="19">
        <f>IF(Y482&gt;0,Y482+Y483,Y483)</f>
        <v>0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" t="s">
        <v>9</v>
      </c>
      <c r="C486" s="20">
        <f>C509</f>
        <v>2044.2500000000002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" t="s">
        <v>9</v>
      </c>
      <c r="Y486" s="20">
        <f>Y509</f>
        <v>2044.2500000000002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6" t="s">
        <v>25</v>
      </c>
      <c r="C487" s="21">
        <f>C485-C486</f>
        <v>-2044.2500000000002</v>
      </c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6" t="s">
        <v>8</v>
      </c>
      <c r="Y487" s="21">
        <f>Y485-Y486</f>
        <v>-2044.2500000000002</v>
      </c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ht="26.25">
      <c r="B488" s="177" t="str">
        <f>IF(C487&lt;0,"NO PAGAR","COBRAR")</f>
        <v>NO PAGAR</v>
      </c>
      <c r="C488" s="177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77" t="str">
        <f>IF(Y487&lt;0,"NO PAGAR","COBRAR")</f>
        <v>NO PAGAR</v>
      </c>
      <c r="Y488" s="177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68" t="s">
        <v>9</v>
      </c>
      <c r="C489" s="169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68" t="s">
        <v>9</v>
      </c>
      <c r="Y489" s="169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9" t="str">
        <f>IF(C523&lt;0,"SALDO A FAVOR","SALDO ADELANTAD0'")</f>
        <v>SALDO ADELANTAD0'</v>
      </c>
      <c r="C490" s="10">
        <f>IF(Y435&lt;=0,Y435*-1)</f>
        <v>2044.2500000000002</v>
      </c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9" t="str">
        <f>IF(C487&lt;0,"SALDO ADELANTADO","SALDO A FAVOR'")</f>
        <v>SALDO ADELANTADO</v>
      </c>
      <c r="Y490" s="10">
        <f>IF(C487&lt;=0,C487*-1)</f>
        <v>2044.2500000000002</v>
      </c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>
      <c r="B491" s="11" t="s">
        <v>10</v>
      </c>
      <c r="C491" s="10">
        <f>R500</f>
        <v>0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1" t="s">
        <v>10</v>
      </c>
      <c r="Y491" s="10">
        <f>AN500</f>
        <v>0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>
      <c r="B492" s="11" t="s">
        <v>11</v>
      </c>
      <c r="C492" s="10"/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11</v>
      </c>
      <c r="Y492" s="10"/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1">
      <c r="B493" s="11" t="s">
        <v>12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12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1">
      <c r="B494" s="11" t="s">
        <v>13</v>
      </c>
      <c r="C494" s="10"/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13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1">
      <c r="B495" s="11" t="s">
        <v>14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14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1">
      <c r="B496" s="11" t="s">
        <v>15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15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>
      <c r="B497" s="11" t="s">
        <v>16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16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>
      <c r="B498" s="11" t="s">
        <v>17</v>
      </c>
      <c r="C498" s="10"/>
      <c r="E498" s="170" t="s">
        <v>7</v>
      </c>
      <c r="F498" s="171"/>
      <c r="G498" s="172"/>
      <c r="H498" s="5">
        <f>SUM(H484:H497)</f>
        <v>0</v>
      </c>
      <c r="N498" s="3"/>
      <c r="O498" s="3"/>
      <c r="P498" s="3"/>
      <c r="Q498" s="3"/>
      <c r="R498" s="18"/>
      <c r="S498" s="3"/>
      <c r="V498" s="17"/>
      <c r="X498" s="11" t="s">
        <v>17</v>
      </c>
      <c r="Y498" s="10"/>
      <c r="AA498" s="170" t="s">
        <v>7</v>
      </c>
      <c r="AB498" s="171"/>
      <c r="AC498" s="172"/>
      <c r="AD498" s="5">
        <f>SUM(AD484:AD497)</f>
        <v>0</v>
      </c>
      <c r="AJ498" s="3"/>
      <c r="AK498" s="3"/>
      <c r="AL498" s="3"/>
      <c r="AM498" s="3"/>
      <c r="AN498" s="18"/>
      <c r="AO498" s="3"/>
    </row>
    <row r="499" spans="2:41">
      <c r="B499" s="12"/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2"/>
      <c r="Y499" s="10"/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1">
      <c r="B500" s="12"/>
      <c r="C500" s="10"/>
      <c r="N500" s="170" t="s">
        <v>7</v>
      </c>
      <c r="O500" s="171"/>
      <c r="P500" s="171"/>
      <c r="Q500" s="172"/>
      <c r="R500" s="18">
        <f>SUM(R484:R499)</f>
        <v>0</v>
      </c>
      <c r="S500" s="3"/>
      <c r="V500" s="17"/>
      <c r="X500" s="12"/>
      <c r="Y500" s="10"/>
      <c r="AJ500" s="170" t="s">
        <v>7</v>
      </c>
      <c r="AK500" s="171"/>
      <c r="AL500" s="171"/>
      <c r="AM500" s="172"/>
      <c r="AN500" s="18">
        <f>SUM(AN484:AN499)</f>
        <v>0</v>
      </c>
      <c r="AO500" s="3"/>
    </row>
    <row r="501" spans="2:41">
      <c r="B501" s="12"/>
      <c r="C501" s="10"/>
      <c r="V501" s="17"/>
      <c r="X501" s="12"/>
      <c r="Y501" s="10"/>
    </row>
    <row r="502" spans="2:41">
      <c r="B502" s="12"/>
      <c r="C502" s="10"/>
      <c r="V502" s="17"/>
      <c r="X502" s="12"/>
      <c r="Y502" s="10"/>
    </row>
    <row r="503" spans="2:41">
      <c r="B503" s="12"/>
      <c r="C503" s="10"/>
      <c r="E503" s="14"/>
      <c r="V503" s="17"/>
      <c r="X503" s="12"/>
      <c r="Y503" s="10"/>
      <c r="AA503" s="14"/>
    </row>
    <row r="504" spans="2:41">
      <c r="B504" s="12"/>
      <c r="C504" s="10"/>
      <c r="V504" s="17"/>
      <c r="X504" s="12"/>
      <c r="Y504" s="10"/>
    </row>
    <row r="505" spans="2:41">
      <c r="B505" s="12"/>
      <c r="C505" s="10"/>
      <c r="V505" s="17"/>
      <c r="X505" s="12"/>
      <c r="Y505" s="10"/>
    </row>
    <row r="506" spans="2:41">
      <c r="B506" s="12"/>
      <c r="C506" s="10"/>
      <c r="V506" s="17"/>
      <c r="X506" s="12"/>
      <c r="Y506" s="10"/>
    </row>
    <row r="507" spans="2:41">
      <c r="B507" s="12"/>
      <c r="C507" s="10"/>
      <c r="V507" s="17"/>
      <c r="X507" s="12"/>
      <c r="Y507" s="10"/>
    </row>
    <row r="508" spans="2:41">
      <c r="B508" s="11"/>
      <c r="C508" s="10"/>
      <c r="V508" s="17"/>
      <c r="X508" s="11"/>
      <c r="Y508" s="10"/>
    </row>
    <row r="509" spans="2:41">
      <c r="B509" s="15" t="s">
        <v>18</v>
      </c>
      <c r="C509" s="16">
        <f>SUM(C490:C508)</f>
        <v>2044.2500000000002</v>
      </c>
      <c r="V509" s="17"/>
      <c r="X509" s="15" t="s">
        <v>18</v>
      </c>
      <c r="Y509" s="16">
        <f>SUM(Y490:Y508)</f>
        <v>2044.2500000000002</v>
      </c>
    </row>
    <row r="510" spans="2:41">
      <c r="D510" t="s">
        <v>22</v>
      </c>
      <c r="E510" t="s">
        <v>21</v>
      </c>
      <c r="V510" s="17"/>
      <c r="Z510" t="s">
        <v>22</v>
      </c>
      <c r="AA510" t="s">
        <v>21</v>
      </c>
    </row>
    <row r="511" spans="2:41">
      <c r="E511" s="1" t="s">
        <v>19</v>
      </c>
      <c r="V511" s="17"/>
      <c r="AA511" s="1" t="s">
        <v>19</v>
      </c>
    </row>
    <row r="512" spans="2:41">
      <c r="V512" s="17"/>
    </row>
    <row r="513" spans="1:43">
      <c r="V513" s="17"/>
    </row>
    <row r="514" spans="1:43">
      <c r="V514" s="17"/>
    </row>
    <row r="515" spans="1:43">
      <c r="V515" s="17"/>
    </row>
    <row r="516" spans="1:43">
      <c r="V516" s="17"/>
    </row>
    <row r="517" spans="1:43">
      <c r="V517" s="17"/>
    </row>
    <row r="518" spans="1:43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</row>
    <row r="519" spans="1:43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</row>
    <row r="520" spans="1:43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</row>
    <row r="521" spans="1:43">
      <c r="V521" s="17"/>
    </row>
    <row r="522" spans="1:43">
      <c r="H522" s="173" t="s">
        <v>30</v>
      </c>
      <c r="I522" s="173"/>
      <c r="J522" s="173"/>
      <c r="V522" s="17"/>
      <c r="AA522" s="173" t="s">
        <v>31</v>
      </c>
      <c r="AB522" s="173"/>
      <c r="AC522" s="173"/>
    </row>
    <row r="523" spans="1:43">
      <c r="H523" s="173"/>
      <c r="I523" s="173"/>
      <c r="J523" s="173"/>
      <c r="V523" s="17"/>
      <c r="AA523" s="173"/>
      <c r="AB523" s="173"/>
      <c r="AC523" s="173"/>
    </row>
    <row r="524" spans="1:43">
      <c r="V524" s="17"/>
    </row>
    <row r="525" spans="1:43">
      <c r="V525" s="17"/>
    </row>
    <row r="526" spans="1:43" ht="23.25">
      <c r="B526" s="24" t="s">
        <v>66</v>
      </c>
      <c r="V526" s="17"/>
      <c r="X526" s="22" t="s">
        <v>66</v>
      </c>
    </row>
    <row r="527" spans="1:43" ht="23.25">
      <c r="B527" s="23" t="s">
        <v>32</v>
      </c>
      <c r="C527" s="20">
        <f>IF(X482="PAGADO",0,C487)</f>
        <v>-2044.2500000000002</v>
      </c>
      <c r="E527" s="174" t="s">
        <v>20</v>
      </c>
      <c r="F527" s="174"/>
      <c r="G527" s="174"/>
      <c r="H527" s="174"/>
      <c r="V527" s="17"/>
      <c r="X527" s="23" t="s">
        <v>32</v>
      </c>
      <c r="Y527" s="20">
        <f>IF(B1327="PAGADO",0,C532)</f>
        <v>-2044.2500000000002</v>
      </c>
      <c r="AA527" s="174" t="s">
        <v>20</v>
      </c>
      <c r="AB527" s="174"/>
      <c r="AC527" s="174"/>
      <c r="AD527" s="174"/>
    </row>
    <row r="528" spans="1:43">
      <c r="B528" s="1" t="s">
        <v>0</v>
      </c>
      <c r="C528" s="19">
        <f>H543</f>
        <v>0</v>
      </c>
      <c r="E528" s="2" t="s">
        <v>1</v>
      </c>
      <c r="F528" s="2" t="s">
        <v>2</v>
      </c>
      <c r="G528" s="2" t="s">
        <v>3</v>
      </c>
      <c r="H528" s="2" t="s">
        <v>4</v>
      </c>
      <c r="N528" s="2" t="s">
        <v>1</v>
      </c>
      <c r="O528" s="2" t="s">
        <v>5</v>
      </c>
      <c r="P528" s="2" t="s">
        <v>4</v>
      </c>
      <c r="Q528" s="2" t="s">
        <v>6</v>
      </c>
      <c r="R528" s="2" t="s">
        <v>7</v>
      </c>
      <c r="S528" s="3"/>
      <c r="V528" s="17"/>
      <c r="X528" s="1" t="s">
        <v>0</v>
      </c>
      <c r="Y528" s="19">
        <f>AD543</f>
        <v>0</v>
      </c>
      <c r="AA528" s="2" t="s">
        <v>1</v>
      </c>
      <c r="AB528" s="2" t="s">
        <v>2</v>
      </c>
      <c r="AC528" s="2" t="s">
        <v>3</v>
      </c>
      <c r="AD528" s="2" t="s">
        <v>4</v>
      </c>
      <c r="AJ528" s="2" t="s">
        <v>1</v>
      </c>
      <c r="AK528" s="2" t="s">
        <v>5</v>
      </c>
      <c r="AL528" s="2" t="s">
        <v>4</v>
      </c>
      <c r="AM528" s="2" t="s">
        <v>6</v>
      </c>
      <c r="AN528" s="2" t="s">
        <v>7</v>
      </c>
      <c r="AO528" s="3"/>
    </row>
    <row r="529" spans="2:41">
      <c r="C529" s="2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Y529" s="2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" t="s">
        <v>24</v>
      </c>
      <c r="C530" s="19">
        <f>IF(C527&gt;0,C527+C528,C528)</f>
        <v>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" t="s">
        <v>24</v>
      </c>
      <c r="Y530" s="19">
        <f>IF(Y527&gt;0,Y527+Y528,Y528)</f>
        <v>0</v>
      </c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" t="s">
        <v>9</v>
      </c>
      <c r="C531" s="20">
        <f>C555</f>
        <v>2044.2500000000002</v>
      </c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" t="s">
        <v>9</v>
      </c>
      <c r="Y531" s="20">
        <f>Y555</f>
        <v>2044.2500000000002</v>
      </c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6" t="s">
        <v>26</v>
      </c>
      <c r="C532" s="21">
        <f>C530-C531</f>
        <v>-2044.2500000000002</v>
      </c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6" t="s">
        <v>27</v>
      </c>
      <c r="Y532" s="21">
        <f>Y530-Y531</f>
        <v>-2044.2500000000002</v>
      </c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ht="23.25">
      <c r="B533" s="6"/>
      <c r="C533" s="7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75" t="str">
        <f>IF(Y532&lt;0,"NO PAGAR","COBRAR'")</f>
        <v>NO PAGAR</v>
      </c>
      <c r="Y533" s="175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3.25">
      <c r="B534" s="175" t="str">
        <f>IF(C532&lt;0,"NO PAGAR","COBRAR'")</f>
        <v>NO PAGAR</v>
      </c>
      <c r="C534" s="175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6"/>
      <c r="Y534" s="8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68" t="s">
        <v>9</v>
      </c>
      <c r="C535" s="169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68" t="s">
        <v>9</v>
      </c>
      <c r="Y535" s="169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9" t="str">
        <f>IF(Y487&lt;0,"SALDO ADELANTADO","SALDO A FAVOR '")</f>
        <v>SALDO ADELANTADO</v>
      </c>
      <c r="C536" s="10">
        <f>IF(Y487&lt;=0,Y487*-1)</f>
        <v>2044.2500000000002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IF(C532&lt;0,"SALDO ADELANTADO","SALDO A FAVOR'")</f>
        <v>SALDO ADELANTADO</v>
      </c>
      <c r="Y536" s="10">
        <f>IF(C532&lt;=0,C532*-1)</f>
        <v>2044.2500000000002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10</v>
      </c>
      <c r="C537" s="10">
        <f>R545</f>
        <v>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AN545</f>
        <v>0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11</v>
      </c>
      <c r="C538" s="10"/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13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14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16</v>
      </c>
      <c r="C543" s="10"/>
      <c r="E543" s="170" t="s">
        <v>7</v>
      </c>
      <c r="F543" s="171"/>
      <c r="G543" s="172"/>
      <c r="H543" s="5">
        <f>SUM(H529:H542)</f>
        <v>0</v>
      </c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170" t="s">
        <v>7</v>
      </c>
      <c r="AB543" s="171"/>
      <c r="AC543" s="172"/>
      <c r="AD543" s="5">
        <f>SUM(AD529:AD542)</f>
        <v>0</v>
      </c>
      <c r="AJ543" s="3"/>
      <c r="AK543" s="3"/>
      <c r="AL543" s="3"/>
      <c r="AM543" s="3"/>
      <c r="AN543" s="18"/>
      <c r="AO543" s="3"/>
    </row>
    <row r="544" spans="2:41">
      <c r="B544" s="11" t="s">
        <v>17</v>
      </c>
      <c r="C544" s="10"/>
      <c r="E544" s="13"/>
      <c r="F544" s="13"/>
      <c r="G544" s="13"/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3"/>
      <c r="AB544" s="13"/>
      <c r="AC544" s="13"/>
      <c r="AJ544" s="3"/>
      <c r="AK544" s="3"/>
      <c r="AL544" s="3"/>
      <c r="AM544" s="3"/>
      <c r="AN544" s="18"/>
      <c r="AO544" s="3"/>
    </row>
    <row r="545" spans="2:41">
      <c r="B545" s="12"/>
      <c r="C545" s="10"/>
      <c r="N545" s="170" t="s">
        <v>7</v>
      </c>
      <c r="O545" s="171"/>
      <c r="P545" s="171"/>
      <c r="Q545" s="172"/>
      <c r="R545" s="18">
        <f>SUM(R529:R544)</f>
        <v>0</v>
      </c>
      <c r="S545" s="3"/>
      <c r="V545" s="17"/>
      <c r="X545" s="12"/>
      <c r="Y545" s="10"/>
      <c r="AJ545" s="170" t="s">
        <v>7</v>
      </c>
      <c r="AK545" s="171"/>
      <c r="AL545" s="171"/>
      <c r="AM545" s="172"/>
      <c r="AN545" s="18">
        <f>SUM(AN529:AN544)</f>
        <v>0</v>
      </c>
      <c r="AO545" s="3"/>
    </row>
    <row r="546" spans="2:41">
      <c r="B546" s="12"/>
      <c r="C546" s="10"/>
      <c r="V546" s="17"/>
      <c r="X546" s="12"/>
      <c r="Y546" s="10"/>
    </row>
    <row r="547" spans="2:41">
      <c r="B547" s="12"/>
      <c r="C547" s="10"/>
      <c r="V547" s="17"/>
      <c r="X547" s="12"/>
      <c r="Y547" s="10"/>
    </row>
    <row r="548" spans="2:41">
      <c r="B548" s="12"/>
      <c r="C548" s="10"/>
      <c r="E548" s="14"/>
      <c r="V548" s="17"/>
      <c r="X548" s="12"/>
      <c r="Y548" s="10"/>
      <c r="AA548" s="14"/>
    </row>
    <row r="549" spans="2:41">
      <c r="B549" s="12"/>
      <c r="C549" s="10"/>
      <c r="V549" s="17"/>
      <c r="X549" s="12"/>
      <c r="Y549" s="10"/>
    </row>
    <row r="550" spans="2:41">
      <c r="B550" s="12"/>
      <c r="C550" s="10"/>
      <c r="V550" s="17"/>
      <c r="X550" s="12"/>
      <c r="Y550" s="10"/>
    </row>
    <row r="551" spans="2:41">
      <c r="B551" s="12"/>
      <c r="C551" s="10"/>
      <c r="V551" s="17"/>
      <c r="X551" s="12"/>
      <c r="Y551" s="10"/>
    </row>
    <row r="552" spans="2:41">
      <c r="B552" s="12"/>
      <c r="C552" s="10"/>
      <c r="V552" s="17"/>
      <c r="X552" s="12"/>
      <c r="Y552" s="10"/>
    </row>
    <row r="553" spans="2:41">
      <c r="B553" s="12"/>
      <c r="C553" s="10"/>
      <c r="V553" s="17"/>
      <c r="X553" s="12"/>
      <c r="Y553" s="10"/>
    </row>
    <row r="554" spans="2:41">
      <c r="B554" s="11"/>
      <c r="C554" s="10"/>
      <c r="V554" s="17"/>
      <c r="X554" s="11"/>
      <c r="Y554" s="10"/>
    </row>
    <row r="555" spans="2:41">
      <c r="B555" s="15" t="s">
        <v>18</v>
      </c>
      <c r="C555" s="16">
        <f>SUM(C536:C554)</f>
        <v>2044.2500000000002</v>
      </c>
      <c r="D555" t="s">
        <v>22</v>
      </c>
      <c r="E555" t="s">
        <v>21</v>
      </c>
      <c r="V555" s="17"/>
      <c r="X555" s="15" t="s">
        <v>18</v>
      </c>
      <c r="Y555" s="16">
        <f>SUM(Y536:Y554)</f>
        <v>2044.2500000000002</v>
      </c>
      <c r="Z555" t="s">
        <v>22</v>
      </c>
      <c r="AA555" t="s">
        <v>21</v>
      </c>
    </row>
    <row r="556" spans="2:41">
      <c r="E556" s="1" t="s">
        <v>19</v>
      </c>
      <c r="V556" s="17"/>
      <c r="AA556" s="1" t="s">
        <v>19</v>
      </c>
    </row>
    <row r="557" spans="2:41">
      <c r="V557" s="17"/>
    </row>
    <row r="558" spans="2:41">
      <c r="V558" s="17"/>
    </row>
    <row r="559" spans="2:41">
      <c r="V559" s="17"/>
    </row>
    <row r="560" spans="2:41">
      <c r="V560" s="17"/>
    </row>
    <row r="561" spans="8:31">
      <c r="V561" s="17"/>
    </row>
    <row r="562" spans="8:31">
      <c r="V562" s="17"/>
    </row>
    <row r="563" spans="8:31">
      <c r="V563" s="17"/>
    </row>
    <row r="564" spans="8:31">
      <c r="V564" s="17"/>
    </row>
    <row r="565" spans="8:31">
      <c r="V565" s="17"/>
    </row>
    <row r="566" spans="8:31">
      <c r="V566" s="17"/>
    </row>
    <row r="567" spans="8:31">
      <c r="V567" s="17"/>
    </row>
    <row r="568" spans="8:31">
      <c r="V568" s="17"/>
    </row>
    <row r="569" spans="8:31">
      <c r="V569" s="17"/>
    </row>
    <row r="570" spans="8:31">
      <c r="V570" s="17"/>
    </row>
    <row r="571" spans="8:31">
      <c r="V571" s="17"/>
    </row>
    <row r="572" spans="8:31">
      <c r="V572" s="17"/>
    </row>
    <row r="573" spans="8:31">
      <c r="V573" s="17"/>
    </row>
    <row r="574" spans="8:31">
      <c r="V574" s="17"/>
    </row>
    <row r="575" spans="8:31">
      <c r="V575" s="17"/>
      <c r="AC575" s="176" t="s">
        <v>29</v>
      </c>
      <c r="AD575" s="176"/>
      <c r="AE575" s="176"/>
    </row>
    <row r="576" spans="8:31">
      <c r="H576" s="173" t="s">
        <v>28</v>
      </c>
      <c r="I576" s="173"/>
      <c r="J576" s="173"/>
      <c r="V576" s="17"/>
      <c r="AC576" s="176"/>
      <c r="AD576" s="176"/>
      <c r="AE576" s="176"/>
    </row>
    <row r="577" spans="2:41">
      <c r="H577" s="173"/>
      <c r="I577" s="173"/>
      <c r="J577" s="173"/>
      <c r="V577" s="17"/>
      <c r="AC577" s="176"/>
      <c r="AD577" s="176"/>
      <c r="AE577" s="176"/>
    </row>
    <row r="578" spans="2:41">
      <c r="V578" s="17"/>
    </row>
    <row r="579" spans="2:41">
      <c r="V579" s="17"/>
    </row>
    <row r="580" spans="2:41" ht="23.25">
      <c r="B580" s="22" t="s">
        <v>67</v>
      </c>
      <c r="V580" s="17"/>
      <c r="X580" s="22" t="s">
        <v>67</v>
      </c>
    </row>
    <row r="581" spans="2:41" ht="23.25">
      <c r="B581" s="23" t="s">
        <v>32</v>
      </c>
      <c r="C581" s="20">
        <f>IF(X527="PAGADO",0,Y532)</f>
        <v>-2044.2500000000002</v>
      </c>
      <c r="E581" s="174" t="s">
        <v>20</v>
      </c>
      <c r="F581" s="174"/>
      <c r="G581" s="174"/>
      <c r="H581" s="174"/>
      <c r="V581" s="17"/>
      <c r="X581" s="23" t="s">
        <v>32</v>
      </c>
      <c r="Y581" s="20">
        <f>IF(B581="PAGADO",0,C586)</f>
        <v>-2044.2500000000002</v>
      </c>
      <c r="AA581" s="174" t="s">
        <v>20</v>
      </c>
      <c r="AB581" s="174"/>
      <c r="AC581" s="174"/>
      <c r="AD581" s="174"/>
    </row>
    <row r="582" spans="2:41">
      <c r="B582" s="1" t="s">
        <v>0</v>
      </c>
      <c r="C582" s="19">
        <f>H597</f>
        <v>0</v>
      </c>
      <c r="E582" s="2" t="s">
        <v>1</v>
      </c>
      <c r="F582" s="2" t="s">
        <v>2</v>
      </c>
      <c r="G582" s="2" t="s">
        <v>3</v>
      </c>
      <c r="H582" s="2" t="s">
        <v>4</v>
      </c>
      <c r="N582" s="2" t="s">
        <v>1</v>
      </c>
      <c r="O582" s="2" t="s">
        <v>5</v>
      </c>
      <c r="P582" s="2" t="s">
        <v>4</v>
      </c>
      <c r="Q582" s="2" t="s">
        <v>6</v>
      </c>
      <c r="R582" s="2" t="s">
        <v>7</v>
      </c>
      <c r="S582" s="3"/>
      <c r="V582" s="17"/>
      <c r="X582" s="1" t="s">
        <v>0</v>
      </c>
      <c r="Y582" s="19">
        <f>AD597</f>
        <v>0</v>
      </c>
      <c r="AA582" s="2" t="s">
        <v>1</v>
      </c>
      <c r="AB582" s="2" t="s">
        <v>2</v>
      </c>
      <c r="AC582" s="2" t="s">
        <v>3</v>
      </c>
      <c r="AD582" s="2" t="s">
        <v>4</v>
      </c>
      <c r="AJ582" s="2" t="s">
        <v>1</v>
      </c>
      <c r="AK582" s="2" t="s">
        <v>5</v>
      </c>
      <c r="AL582" s="2" t="s">
        <v>4</v>
      </c>
      <c r="AM582" s="2" t="s">
        <v>6</v>
      </c>
      <c r="AN582" s="2" t="s">
        <v>7</v>
      </c>
      <c r="AO582" s="3"/>
    </row>
    <row r="583" spans="2:41">
      <c r="C583" s="2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Y583" s="2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" t="s">
        <v>24</v>
      </c>
      <c r="C584" s="19">
        <f>IF(C581&gt;0,C581+C582,C582)</f>
        <v>0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" t="s">
        <v>24</v>
      </c>
      <c r="Y584" s="19">
        <f>IF(Y581&gt;0,Y581+Y582,Y582)</f>
        <v>0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" t="s">
        <v>9</v>
      </c>
      <c r="C585" s="20">
        <f>C608</f>
        <v>2044.2500000000002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" t="s">
        <v>9</v>
      </c>
      <c r="Y585" s="20">
        <f>Y608</f>
        <v>2044.2500000000002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6" t="s">
        <v>25</v>
      </c>
      <c r="C586" s="21">
        <f>C584-C585</f>
        <v>-2044.2500000000002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6" t="s">
        <v>8</v>
      </c>
      <c r="Y586" s="21">
        <f>Y584-Y585</f>
        <v>-2044.2500000000002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ht="26.25">
      <c r="B587" s="177" t="str">
        <f>IF(C586&lt;0,"NO PAGAR","COBRAR")</f>
        <v>NO PAGAR</v>
      </c>
      <c r="C587" s="177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77" t="str">
        <f>IF(Y586&lt;0,"NO PAGAR","COBRAR")</f>
        <v>NO PAGAR</v>
      </c>
      <c r="Y587" s="177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68" t="s">
        <v>9</v>
      </c>
      <c r="C588" s="169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68" t="s">
        <v>9</v>
      </c>
      <c r="Y588" s="169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9" t="str">
        <f>IF(C622&lt;0,"SALDO A FAVOR","SALDO ADELANTAD0'")</f>
        <v>SALDO ADELANTAD0'</v>
      </c>
      <c r="C589" s="10">
        <f>IF(Y532&lt;=0,Y532*-1)</f>
        <v>2044.2500000000002</v>
      </c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9" t="str">
        <f>IF(C586&lt;0,"SALDO ADELANTADO","SALDO A FAVOR'")</f>
        <v>SALDO ADELANTADO</v>
      </c>
      <c r="Y589" s="10">
        <f>IF(C586&lt;=0,C586*-1)</f>
        <v>2044.2500000000002</v>
      </c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10</v>
      </c>
      <c r="C590" s="10">
        <f>R599</f>
        <v>0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10</v>
      </c>
      <c r="Y590" s="10">
        <f>AN599</f>
        <v>0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11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11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12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12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13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13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14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14</v>
      </c>
      <c r="Y594" s="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1" t="s">
        <v>15</v>
      </c>
      <c r="C595" s="1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1" t="s">
        <v>15</v>
      </c>
      <c r="Y595" s="10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16</v>
      </c>
      <c r="C596" s="1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16</v>
      </c>
      <c r="Y596" s="10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17</v>
      </c>
      <c r="C597" s="10"/>
      <c r="E597" s="170" t="s">
        <v>7</v>
      </c>
      <c r="F597" s="171"/>
      <c r="G597" s="172"/>
      <c r="H597" s="5">
        <f>SUM(H583:H596)</f>
        <v>0</v>
      </c>
      <c r="N597" s="3"/>
      <c r="O597" s="3"/>
      <c r="P597" s="3"/>
      <c r="Q597" s="3"/>
      <c r="R597" s="18"/>
      <c r="S597" s="3"/>
      <c r="V597" s="17"/>
      <c r="X597" s="11" t="s">
        <v>17</v>
      </c>
      <c r="Y597" s="10"/>
      <c r="AA597" s="170" t="s">
        <v>7</v>
      </c>
      <c r="AB597" s="171"/>
      <c r="AC597" s="172"/>
      <c r="AD597" s="5">
        <f>SUM(AD583:AD596)</f>
        <v>0</v>
      </c>
      <c r="AJ597" s="3"/>
      <c r="AK597" s="3"/>
      <c r="AL597" s="3"/>
      <c r="AM597" s="3"/>
      <c r="AN597" s="18"/>
      <c r="AO597" s="3"/>
    </row>
    <row r="598" spans="2:41">
      <c r="B598" s="12"/>
      <c r="C598" s="10"/>
      <c r="E598" s="13"/>
      <c r="F598" s="13"/>
      <c r="G598" s="13"/>
      <c r="N598" s="3"/>
      <c r="O598" s="3"/>
      <c r="P598" s="3"/>
      <c r="Q598" s="3"/>
      <c r="R598" s="18"/>
      <c r="S598" s="3"/>
      <c r="V598" s="17"/>
      <c r="X598" s="12"/>
      <c r="Y598" s="10"/>
      <c r="AA598" s="13"/>
      <c r="AB598" s="13"/>
      <c r="AC598" s="13"/>
      <c r="AJ598" s="3"/>
      <c r="AK598" s="3"/>
      <c r="AL598" s="3"/>
      <c r="AM598" s="3"/>
      <c r="AN598" s="18"/>
      <c r="AO598" s="3"/>
    </row>
    <row r="599" spans="2:41">
      <c r="B599" s="12"/>
      <c r="C599" s="10"/>
      <c r="N599" s="170" t="s">
        <v>7</v>
      </c>
      <c r="O599" s="171"/>
      <c r="P599" s="171"/>
      <c r="Q599" s="172"/>
      <c r="R599" s="18">
        <f>SUM(R583:R598)</f>
        <v>0</v>
      </c>
      <c r="S599" s="3"/>
      <c r="V599" s="17"/>
      <c r="X599" s="12"/>
      <c r="Y599" s="10"/>
      <c r="AJ599" s="170" t="s">
        <v>7</v>
      </c>
      <c r="AK599" s="171"/>
      <c r="AL599" s="171"/>
      <c r="AM599" s="172"/>
      <c r="AN599" s="18">
        <f>SUM(AN583:AN598)</f>
        <v>0</v>
      </c>
      <c r="AO599" s="3"/>
    </row>
    <row r="600" spans="2:41">
      <c r="B600" s="12"/>
      <c r="C600" s="10"/>
      <c r="V600" s="17"/>
      <c r="X600" s="12"/>
      <c r="Y600" s="10"/>
    </row>
    <row r="601" spans="2:41">
      <c r="B601" s="12"/>
      <c r="C601" s="10"/>
      <c r="V601" s="17"/>
      <c r="X601" s="12"/>
      <c r="Y601" s="10"/>
    </row>
    <row r="602" spans="2:41">
      <c r="B602" s="12"/>
      <c r="C602" s="10"/>
      <c r="E602" s="14"/>
      <c r="V602" s="17"/>
      <c r="X602" s="12"/>
      <c r="Y602" s="10"/>
      <c r="AA602" s="14"/>
    </row>
    <row r="603" spans="2:41">
      <c r="B603" s="12"/>
      <c r="C603" s="10"/>
      <c r="V603" s="17"/>
      <c r="X603" s="12"/>
      <c r="Y603" s="10"/>
    </row>
    <row r="604" spans="2:41">
      <c r="B604" s="12"/>
      <c r="C604" s="10"/>
      <c r="V604" s="17"/>
      <c r="X604" s="12"/>
      <c r="Y604" s="10"/>
    </row>
    <row r="605" spans="2:41">
      <c r="B605" s="12"/>
      <c r="C605" s="10"/>
      <c r="V605" s="17"/>
      <c r="X605" s="12"/>
      <c r="Y605" s="10"/>
    </row>
    <row r="606" spans="2:41">
      <c r="B606" s="12"/>
      <c r="C606" s="10"/>
      <c r="V606" s="17"/>
      <c r="X606" s="12"/>
      <c r="Y606" s="10"/>
    </row>
    <row r="607" spans="2:41">
      <c r="B607" s="11"/>
      <c r="C607" s="10"/>
      <c r="V607" s="17"/>
      <c r="X607" s="11"/>
      <c r="Y607" s="10"/>
    </row>
    <row r="608" spans="2:41">
      <c r="B608" s="15" t="s">
        <v>18</v>
      </c>
      <c r="C608" s="16">
        <f>SUM(C589:C607)</f>
        <v>2044.2500000000002</v>
      </c>
      <c r="V608" s="17"/>
      <c r="X608" s="15" t="s">
        <v>18</v>
      </c>
      <c r="Y608" s="16">
        <f>SUM(Y589:Y607)</f>
        <v>2044.2500000000002</v>
      </c>
    </row>
    <row r="609" spans="1:43">
      <c r="D609" t="s">
        <v>22</v>
      </c>
      <c r="E609" t="s">
        <v>21</v>
      </c>
      <c r="V609" s="17"/>
      <c r="Z609" t="s">
        <v>22</v>
      </c>
      <c r="AA609" t="s">
        <v>21</v>
      </c>
    </row>
    <row r="610" spans="1:43">
      <c r="E610" s="1" t="s">
        <v>19</v>
      </c>
      <c r="V610" s="17"/>
      <c r="AA610" s="1" t="s">
        <v>19</v>
      </c>
    </row>
    <row r="611" spans="1:43">
      <c r="V611" s="17"/>
    </row>
    <row r="612" spans="1:43">
      <c r="V612" s="17"/>
    </row>
    <row r="613" spans="1:43">
      <c r="V613" s="17"/>
    </row>
    <row r="614" spans="1:43">
      <c r="V614" s="17"/>
    </row>
    <row r="615" spans="1:43">
      <c r="V615" s="17"/>
    </row>
    <row r="616" spans="1:43">
      <c r="V616" s="17"/>
    </row>
    <row r="617" spans="1:43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</row>
    <row r="618" spans="1:43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</row>
    <row r="619" spans="1:43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</row>
    <row r="620" spans="1:43">
      <c r="V620" s="17"/>
    </row>
    <row r="621" spans="1:43">
      <c r="H621" s="173" t="s">
        <v>30</v>
      </c>
      <c r="I621" s="173"/>
      <c r="J621" s="173"/>
      <c r="V621" s="17"/>
      <c r="AA621" s="173" t="s">
        <v>31</v>
      </c>
      <c r="AB621" s="173"/>
      <c r="AC621" s="173"/>
    </row>
    <row r="622" spans="1:43">
      <c r="H622" s="173"/>
      <c r="I622" s="173"/>
      <c r="J622" s="173"/>
      <c r="V622" s="17"/>
      <c r="AA622" s="173"/>
      <c r="AB622" s="173"/>
      <c r="AC622" s="173"/>
    </row>
    <row r="623" spans="1:43">
      <c r="V623" s="17"/>
    </row>
    <row r="624" spans="1:43">
      <c r="V624" s="17"/>
    </row>
    <row r="625" spans="2:41" ht="23.25">
      <c r="B625" s="24" t="s">
        <v>67</v>
      </c>
      <c r="V625" s="17"/>
      <c r="X625" s="22" t="s">
        <v>67</v>
      </c>
    </row>
    <row r="626" spans="2:41" ht="23.25">
      <c r="B626" s="23" t="s">
        <v>32</v>
      </c>
      <c r="C626" s="20">
        <f>IF(X581="PAGADO",0,C586)</f>
        <v>-2044.2500000000002</v>
      </c>
      <c r="E626" s="174" t="s">
        <v>20</v>
      </c>
      <c r="F626" s="174"/>
      <c r="G626" s="174"/>
      <c r="H626" s="174"/>
      <c r="V626" s="17"/>
      <c r="X626" s="23" t="s">
        <v>32</v>
      </c>
      <c r="Y626" s="20">
        <f>IF(B1426="PAGADO",0,C631)</f>
        <v>-2044.2500000000002</v>
      </c>
      <c r="AA626" s="174" t="s">
        <v>20</v>
      </c>
      <c r="AB626" s="174"/>
      <c r="AC626" s="174"/>
      <c r="AD626" s="174"/>
    </row>
    <row r="627" spans="2:41">
      <c r="B627" s="1" t="s">
        <v>0</v>
      </c>
      <c r="C627" s="19">
        <f>H642</f>
        <v>0</v>
      </c>
      <c r="E627" s="2" t="s">
        <v>1</v>
      </c>
      <c r="F627" s="2" t="s">
        <v>2</v>
      </c>
      <c r="G627" s="2" t="s">
        <v>3</v>
      </c>
      <c r="H627" s="2" t="s">
        <v>4</v>
      </c>
      <c r="N627" s="2" t="s">
        <v>1</v>
      </c>
      <c r="O627" s="2" t="s">
        <v>5</v>
      </c>
      <c r="P627" s="2" t="s">
        <v>4</v>
      </c>
      <c r="Q627" s="2" t="s">
        <v>6</v>
      </c>
      <c r="R627" s="2" t="s">
        <v>7</v>
      </c>
      <c r="S627" s="3"/>
      <c r="V627" s="17"/>
      <c r="X627" s="1" t="s">
        <v>0</v>
      </c>
      <c r="Y627" s="19">
        <f>AD642</f>
        <v>0</v>
      </c>
      <c r="AA627" s="2" t="s">
        <v>1</v>
      </c>
      <c r="AB627" s="2" t="s">
        <v>2</v>
      </c>
      <c r="AC627" s="2" t="s">
        <v>3</v>
      </c>
      <c r="AD627" s="2" t="s">
        <v>4</v>
      </c>
      <c r="AJ627" s="2" t="s">
        <v>1</v>
      </c>
      <c r="AK627" s="2" t="s">
        <v>5</v>
      </c>
      <c r="AL627" s="2" t="s">
        <v>4</v>
      </c>
      <c r="AM627" s="2" t="s">
        <v>6</v>
      </c>
      <c r="AN627" s="2" t="s">
        <v>7</v>
      </c>
      <c r="AO627" s="3"/>
    </row>
    <row r="628" spans="2:41">
      <c r="C628" s="2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Y628" s="2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" t="s">
        <v>24</v>
      </c>
      <c r="C629" s="19">
        <f>IF(C626&gt;0,C626+C627,C627)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" t="s">
        <v>24</v>
      </c>
      <c r="Y629" s="19">
        <f>IF(Y626&gt;0,Y626+Y627,Y627)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" t="s">
        <v>9</v>
      </c>
      <c r="C630" s="20">
        <f>C654</f>
        <v>2044.2500000000002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" t="s">
        <v>9</v>
      </c>
      <c r="Y630" s="20">
        <f>Y654</f>
        <v>2044.2500000000002</v>
      </c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6" t="s">
        <v>26</v>
      </c>
      <c r="C631" s="21">
        <f>C629-C630</f>
        <v>-2044.2500000000002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6" t="s">
        <v>27</v>
      </c>
      <c r="Y631" s="21">
        <f>Y629-Y630</f>
        <v>-2044.2500000000002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ht="23.25">
      <c r="B632" s="6"/>
      <c r="C632" s="7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75" t="str">
        <f>IF(Y631&lt;0,"NO PAGAR","COBRAR'")</f>
        <v>NO PAGAR</v>
      </c>
      <c r="Y632" s="175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ht="23.25">
      <c r="B633" s="175" t="str">
        <f>IF(C631&lt;0,"NO PAGAR","COBRAR'")</f>
        <v>NO PAGAR</v>
      </c>
      <c r="C633" s="175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6"/>
      <c r="Y633" s="8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68" t="s">
        <v>9</v>
      </c>
      <c r="C634" s="169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68" t="s">
        <v>9</v>
      </c>
      <c r="Y634" s="169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9" t="str">
        <f>IF(Y586&lt;0,"SALDO ADELANTADO","SALDO A FAVOR '")</f>
        <v>SALDO ADELANTADO</v>
      </c>
      <c r="C635" s="10">
        <f>IF(Y586&lt;=0,Y586*-1)</f>
        <v>2044.2500000000002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9" t="str">
        <f>IF(C631&lt;0,"SALDO ADELANTADO","SALDO A FAVOR'")</f>
        <v>SALDO ADELANTADO</v>
      </c>
      <c r="Y635" s="10">
        <f>IF(C631&lt;=0,C631*-1)</f>
        <v>2044.2500000000002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10</v>
      </c>
      <c r="C636" s="10">
        <f>R644</f>
        <v>0</v>
      </c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10</v>
      </c>
      <c r="Y636" s="10">
        <f>AN644</f>
        <v>0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11" t="s">
        <v>11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11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12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12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13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13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14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14</v>
      </c>
      <c r="Y640" s="1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15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15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16</v>
      </c>
      <c r="C642" s="10"/>
      <c r="E642" s="170" t="s">
        <v>7</v>
      </c>
      <c r="F642" s="171"/>
      <c r="G642" s="172"/>
      <c r="H642" s="5">
        <f>SUM(H628:H641)</f>
        <v>0</v>
      </c>
      <c r="N642" s="3"/>
      <c r="O642" s="3"/>
      <c r="P642" s="3"/>
      <c r="Q642" s="3"/>
      <c r="R642" s="18"/>
      <c r="S642" s="3"/>
      <c r="V642" s="17"/>
      <c r="X642" s="11" t="s">
        <v>16</v>
      </c>
      <c r="Y642" s="10"/>
      <c r="AA642" s="170" t="s">
        <v>7</v>
      </c>
      <c r="AB642" s="171"/>
      <c r="AC642" s="172"/>
      <c r="AD642" s="5">
        <f>SUM(AD628:AD641)</f>
        <v>0</v>
      </c>
      <c r="AJ642" s="3"/>
      <c r="AK642" s="3"/>
      <c r="AL642" s="3"/>
      <c r="AM642" s="3"/>
      <c r="AN642" s="18"/>
      <c r="AO642" s="3"/>
    </row>
    <row r="643" spans="2:41">
      <c r="B643" s="11" t="s">
        <v>17</v>
      </c>
      <c r="C643" s="10"/>
      <c r="E643" s="13"/>
      <c r="F643" s="13"/>
      <c r="G643" s="13"/>
      <c r="N643" s="3"/>
      <c r="O643" s="3"/>
      <c r="P643" s="3"/>
      <c r="Q643" s="3"/>
      <c r="R643" s="18"/>
      <c r="S643" s="3"/>
      <c r="V643" s="17"/>
      <c r="X643" s="11" t="s">
        <v>17</v>
      </c>
      <c r="Y643" s="10"/>
      <c r="AA643" s="13"/>
      <c r="AB643" s="13"/>
      <c r="AC643" s="13"/>
      <c r="AJ643" s="3"/>
      <c r="AK643" s="3"/>
      <c r="AL643" s="3"/>
      <c r="AM643" s="3"/>
      <c r="AN643" s="18"/>
      <c r="AO643" s="3"/>
    </row>
    <row r="644" spans="2:41">
      <c r="B644" s="12"/>
      <c r="C644" s="10"/>
      <c r="N644" s="170" t="s">
        <v>7</v>
      </c>
      <c r="O644" s="171"/>
      <c r="P644" s="171"/>
      <c r="Q644" s="172"/>
      <c r="R644" s="18">
        <f>SUM(R628:R643)</f>
        <v>0</v>
      </c>
      <c r="S644" s="3"/>
      <c r="V644" s="17"/>
      <c r="X644" s="12"/>
      <c r="Y644" s="10"/>
      <c r="AJ644" s="170" t="s">
        <v>7</v>
      </c>
      <c r="AK644" s="171"/>
      <c r="AL644" s="171"/>
      <c r="AM644" s="172"/>
      <c r="AN644" s="18">
        <f>SUM(AN628:AN643)</f>
        <v>0</v>
      </c>
      <c r="AO644" s="3"/>
    </row>
    <row r="645" spans="2:41">
      <c r="B645" s="12"/>
      <c r="C645" s="10"/>
      <c r="V645" s="17"/>
      <c r="X645" s="12"/>
      <c r="Y645" s="10"/>
    </row>
    <row r="646" spans="2:41">
      <c r="B646" s="12"/>
      <c r="C646" s="10"/>
      <c r="V646" s="17"/>
      <c r="X646" s="12"/>
      <c r="Y646" s="10"/>
    </row>
    <row r="647" spans="2:41">
      <c r="B647" s="12"/>
      <c r="C647" s="10"/>
      <c r="E647" s="14"/>
      <c r="V647" s="17"/>
      <c r="X647" s="12"/>
      <c r="Y647" s="10"/>
      <c r="AA647" s="14"/>
    </row>
    <row r="648" spans="2:41">
      <c r="B648" s="12"/>
      <c r="C648" s="10"/>
      <c r="V648" s="17"/>
      <c r="X648" s="12"/>
      <c r="Y648" s="10"/>
    </row>
    <row r="649" spans="2:41">
      <c r="B649" s="12"/>
      <c r="C649" s="10"/>
      <c r="V649" s="17"/>
      <c r="X649" s="12"/>
      <c r="Y649" s="10"/>
    </row>
    <row r="650" spans="2:41">
      <c r="B650" s="12"/>
      <c r="C650" s="10"/>
      <c r="V650" s="17"/>
      <c r="X650" s="12"/>
      <c r="Y650" s="10"/>
    </row>
    <row r="651" spans="2:41">
      <c r="B651" s="12"/>
      <c r="C651" s="10"/>
      <c r="V651" s="17"/>
      <c r="X651" s="12"/>
      <c r="Y651" s="10"/>
    </row>
    <row r="652" spans="2:41">
      <c r="B652" s="12"/>
      <c r="C652" s="10"/>
      <c r="V652" s="17"/>
      <c r="X652" s="12"/>
      <c r="Y652" s="10"/>
    </row>
    <row r="653" spans="2:41">
      <c r="B653" s="11"/>
      <c r="C653" s="10"/>
      <c r="V653" s="17"/>
      <c r="X653" s="11"/>
      <c r="Y653" s="10"/>
    </row>
    <row r="654" spans="2:41">
      <c r="B654" s="15" t="s">
        <v>18</v>
      </c>
      <c r="C654" s="16">
        <f>SUM(C635:C653)</f>
        <v>2044.2500000000002</v>
      </c>
      <c r="D654" t="s">
        <v>22</v>
      </c>
      <c r="E654" t="s">
        <v>21</v>
      </c>
      <c r="V654" s="17"/>
      <c r="X654" s="15" t="s">
        <v>18</v>
      </c>
      <c r="Y654" s="16">
        <f>SUM(Y635:Y653)</f>
        <v>2044.2500000000002</v>
      </c>
      <c r="Z654" t="s">
        <v>22</v>
      </c>
      <c r="AA654" t="s">
        <v>21</v>
      </c>
    </row>
    <row r="655" spans="2:41">
      <c r="E655" s="1" t="s">
        <v>19</v>
      </c>
      <c r="V655" s="17"/>
      <c r="AA655" s="1" t="s">
        <v>19</v>
      </c>
    </row>
    <row r="656" spans="2:41">
      <c r="V656" s="17"/>
    </row>
    <row r="657" spans="8:31">
      <c r="V657" s="17"/>
    </row>
    <row r="658" spans="8:31">
      <c r="V658" s="17"/>
    </row>
    <row r="659" spans="8:31">
      <c r="V659" s="17"/>
    </row>
    <row r="660" spans="8:31">
      <c r="V660" s="17"/>
    </row>
    <row r="661" spans="8:31">
      <c r="V661" s="17"/>
    </row>
    <row r="662" spans="8:31">
      <c r="V662" s="17"/>
    </row>
    <row r="663" spans="8:31">
      <c r="V663" s="17"/>
    </row>
    <row r="664" spans="8:31">
      <c r="V664" s="17"/>
    </row>
    <row r="665" spans="8:31">
      <c r="V665" s="17"/>
    </row>
    <row r="666" spans="8:31">
      <c r="V666" s="17"/>
    </row>
    <row r="667" spans="8:31">
      <c r="V667" s="17"/>
    </row>
    <row r="668" spans="8:31">
      <c r="V668" s="17"/>
      <c r="AC668" s="176" t="s">
        <v>29</v>
      </c>
      <c r="AD668" s="176"/>
      <c r="AE668" s="176"/>
    </row>
    <row r="669" spans="8:31">
      <c r="H669" s="173" t="s">
        <v>28</v>
      </c>
      <c r="I669" s="173"/>
      <c r="J669" s="173"/>
      <c r="V669" s="17"/>
      <c r="AC669" s="176"/>
      <c r="AD669" s="176"/>
      <c r="AE669" s="176"/>
    </row>
    <row r="670" spans="8:31">
      <c r="H670" s="173"/>
      <c r="I670" s="173"/>
      <c r="J670" s="173"/>
      <c r="V670" s="17"/>
      <c r="AC670" s="176"/>
      <c r="AD670" s="176"/>
      <c r="AE670" s="176"/>
    </row>
    <row r="671" spans="8:31">
      <c r="V671" s="17"/>
    </row>
    <row r="672" spans="8:31">
      <c r="V672" s="17"/>
    </row>
    <row r="673" spans="2:41" ht="23.25">
      <c r="B673" s="22" t="s">
        <v>68</v>
      </c>
      <c r="V673" s="17"/>
      <c r="X673" s="22" t="s">
        <v>68</v>
      </c>
    </row>
    <row r="674" spans="2:41" ht="23.25">
      <c r="B674" s="23" t="s">
        <v>32</v>
      </c>
      <c r="C674" s="20">
        <f>IF(X626="PAGADO",0,Y631)</f>
        <v>-2044.2500000000002</v>
      </c>
      <c r="E674" s="174" t="s">
        <v>20</v>
      </c>
      <c r="F674" s="174"/>
      <c r="G674" s="174"/>
      <c r="H674" s="174"/>
      <c r="V674" s="17"/>
      <c r="X674" s="23" t="s">
        <v>32</v>
      </c>
      <c r="Y674" s="20">
        <f>IF(B674="PAGADO",0,C679)</f>
        <v>-2044.2500000000002</v>
      </c>
      <c r="AA674" s="174" t="s">
        <v>20</v>
      </c>
      <c r="AB674" s="174"/>
      <c r="AC674" s="174"/>
      <c r="AD674" s="174"/>
    </row>
    <row r="675" spans="2:41">
      <c r="B675" s="1" t="s">
        <v>0</v>
      </c>
      <c r="C675" s="19">
        <f>H690</f>
        <v>0</v>
      </c>
      <c r="E675" s="2" t="s">
        <v>1</v>
      </c>
      <c r="F675" s="2" t="s">
        <v>2</v>
      </c>
      <c r="G675" s="2" t="s">
        <v>3</v>
      </c>
      <c r="H675" s="2" t="s">
        <v>4</v>
      </c>
      <c r="N675" s="2" t="s">
        <v>1</v>
      </c>
      <c r="O675" s="2" t="s">
        <v>5</v>
      </c>
      <c r="P675" s="2" t="s">
        <v>4</v>
      </c>
      <c r="Q675" s="2" t="s">
        <v>6</v>
      </c>
      <c r="R675" s="2" t="s">
        <v>7</v>
      </c>
      <c r="S675" s="3"/>
      <c r="V675" s="17"/>
      <c r="X675" s="1" t="s">
        <v>0</v>
      </c>
      <c r="Y675" s="19">
        <f>AD690</f>
        <v>0</v>
      </c>
      <c r="AA675" s="2" t="s">
        <v>1</v>
      </c>
      <c r="AB675" s="2" t="s">
        <v>2</v>
      </c>
      <c r="AC675" s="2" t="s">
        <v>3</v>
      </c>
      <c r="AD675" s="2" t="s">
        <v>4</v>
      </c>
      <c r="AJ675" s="2" t="s">
        <v>1</v>
      </c>
      <c r="AK675" s="2" t="s">
        <v>5</v>
      </c>
      <c r="AL675" s="2" t="s">
        <v>4</v>
      </c>
      <c r="AM675" s="2" t="s">
        <v>6</v>
      </c>
      <c r="AN675" s="2" t="s">
        <v>7</v>
      </c>
      <c r="AO675" s="3"/>
    </row>
    <row r="676" spans="2:41">
      <c r="C676" s="2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Y676" s="2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" t="s">
        <v>24</v>
      </c>
      <c r="C677" s="19">
        <f>IF(C674&gt;0,C674+C675,C675)</f>
        <v>0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" t="s">
        <v>24</v>
      </c>
      <c r="Y677" s="19">
        <f>IF(Y674&gt;0,Y674+Y675,Y675)</f>
        <v>0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" t="s">
        <v>9</v>
      </c>
      <c r="C678" s="20">
        <f>C701</f>
        <v>2044.2500000000002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" t="s">
        <v>9</v>
      </c>
      <c r="Y678" s="20">
        <f>Y701</f>
        <v>2044.2500000000002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6" t="s">
        <v>25</v>
      </c>
      <c r="C679" s="21">
        <f>C677-C678</f>
        <v>-2044.2500000000002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 t="s">
        <v>8</v>
      </c>
      <c r="Y679" s="21">
        <f>Y677-Y678</f>
        <v>-2044.2500000000002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ht="26.25">
      <c r="B680" s="177" t="str">
        <f>IF(C679&lt;0,"NO PAGAR","COBRAR")</f>
        <v>NO PAGAR</v>
      </c>
      <c r="C680" s="177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77" t="str">
        <f>IF(Y679&lt;0,"NO PAGAR","COBRAR")</f>
        <v>NO PAGAR</v>
      </c>
      <c r="Y680" s="177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68" t="s">
        <v>9</v>
      </c>
      <c r="C681" s="169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68" t="s">
        <v>9</v>
      </c>
      <c r="Y681" s="169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9" t="str">
        <f>IF(C715&lt;0,"SALDO A FAVOR","SALDO ADELANTAD0'")</f>
        <v>SALDO ADELANTAD0'</v>
      </c>
      <c r="C682" s="10">
        <f>IF(Y626&lt;=0,Y626*-1)</f>
        <v>2044.2500000000002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9" t="str">
        <f>IF(C679&lt;0,"SALDO ADELANTADO","SALDO A FAVOR'")</f>
        <v>SALDO ADELANTADO</v>
      </c>
      <c r="Y682" s="10">
        <f>IF(C679&lt;=0,C679*-1)</f>
        <v>2044.2500000000002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10</v>
      </c>
      <c r="C683" s="10">
        <f>R692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10</v>
      </c>
      <c r="Y683" s="10">
        <f>AN692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11</v>
      </c>
      <c r="C684" s="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11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12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12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13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13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14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14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15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15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11" t="s">
        <v>16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16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>
      <c r="B690" s="11" t="s">
        <v>17</v>
      </c>
      <c r="C690" s="10"/>
      <c r="E690" s="170" t="s">
        <v>7</v>
      </c>
      <c r="F690" s="171"/>
      <c r="G690" s="172"/>
      <c r="H690" s="5">
        <f>SUM(H676:H689)</f>
        <v>0</v>
      </c>
      <c r="N690" s="3"/>
      <c r="O690" s="3"/>
      <c r="P690" s="3"/>
      <c r="Q690" s="3"/>
      <c r="R690" s="18"/>
      <c r="S690" s="3"/>
      <c r="V690" s="17"/>
      <c r="X690" s="11" t="s">
        <v>17</v>
      </c>
      <c r="Y690" s="10"/>
      <c r="AA690" s="170" t="s">
        <v>7</v>
      </c>
      <c r="AB690" s="171"/>
      <c r="AC690" s="172"/>
      <c r="AD690" s="5">
        <f>SUM(AD676:AD689)</f>
        <v>0</v>
      </c>
      <c r="AJ690" s="3"/>
      <c r="AK690" s="3"/>
      <c r="AL690" s="3"/>
      <c r="AM690" s="3"/>
      <c r="AN690" s="18"/>
      <c r="AO690" s="3"/>
    </row>
    <row r="691" spans="2:41">
      <c r="B691" s="12"/>
      <c r="C691" s="10"/>
      <c r="E691" s="13"/>
      <c r="F691" s="13"/>
      <c r="G691" s="13"/>
      <c r="N691" s="3"/>
      <c r="O691" s="3"/>
      <c r="P691" s="3"/>
      <c r="Q691" s="3"/>
      <c r="R691" s="18"/>
      <c r="S691" s="3"/>
      <c r="V691" s="17"/>
      <c r="X691" s="12"/>
      <c r="Y691" s="10"/>
      <c r="AA691" s="13"/>
      <c r="AB691" s="13"/>
      <c r="AC691" s="13"/>
      <c r="AJ691" s="3"/>
      <c r="AK691" s="3"/>
      <c r="AL691" s="3"/>
      <c r="AM691" s="3"/>
      <c r="AN691" s="18"/>
      <c r="AO691" s="3"/>
    </row>
    <row r="692" spans="2:41">
      <c r="B692" s="12"/>
      <c r="C692" s="10"/>
      <c r="N692" s="170" t="s">
        <v>7</v>
      </c>
      <c r="O692" s="171"/>
      <c r="P692" s="171"/>
      <c r="Q692" s="172"/>
      <c r="R692" s="18">
        <f>SUM(R676:R691)</f>
        <v>0</v>
      </c>
      <c r="S692" s="3"/>
      <c r="V692" s="17"/>
      <c r="X692" s="12"/>
      <c r="Y692" s="10"/>
      <c r="AJ692" s="170" t="s">
        <v>7</v>
      </c>
      <c r="AK692" s="171"/>
      <c r="AL692" s="171"/>
      <c r="AM692" s="172"/>
      <c r="AN692" s="18">
        <f>SUM(AN676:AN691)</f>
        <v>0</v>
      </c>
      <c r="AO692" s="3"/>
    </row>
    <row r="693" spans="2:41">
      <c r="B693" s="12"/>
      <c r="C693" s="10"/>
      <c r="V693" s="17"/>
      <c r="X693" s="12"/>
      <c r="Y693" s="10"/>
    </row>
    <row r="694" spans="2:41">
      <c r="B694" s="12"/>
      <c r="C694" s="10"/>
      <c r="V694" s="17"/>
      <c r="X694" s="12"/>
      <c r="Y694" s="10"/>
    </row>
    <row r="695" spans="2:41">
      <c r="B695" s="12"/>
      <c r="C695" s="10"/>
      <c r="E695" s="14"/>
      <c r="V695" s="17"/>
      <c r="X695" s="12"/>
      <c r="Y695" s="10"/>
      <c r="AA695" s="14"/>
    </row>
    <row r="696" spans="2:41">
      <c r="B696" s="12"/>
      <c r="C696" s="10"/>
      <c r="V696" s="17"/>
      <c r="X696" s="12"/>
      <c r="Y696" s="10"/>
    </row>
    <row r="697" spans="2:41">
      <c r="B697" s="12"/>
      <c r="C697" s="10"/>
      <c r="V697" s="17"/>
      <c r="X697" s="12"/>
      <c r="Y697" s="10"/>
    </row>
    <row r="698" spans="2:41">
      <c r="B698" s="12"/>
      <c r="C698" s="10"/>
      <c r="V698" s="17"/>
      <c r="X698" s="12"/>
      <c r="Y698" s="10"/>
    </row>
    <row r="699" spans="2:41">
      <c r="B699" s="12"/>
      <c r="C699" s="10"/>
      <c r="V699" s="17"/>
      <c r="X699" s="12"/>
      <c r="Y699" s="10"/>
    </row>
    <row r="700" spans="2:41">
      <c r="B700" s="11"/>
      <c r="C700" s="10"/>
      <c r="V700" s="17"/>
      <c r="X700" s="11"/>
      <c r="Y700" s="10"/>
    </row>
    <row r="701" spans="2:41">
      <c r="B701" s="15" t="s">
        <v>18</v>
      </c>
      <c r="C701" s="16">
        <f>SUM(C682:C700)</f>
        <v>2044.2500000000002</v>
      </c>
      <c r="V701" s="17"/>
      <c r="X701" s="15" t="s">
        <v>18</v>
      </c>
      <c r="Y701" s="16">
        <f>SUM(Y682:Y700)</f>
        <v>2044.2500000000002</v>
      </c>
    </row>
    <row r="702" spans="2:41">
      <c r="D702" t="s">
        <v>22</v>
      </c>
      <c r="E702" t="s">
        <v>21</v>
      </c>
      <c r="V702" s="17"/>
      <c r="Z702" t="s">
        <v>22</v>
      </c>
      <c r="AA702" t="s">
        <v>21</v>
      </c>
    </row>
    <row r="703" spans="2:41">
      <c r="E703" s="1" t="s">
        <v>19</v>
      </c>
      <c r="V703" s="17"/>
      <c r="AA703" s="1" t="s">
        <v>19</v>
      </c>
    </row>
    <row r="704" spans="2:41">
      <c r="V704" s="17"/>
    </row>
    <row r="705" spans="1:43">
      <c r="V705" s="17"/>
    </row>
    <row r="706" spans="1:43">
      <c r="V706" s="17"/>
    </row>
    <row r="707" spans="1:43">
      <c r="V707" s="17"/>
    </row>
    <row r="708" spans="1:43">
      <c r="V708" s="17"/>
    </row>
    <row r="709" spans="1:43">
      <c r="V709" s="17"/>
    </row>
    <row r="710" spans="1:43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</row>
    <row r="711" spans="1:43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</row>
    <row r="712" spans="1:43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</row>
    <row r="713" spans="1:43">
      <c r="V713" s="17"/>
    </row>
    <row r="714" spans="1:43">
      <c r="H714" s="173" t="s">
        <v>30</v>
      </c>
      <c r="I714" s="173"/>
      <c r="J714" s="173"/>
      <c r="V714" s="17"/>
      <c r="AA714" s="173" t="s">
        <v>31</v>
      </c>
      <c r="AB714" s="173"/>
      <c r="AC714" s="173"/>
    </row>
    <row r="715" spans="1:43">
      <c r="H715" s="173"/>
      <c r="I715" s="173"/>
      <c r="J715" s="173"/>
      <c r="V715" s="17"/>
      <c r="AA715" s="173"/>
      <c r="AB715" s="173"/>
      <c r="AC715" s="173"/>
    </row>
    <row r="716" spans="1:43">
      <c r="V716" s="17"/>
    </row>
    <row r="717" spans="1:43">
      <c r="V717" s="17"/>
    </row>
    <row r="718" spans="1:43" ht="23.25">
      <c r="B718" s="24" t="s">
        <v>68</v>
      </c>
      <c r="V718" s="17"/>
      <c r="X718" s="22" t="s">
        <v>68</v>
      </c>
    </row>
    <row r="719" spans="1:43" ht="23.25">
      <c r="B719" s="23" t="s">
        <v>32</v>
      </c>
      <c r="C719" s="20">
        <f>IF(X674="PAGADO",0,C679)</f>
        <v>-2044.2500000000002</v>
      </c>
      <c r="E719" s="174" t="s">
        <v>20</v>
      </c>
      <c r="F719" s="174"/>
      <c r="G719" s="174"/>
      <c r="H719" s="174"/>
      <c r="V719" s="17"/>
      <c r="X719" s="23" t="s">
        <v>32</v>
      </c>
      <c r="Y719" s="20">
        <f>IF(B1519="PAGADO",0,C724)</f>
        <v>-2044.2500000000002</v>
      </c>
      <c r="AA719" s="174" t="s">
        <v>20</v>
      </c>
      <c r="AB719" s="174"/>
      <c r="AC719" s="174"/>
      <c r="AD719" s="174"/>
    </row>
    <row r="720" spans="1:43">
      <c r="B720" s="1" t="s">
        <v>0</v>
      </c>
      <c r="C720" s="19">
        <f>H735</f>
        <v>0</v>
      </c>
      <c r="E720" s="2" t="s">
        <v>1</v>
      </c>
      <c r="F720" s="2" t="s">
        <v>2</v>
      </c>
      <c r="G720" s="2" t="s">
        <v>3</v>
      </c>
      <c r="H720" s="2" t="s">
        <v>4</v>
      </c>
      <c r="N720" s="2" t="s">
        <v>1</v>
      </c>
      <c r="O720" s="2" t="s">
        <v>5</v>
      </c>
      <c r="P720" s="2" t="s">
        <v>4</v>
      </c>
      <c r="Q720" s="2" t="s">
        <v>6</v>
      </c>
      <c r="R720" s="2" t="s">
        <v>7</v>
      </c>
      <c r="S720" s="3"/>
      <c r="V720" s="17"/>
      <c r="X720" s="1" t="s">
        <v>0</v>
      </c>
      <c r="Y720" s="19">
        <f>AD735</f>
        <v>0</v>
      </c>
      <c r="AA720" s="2" t="s">
        <v>1</v>
      </c>
      <c r="AB720" s="2" t="s">
        <v>2</v>
      </c>
      <c r="AC720" s="2" t="s">
        <v>3</v>
      </c>
      <c r="AD720" s="2" t="s">
        <v>4</v>
      </c>
      <c r="AJ720" s="2" t="s">
        <v>1</v>
      </c>
      <c r="AK720" s="2" t="s">
        <v>5</v>
      </c>
      <c r="AL720" s="2" t="s">
        <v>4</v>
      </c>
      <c r="AM720" s="2" t="s">
        <v>6</v>
      </c>
      <c r="AN720" s="2" t="s">
        <v>7</v>
      </c>
      <c r="AO720" s="3"/>
    </row>
    <row r="721" spans="2:41">
      <c r="C721" s="2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Y721" s="2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" t="s">
        <v>24</v>
      </c>
      <c r="C722" s="19">
        <f>IF(C719&gt;0,C719+C720,C720)</f>
        <v>0</v>
      </c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" t="s">
        <v>24</v>
      </c>
      <c r="Y722" s="19">
        <f>IF(Y719&gt;0,Y719+Y720,Y720)</f>
        <v>0</v>
      </c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" t="s">
        <v>9</v>
      </c>
      <c r="C723" s="20">
        <f>C747</f>
        <v>2044.2500000000002</v>
      </c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" t="s">
        <v>9</v>
      </c>
      <c r="Y723" s="20">
        <f>Y747</f>
        <v>2044.2500000000002</v>
      </c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6" t="s">
        <v>26</v>
      </c>
      <c r="C724" s="21">
        <f>C722-C723</f>
        <v>-2044.2500000000002</v>
      </c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6" t="s">
        <v>27</v>
      </c>
      <c r="Y724" s="21">
        <f>Y722-Y723</f>
        <v>-2044.2500000000002</v>
      </c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 ht="23.25">
      <c r="B725" s="6"/>
      <c r="C725" s="7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75" t="str">
        <f>IF(Y724&lt;0,"NO PAGAR","COBRAR'")</f>
        <v>NO PAGAR</v>
      </c>
      <c r="Y725" s="175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 ht="23.25">
      <c r="B726" s="175" t="str">
        <f>IF(C724&lt;0,"NO PAGAR","COBRAR'")</f>
        <v>NO PAGAR</v>
      </c>
      <c r="C726" s="175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6"/>
      <c r="Y726" s="8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68" t="s">
        <v>9</v>
      </c>
      <c r="C727" s="169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68" t="s">
        <v>9</v>
      </c>
      <c r="Y727" s="169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9" t="str">
        <f>IF(Y679&lt;0,"SALDO ADELANTADO","SALDO A FAVOR '")</f>
        <v>SALDO ADELANTADO</v>
      </c>
      <c r="C728" s="10">
        <f>IF(Y679&lt;=0,Y679*-1)</f>
        <v>2044.2500000000002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9" t="str">
        <f>IF(C724&lt;0,"SALDO ADELANTADO","SALDO A FAVOR'")</f>
        <v>SALDO ADELANTADO</v>
      </c>
      <c r="Y728" s="10">
        <f>IF(C724&lt;=0,C724*-1)</f>
        <v>2044.2500000000002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1" t="s">
        <v>10</v>
      </c>
      <c r="C729" s="10">
        <f>R737</f>
        <v>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1" t="s">
        <v>10</v>
      </c>
      <c r="Y729" s="10">
        <f>AN737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1" t="s">
        <v>11</v>
      </c>
      <c r="C730" s="10"/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11" t="s">
        <v>11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12</v>
      </c>
      <c r="C731" s="10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1" t="s">
        <v>12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13</v>
      </c>
      <c r="C732" s="10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1" t="s">
        <v>13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14</v>
      </c>
      <c r="C733" s="10"/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1" t="s">
        <v>14</v>
      </c>
      <c r="Y733" s="1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15</v>
      </c>
      <c r="C734" s="1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15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16</v>
      </c>
      <c r="C735" s="10"/>
      <c r="E735" s="170" t="s">
        <v>7</v>
      </c>
      <c r="F735" s="171"/>
      <c r="G735" s="172"/>
      <c r="H735" s="5">
        <f>SUM(H721:H734)</f>
        <v>0</v>
      </c>
      <c r="N735" s="3"/>
      <c r="O735" s="3"/>
      <c r="P735" s="3"/>
      <c r="Q735" s="3"/>
      <c r="R735" s="18"/>
      <c r="S735" s="3"/>
      <c r="V735" s="17"/>
      <c r="X735" s="11" t="s">
        <v>16</v>
      </c>
      <c r="Y735" s="10"/>
      <c r="AA735" s="170" t="s">
        <v>7</v>
      </c>
      <c r="AB735" s="171"/>
      <c r="AC735" s="172"/>
      <c r="AD735" s="5">
        <f>SUM(AD721:AD734)</f>
        <v>0</v>
      </c>
      <c r="AJ735" s="3"/>
      <c r="AK735" s="3"/>
      <c r="AL735" s="3"/>
      <c r="AM735" s="3"/>
      <c r="AN735" s="18"/>
      <c r="AO735" s="3"/>
    </row>
    <row r="736" spans="2:41">
      <c r="B736" s="11" t="s">
        <v>17</v>
      </c>
      <c r="C736" s="10"/>
      <c r="E736" s="13"/>
      <c r="F736" s="13"/>
      <c r="G736" s="13"/>
      <c r="N736" s="3"/>
      <c r="O736" s="3"/>
      <c r="P736" s="3"/>
      <c r="Q736" s="3"/>
      <c r="R736" s="18"/>
      <c r="S736" s="3"/>
      <c r="V736" s="17"/>
      <c r="X736" s="11" t="s">
        <v>17</v>
      </c>
      <c r="Y736" s="10"/>
      <c r="AA736" s="13"/>
      <c r="AB736" s="13"/>
      <c r="AC736" s="13"/>
      <c r="AJ736" s="3"/>
      <c r="AK736" s="3"/>
      <c r="AL736" s="3"/>
      <c r="AM736" s="3"/>
      <c r="AN736" s="18"/>
      <c r="AO736" s="3"/>
    </row>
    <row r="737" spans="2:41">
      <c r="B737" s="12"/>
      <c r="C737" s="10"/>
      <c r="N737" s="170" t="s">
        <v>7</v>
      </c>
      <c r="O737" s="171"/>
      <c r="P737" s="171"/>
      <c r="Q737" s="172"/>
      <c r="R737" s="18">
        <f>SUM(R721:R736)</f>
        <v>0</v>
      </c>
      <c r="S737" s="3"/>
      <c r="V737" s="17"/>
      <c r="X737" s="12"/>
      <c r="Y737" s="10"/>
      <c r="AJ737" s="170" t="s">
        <v>7</v>
      </c>
      <c r="AK737" s="171"/>
      <c r="AL737" s="171"/>
      <c r="AM737" s="172"/>
      <c r="AN737" s="18">
        <f>SUM(AN721:AN736)</f>
        <v>0</v>
      </c>
      <c r="AO737" s="3"/>
    </row>
    <row r="738" spans="2:41">
      <c r="B738" s="12"/>
      <c r="C738" s="10"/>
      <c r="V738" s="17"/>
      <c r="X738" s="12"/>
      <c r="Y738" s="10"/>
    </row>
    <row r="739" spans="2:41">
      <c r="B739" s="12"/>
      <c r="C739" s="10"/>
      <c r="V739" s="17"/>
      <c r="X739" s="12"/>
      <c r="Y739" s="10"/>
    </row>
    <row r="740" spans="2:41">
      <c r="B740" s="12"/>
      <c r="C740" s="10"/>
      <c r="E740" s="14"/>
      <c r="V740" s="17"/>
      <c r="X740" s="12"/>
      <c r="Y740" s="10"/>
      <c r="AA740" s="14"/>
    </row>
    <row r="741" spans="2:41">
      <c r="B741" s="12"/>
      <c r="C741" s="10"/>
      <c r="V741" s="17"/>
      <c r="X741" s="12"/>
      <c r="Y741" s="10"/>
    </row>
    <row r="742" spans="2:41">
      <c r="B742" s="12"/>
      <c r="C742" s="10"/>
      <c r="V742" s="17"/>
      <c r="X742" s="12"/>
      <c r="Y742" s="10"/>
    </row>
    <row r="743" spans="2:41">
      <c r="B743" s="12"/>
      <c r="C743" s="10"/>
      <c r="V743" s="17"/>
      <c r="X743" s="12"/>
      <c r="Y743" s="10"/>
    </row>
    <row r="744" spans="2:41">
      <c r="B744" s="12"/>
      <c r="C744" s="10"/>
      <c r="V744" s="17"/>
      <c r="X744" s="12"/>
      <c r="Y744" s="10"/>
    </row>
    <row r="745" spans="2:41">
      <c r="B745" s="12"/>
      <c r="C745" s="10"/>
      <c r="V745" s="17"/>
      <c r="X745" s="12"/>
      <c r="Y745" s="10"/>
    </row>
    <row r="746" spans="2:41">
      <c r="B746" s="11"/>
      <c r="C746" s="10"/>
      <c r="V746" s="17"/>
      <c r="X746" s="11"/>
      <c r="Y746" s="10"/>
    </row>
    <row r="747" spans="2:41">
      <c r="B747" s="15" t="s">
        <v>18</v>
      </c>
      <c r="C747" s="16">
        <f>SUM(C728:C746)</f>
        <v>2044.2500000000002</v>
      </c>
      <c r="D747" t="s">
        <v>22</v>
      </c>
      <c r="E747" t="s">
        <v>21</v>
      </c>
      <c r="V747" s="17"/>
      <c r="X747" s="15" t="s">
        <v>18</v>
      </c>
      <c r="Y747" s="16">
        <f>SUM(Y728:Y746)</f>
        <v>2044.2500000000002</v>
      </c>
      <c r="Z747" t="s">
        <v>22</v>
      </c>
      <c r="AA747" t="s">
        <v>21</v>
      </c>
    </row>
    <row r="748" spans="2:41">
      <c r="E748" s="1" t="s">
        <v>19</v>
      </c>
      <c r="V748" s="17"/>
      <c r="AA748" s="1" t="s">
        <v>19</v>
      </c>
    </row>
    <row r="749" spans="2:41">
      <c r="V749" s="17"/>
    </row>
    <row r="750" spans="2:41">
      <c r="V750" s="17"/>
    </row>
    <row r="751" spans="2:41">
      <c r="V751" s="17"/>
    </row>
    <row r="752" spans="2:41">
      <c r="V752" s="17"/>
    </row>
    <row r="753" spans="2:41">
      <c r="V753" s="17"/>
    </row>
    <row r="754" spans="2:41">
      <c r="V754" s="17"/>
    </row>
    <row r="755" spans="2:41">
      <c r="V755" s="17"/>
    </row>
    <row r="756" spans="2:41">
      <c r="V756" s="17"/>
    </row>
    <row r="757" spans="2:41">
      <c r="V757" s="17"/>
    </row>
    <row r="758" spans="2:41">
      <c r="V758" s="17"/>
    </row>
    <row r="759" spans="2:41">
      <c r="V759" s="17"/>
    </row>
    <row r="760" spans="2:41">
      <c r="V760" s="17"/>
    </row>
    <row r="761" spans="2:41">
      <c r="V761" s="17"/>
      <c r="AC761" s="176" t="s">
        <v>29</v>
      </c>
      <c r="AD761" s="176"/>
      <c r="AE761" s="176"/>
    </row>
    <row r="762" spans="2:41">
      <c r="H762" s="173" t="s">
        <v>28</v>
      </c>
      <c r="I762" s="173"/>
      <c r="J762" s="173"/>
      <c r="V762" s="17"/>
      <c r="AC762" s="176"/>
      <c r="AD762" s="176"/>
      <c r="AE762" s="176"/>
    </row>
    <row r="763" spans="2:41">
      <c r="H763" s="173"/>
      <c r="I763" s="173"/>
      <c r="J763" s="173"/>
      <c r="V763" s="17"/>
      <c r="AC763" s="176"/>
      <c r="AD763" s="176"/>
      <c r="AE763" s="176"/>
    </row>
    <row r="764" spans="2:41">
      <c r="V764" s="17"/>
    </row>
    <row r="765" spans="2:41">
      <c r="V765" s="17"/>
    </row>
    <row r="766" spans="2:41" ht="23.25">
      <c r="B766" s="22" t="s">
        <v>69</v>
      </c>
      <c r="V766" s="17"/>
      <c r="X766" s="22" t="s">
        <v>69</v>
      </c>
    </row>
    <row r="767" spans="2:41" ht="23.25">
      <c r="B767" s="23" t="s">
        <v>32</v>
      </c>
      <c r="C767" s="20">
        <f>IF(X719="PAGADO",0,Y724)</f>
        <v>-2044.2500000000002</v>
      </c>
      <c r="E767" s="174" t="s">
        <v>20</v>
      </c>
      <c r="F767" s="174"/>
      <c r="G767" s="174"/>
      <c r="H767" s="174"/>
      <c r="V767" s="17"/>
      <c r="X767" s="23" t="s">
        <v>32</v>
      </c>
      <c r="Y767" s="20">
        <f>IF(B767="PAGADO",0,C772)</f>
        <v>-2044.2500000000002</v>
      </c>
      <c r="AA767" s="174" t="s">
        <v>20</v>
      </c>
      <c r="AB767" s="174"/>
      <c r="AC767" s="174"/>
      <c r="AD767" s="174"/>
    </row>
    <row r="768" spans="2:41">
      <c r="B768" s="1" t="s">
        <v>0</v>
      </c>
      <c r="C768" s="19">
        <f>H783</f>
        <v>0</v>
      </c>
      <c r="E768" s="2" t="s">
        <v>1</v>
      </c>
      <c r="F768" s="2" t="s">
        <v>2</v>
      </c>
      <c r="G768" s="2" t="s">
        <v>3</v>
      </c>
      <c r="H768" s="2" t="s">
        <v>4</v>
      </c>
      <c r="N768" s="2" t="s">
        <v>1</v>
      </c>
      <c r="O768" s="2" t="s">
        <v>5</v>
      </c>
      <c r="P768" s="2" t="s">
        <v>4</v>
      </c>
      <c r="Q768" s="2" t="s">
        <v>6</v>
      </c>
      <c r="R768" s="2" t="s">
        <v>7</v>
      </c>
      <c r="S768" s="3"/>
      <c r="V768" s="17"/>
      <c r="X768" s="1" t="s">
        <v>0</v>
      </c>
      <c r="Y768" s="19">
        <f>AD783</f>
        <v>0</v>
      </c>
      <c r="AA768" s="2" t="s">
        <v>1</v>
      </c>
      <c r="AB768" s="2" t="s">
        <v>2</v>
      </c>
      <c r="AC768" s="2" t="s">
        <v>3</v>
      </c>
      <c r="AD768" s="2" t="s">
        <v>4</v>
      </c>
      <c r="AJ768" s="2" t="s">
        <v>1</v>
      </c>
      <c r="AK768" s="2" t="s">
        <v>5</v>
      </c>
      <c r="AL768" s="2" t="s">
        <v>4</v>
      </c>
      <c r="AM768" s="2" t="s">
        <v>6</v>
      </c>
      <c r="AN768" s="2" t="s">
        <v>7</v>
      </c>
      <c r="AO768" s="3"/>
    </row>
    <row r="769" spans="2:41">
      <c r="C769" s="2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Y769" s="2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" t="s">
        <v>24</v>
      </c>
      <c r="C770" s="19">
        <f>IF(C767&gt;0,C767+C768,C768)</f>
        <v>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" t="s">
        <v>24</v>
      </c>
      <c r="Y770" s="19">
        <f>IF(Y767&gt;0,Y767+Y768,Y768)</f>
        <v>0</v>
      </c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" t="s">
        <v>9</v>
      </c>
      <c r="C771" s="20">
        <f>C794</f>
        <v>2044.2500000000002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" t="s">
        <v>9</v>
      </c>
      <c r="Y771" s="20">
        <f>Y794</f>
        <v>2044.2500000000002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6" t="s">
        <v>25</v>
      </c>
      <c r="C772" s="21">
        <f>C770-C771</f>
        <v>-2044.2500000000002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 t="s">
        <v>8</v>
      </c>
      <c r="Y772" s="21">
        <f>Y770-Y771</f>
        <v>-2044.2500000000002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ht="26.25">
      <c r="B773" s="177" t="str">
        <f>IF(C772&lt;0,"NO PAGAR","COBRAR")</f>
        <v>NO PAGAR</v>
      </c>
      <c r="C773" s="177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77" t="str">
        <f>IF(Y772&lt;0,"NO PAGAR","COBRAR")</f>
        <v>NO PAGAR</v>
      </c>
      <c r="Y773" s="177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68" t="s">
        <v>9</v>
      </c>
      <c r="C774" s="169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68" t="s">
        <v>9</v>
      </c>
      <c r="Y774" s="169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9" t="str">
        <f>IF(C808&lt;0,"SALDO A FAVOR","SALDO ADELANTAD0'")</f>
        <v>SALDO ADELANTAD0'</v>
      </c>
      <c r="C775" s="10">
        <f>IF(Y719&lt;=0,Y719*-1)</f>
        <v>2044.2500000000002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9" t="str">
        <f>IF(C772&lt;0,"SALDO ADELANTADO","SALDO A FAVOR'")</f>
        <v>SALDO ADELANTADO</v>
      </c>
      <c r="Y775" s="10">
        <f>IF(C772&lt;=0,C772*-1)</f>
        <v>2044.2500000000002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10</v>
      </c>
      <c r="C776" s="10">
        <f>R785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10</v>
      </c>
      <c r="Y776" s="10">
        <f>AN785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11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11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12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12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13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 t="s">
        <v>13</v>
      </c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14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14</v>
      </c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15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 t="s">
        <v>15</v>
      </c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16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16</v>
      </c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17</v>
      </c>
      <c r="C783" s="10"/>
      <c r="E783" s="170" t="s">
        <v>7</v>
      </c>
      <c r="F783" s="171"/>
      <c r="G783" s="172"/>
      <c r="H783" s="5">
        <f>SUM(H769:H782)</f>
        <v>0</v>
      </c>
      <c r="N783" s="3"/>
      <c r="O783" s="3"/>
      <c r="P783" s="3"/>
      <c r="Q783" s="3"/>
      <c r="R783" s="18"/>
      <c r="S783" s="3"/>
      <c r="V783" s="17"/>
      <c r="X783" s="11" t="s">
        <v>17</v>
      </c>
      <c r="Y783" s="10"/>
      <c r="AA783" s="170" t="s">
        <v>7</v>
      </c>
      <c r="AB783" s="171"/>
      <c r="AC783" s="172"/>
      <c r="AD783" s="5">
        <f>SUM(AD769:AD782)</f>
        <v>0</v>
      </c>
      <c r="AJ783" s="3"/>
      <c r="AK783" s="3"/>
      <c r="AL783" s="3"/>
      <c r="AM783" s="3"/>
      <c r="AN783" s="18"/>
      <c r="AO783" s="3"/>
    </row>
    <row r="784" spans="2:41">
      <c r="B784" s="12"/>
      <c r="C784" s="10"/>
      <c r="E784" s="13"/>
      <c r="F784" s="13"/>
      <c r="G784" s="13"/>
      <c r="N784" s="3"/>
      <c r="O784" s="3"/>
      <c r="P784" s="3"/>
      <c r="Q784" s="3"/>
      <c r="R784" s="18"/>
      <c r="S784" s="3"/>
      <c r="V784" s="17"/>
      <c r="X784" s="12"/>
      <c r="Y784" s="10"/>
      <c r="AA784" s="13"/>
      <c r="AB784" s="13"/>
      <c r="AC784" s="13"/>
      <c r="AJ784" s="3"/>
      <c r="AK784" s="3"/>
      <c r="AL784" s="3"/>
      <c r="AM784" s="3"/>
      <c r="AN784" s="18"/>
      <c r="AO784" s="3"/>
    </row>
    <row r="785" spans="2:41">
      <c r="B785" s="12"/>
      <c r="C785" s="10"/>
      <c r="N785" s="170" t="s">
        <v>7</v>
      </c>
      <c r="O785" s="171"/>
      <c r="P785" s="171"/>
      <c r="Q785" s="172"/>
      <c r="R785" s="18">
        <f>SUM(R769:R784)</f>
        <v>0</v>
      </c>
      <c r="S785" s="3"/>
      <c r="V785" s="17"/>
      <c r="X785" s="12"/>
      <c r="Y785" s="10"/>
      <c r="AJ785" s="170" t="s">
        <v>7</v>
      </c>
      <c r="AK785" s="171"/>
      <c r="AL785" s="171"/>
      <c r="AM785" s="172"/>
      <c r="AN785" s="18">
        <f>SUM(AN769:AN784)</f>
        <v>0</v>
      </c>
      <c r="AO785" s="3"/>
    </row>
    <row r="786" spans="2:41">
      <c r="B786" s="12"/>
      <c r="C786" s="10"/>
      <c r="V786" s="17"/>
      <c r="X786" s="12"/>
      <c r="Y786" s="10"/>
    </row>
    <row r="787" spans="2:41">
      <c r="B787" s="12"/>
      <c r="C787" s="10"/>
      <c r="V787" s="17"/>
      <c r="X787" s="12"/>
      <c r="Y787" s="10"/>
    </row>
    <row r="788" spans="2:41">
      <c r="B788" s="12"/>
      <c r="C788" s="10"/>
      <c r="E788" s="14"/>
      <c r="V788" s="17"/>
      <c r="X788" s="12"/>
      <c r="Y788" s="10"/>
      <c r="AA788" s="14"/>
    </row>
    <row r="789" spans="2:41">
      <c r="B789" s="12"/>
      <c r="C789" s="10"/>
      <c r="V789" s="17"/>
      <c r="X789" s="12"/>
      <c r="Y789" s="10"/>
    </row>
    <row r="790" spans="2:41">
      <c r="B790" s="12"/>
      <c r="C790" s="10"/>
      <c r="V790" s="17"/>
      <c r="X790" s="12"/>
      <c r="Y790" s="10"/>
    </row>
    <row r="791" spans="2:41">
      <c r="B791" s="12"/>
      <c r="C791" s="10"/>
      <c r="V791" s="17"/>
      <c r="X791" s="12"/>
      <c r="Y791" s="10"/>
    </row>
    <row r="792" spans="2:41">
      <c r="B792" s="12"/>
      <c r="C792" s="10"/>
      <c r="V792" s="17"/>
      <c r="X792" s="12"/>
      <c r="Y792" s="10"/>
    </row>
    <row r="793" spans="2:41">
      <c r="B793" s="11"/>
      <c r="C793" s="10"/>
      <c r="V793" s="17"/>
      <c r="X793" s="11"/>
      <c r="Y793" s="10"/>
    </row>
    <row r="794" spans="2:41">
      <c r="B794" s="15" t="s">
        <v>18</v>
      </c>
      <c r="C794" s="16">
        <f>SUM(C775:C793)</f>
        <v>2044.2500000000002</v>
      </c>
      <c r="V794" s="17"/>
      <c r="X794" s="15" t="s">
        <v>18</v>
      </c>
      <c r="Y794" s="16">
        <f>SUM(Y775:Y793)</f>
        <v>2044.2500000000002</v>
      </c>
    </row>
    <row r="795" spans="2:41">
      <c r="D795" t="s">
        <v>22</v>
      </c>
      <c r="E795" t="s">
        <v>21</v>
      </c>
      <c r="V795" s="17"/>
      <c r="Z795" t="s">
        <v>22</v>
      </c>
      <c r="AA795" t="s">
        <v>21</v>
      </c>
    </row>
    <row r="796" spans="2:41">
      <c r="E796" s="1" t="s">
        <v>19</v>
      </c>
      <c r="V796" s="17"/>
      <c r="AA796" s="1" t="s">
        <v>19</v>
      </c>
    </row>
    <row r="797" spans="2:41">
      <c r="V797" s="17"/>
    </row>
    <row r="798" spans="2:41">
      <c r="V798" s="17"/>
    </row>
    <row r="799" spans="2:41">
      <c r="V799" s="17"/>
    </row>
    <row r="800" spans="2:41">
      <c r="V800" s="17"/>
    </row>
    <row r="801" spans="1:43">
      <c r="V801" s="17"/>
    </row>
    <row r="802" spans="1:43">
      <c r="V802" s="17"/>
    </row>
    <row r="803" spans="1:4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</row>
    <row r="804" spans="1:43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</row>
    <row r="805" spans="1:43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</row>
    <row r="806" spans="1:43">
      <c r="V806" s="17"/>
    </row>
    <row r="807" spans="1:43">
      <c r="H807" s="173" t="s">
        <v>30</v>
      </c>
      <c r="I807" s="173"/>
      <c r="J807" s="173"/>
      <c r="V807" s="17"/>
      <c r="AA807" s="173" t="s">
        <v>31</v>
      </c>
      <c r="AB807" s="173"/>
      <c r="AC807" s="173"/>
    </row>
    <row r="808" spans="1:43">
      <c r="H808" s="173"/>
      <c r="I808" s="173"/>
      <c r="J808" s="173"/>
      <c r="V808" s="17"/>
      <c r="AA808" s="173"/>
      <c r="AB808" s="173"/>
      <c r="AC808" s="173"/>
    </row>
    <row r="809" spans="1:43">
      <c r="V809" s="17"/>
    </row>
    <row r="810" spans="1:43">
      <c r="V810" s="17"/>
    </row>
    <row r="811" spans="1:43" ht="23.25">
      <c r="B811" s="24" t="s">
        <v>69</v>
      </c>
      <c r="V811" s="17"/>
      <c r="X811" s="22" t="s">
        <v>69</v>
      </c>
    </row>
    <row r="812" spans="1:43" ht="23.25">
      <c r="B812" s="23" t="s">
        <v>32</v>
      </c>
      <c r="C812" s="20">
        <f>IF(X767="PAGADO",0,C772)</f>
        <v>-2044.2500000000002</v>
      </c>
      <c r="E812" s="174" t="s">
        <v>20</v>
      </c>
      <c r="F812" s="174"/>
      <c r="G812" s="174"/>
      <c r="H812" s="174"/>
      <c r="V812" s="17"/>
      <c r="X812" s="23" t="s">
        <v>32</v>
      </c>
      <c r="Y812" s="20">
        <f>IF(B1612="PAGADO",0,C817)</f>
        <v>-2044.2500000000002</v>
      </c>
      <c r="AA812" s="174" t="s">
        <v>20</v>
      </c>
      <c r="AB812" s="174"/>
      <c r="AC812" s="174"/>
      <c r="AD812" s="174"/>
    </row>
    <row r="813" spans="1:43">
      <c r="B813" s="1" t="s">
        <v>0</v>
      </c>
      <c r="C813" s="19">
        <f>H828</f>
        <v>0</v>
      </c>
      <c r="E813" s="2" t="s">
        <v>1</v>
      </c>
      <c r="F813" s="2" t="s">
        <v>2</v>
      </c>
      <c r="G813" s="2" t="s">
        <v>3</v>
      </c>
      <c r="H813" s="2" t="s">
        <v>4</v>
      </c>
      <c r="N813" s="2" t="s">
        <v>1</v>
      </c>
      <c r="O813" s="2" t="s">
        <v>5</v>
      </c>
      <c r="P813" s="2" t="s">
        <v>4</v>
      </c>
      <c r="Q813" s="2" t="s">
        <v>6</v>
      </c>
      <c r="R813" s="2" t="s">
        <v>7</v>
      </c>
      <c r="S813" s="3"/>
      <c r="V813" s="17"/>
      <c r="X813" s="1" t="s">
        <v>0</v>
      </c>
      <c r="Y813" s="19">
        <f>AD828</f>
        <v>0</v>
      </c>
      <c r="AA813" s="2" t="s">
        <v>1</v>
      </c>
      <c r="AB813" s="2" t="s">
        <v>2</v>
      </c>
      <c r="AC813" s="2" t="s">
        <v>3</v>
      </c>
      <c r="AD813" s="2" t="s">
        <v>4</v>
      </c>
      <c r="AJ813" s="2" t="s">
        <v>1</v>
      </c>
      <c r="AK813" s="2" t="s">
        <v>5</v>
      </c>
      <c r="AL813" s="2" t="s">
        <v>4</v>
      </c>
      <c r="AM813" s="2" t="s">
        <v>6</v>
      </c>
      <c r="AN813" s="2" t="s">
        <v>7</v>
      </c>
      <c r="AO813" s="3"/>
    </row>
    <row r="814" spans="1:43">
      <c r="C814" s="2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Y814" s="2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1:43">
      <c r="B815" s="1" t="s">
        <v>24</v>
      </c>
      <c r="C815" s="19">
        <f>IF(C812&gt;0,C812+C813,C813)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" t="s">
        <v>24</v>
      </c>
      <c r="Y815" s="19">
        <f>IF(Y812&gt;0,Y812+Y813,Y813)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1:43">
      <c r="B816" s="1" t="s">
        <v>9</v>
      </c>
      <c r="C816" s="20">
        <f>C840</f>
        <v>2044.2500000000002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" t="s">
        <v>9</v>
      </c>
      <c r="Y816" s="20">
        <f>Y840</f>
        <v>2044.2500000000002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6" t="s">
        <v>26</v>
      </c>
      <c r="C817" s="21">
        <f>C815-C816</f>
        <v>-2044.2500000000002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6" t="s">
        <v>27</v>
      </c>
      <c r="Y817" s="21">
        <f>Y815-Y816</f>
        <v>-2044.2500000000002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ht="23.25">
      <c r="B818" s="6"/>
      <c r="C818" s="7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75" t="str">
        <f>IF(Y817&lt;0,"NO PAGAR","COBRAR'")</f>
        <v>NO PAGAR</v>
      </c>
      <c r="Y818" s="175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ht="23.25">
      <c r="B819" s="175" t="str">
        <f>IF(C817&lt;0,"NO PAGAR","COBRAR'")</f>
        <v>NO PAGAR</v>
      </c>
      <c r="C819" s="175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6"/>
      <c r="Y819" s="8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68" t="s">
        <v>9</v>
      </c>
      <c r="C820" s="169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68" t="s">
        <v>9</v>
      </c>
      <c r="Y820" s="169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9" t="str">
        <f>IF(Y772&lt;0,"SALDO ADELANTADO","SALDO A FAVOR '")</f>
        <v>SALDO ADELANTADO</v>
      </c>
      <c r="C821" s="10">
        <f>IF(Y772&lt;=0,Y772*-1)</f>
        <v>2044.2500000000002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9" t="str">
        <f>IF(C817&lt;0,"SALDO ADELANTADO","SALDO A FAVOR'")</f>
        <v>SALDO ADELANTADO</v>
      </c>
      <c r="Y821" s="10">
        <f>IF(C817&lt;=0,C817*-1)</f>
        <v>2044.2500000000002</v>
      </c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10</v>
      </c>
      <c r="C822" s="10">
        <f>R830</f>
        <v>0</v>
      </c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10</v>
      </c>
      <c r="Y822" s="10">
        <f>AN830</f>
        <v>0</v>
      </c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11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11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12</v>
      </c>
      <c r="C824" s="1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12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13</v>
      </c>
      <c r="C825" s="10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1" t="s">
        <v>13</v>
      </c>
      <c r="Y825" s="10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11" t="s">
        <v>14</v>
      </c>
      <c r="C826" s="1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1" t="s">
        <v>14</v>
      </c>
      <c r="Y826" s="10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1" t="s">
        <v>15</v>
      </c>
      <c r="C827" s="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15</v>
      </c>
      <c r="Y827" s="1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16</v>
      </c>
      <c r="C828" s="10"/>
      <c r="E828" s="170" t="s">
        <v>7</v>
      </c>
      <c r="F828" s="171"/>
      <c r="G828" s="172"/>
      <c r="H828" s="5">
        <f>SUM(H814:H827)</f>
        <v>0</v>
      </c>
      <c r="N828" s="3"/>
      <c r="O828" s="3"/>
      <c r="P828" s="3"/>
      <c r="Q828" s="3"/>
      <c r="R828" s="18"/>
      <c r="S828" s="3"/>
      <c r="V828" s="17"/>
      <c r="X828" s="11" t="s">
        <v>16</v>
      </c>
      <c r="Y828" s="10"/>
      <c r="AA828" s="170" t="s">
        <v>7</v>
      </c>
      <c r="AB828" s="171"/>
      <c r="AC828" s="172"/>
      <c r="AD828" s="5">
        <f>SUM(AD814:AD827)</f>
        <v>0</v>
      </c>
      <c r="AJ828" s="3"/>
      <c r="AK828" s="3"/>
      <c r="AL828" s="3"/>
      <c r="AM828" s="3"/>
      <c r="AN828" s="18"/>
      <c r="AO828" s="3"/>
    </row>
    <row r="829" spans="2:41">
      <c r="B829" s="11" t="s">
        <v>17</v>
      </c>
      <c r="C829" s="10"/>
      <c r="E829" s="13"/>
      <c r="F829" s="13"/>
      <c r="G829" s="13"/>
      <c r="N829" s="3"/>
      <c r="O829" s="3"/>
      <c r="P829" s="3"/>
      <c r="Q829" s="3"/>
      <c r="R829" s="18"/>
      <c r="S829" s="3"/>
      <c r="V829" s="17"/>
      <c r="X829" s="11" t="s">
        <v>17</v>
      </c>
      <c r="Y829" s="10"/>
      <c r="AA829" s="13"/>
      <c r="AB829" s="13"/>
      <c r="AC829" s="13"/>
      <c r="AJ829" s="3"/>
      <c r="AK829" s="3"/>
      <c r="AL829" s="3"/>
      <c r="AM829" s="3"/>
      <c r="AN829" s="18"/>
      <c r="AO829" s="3"/>
    </row>
    <row r="830" spans="2:41">
      <c r="B830" s="12"/>
      <c r="C830" s="10"/>
      <c r="N830" s="170" t="s">
        <v>7</v>
      </c>
      <c r="O830" s="171"/>
      <c r="P830" s="171"/>
      <c r="Q830" s="172"/>
      <c r="R830" s="18">
        <f>SUM(R814:R829)</f>
        <v>0</v>
      </c>
      <c r="S830" s="3"/>
      <c r="V830" s="17"/>
      <c r="X830" s="12"/>
      <c r="Y830" s="10"/>
      <c r="AJ830" s="170" t="s">
        <v>7</v>
      </c>
      <c r="AK830" s="171"/>
      <c r="AL830" s="171"/>
      <c r="AM830" s="172"/>
      <c r="AN830" s="18">
        <f>SUM(AN814:AN829)</f>
        <v>0</v>
      </c>
      <c r="AO830" s="3"/>
    </row>
    <row r="831" spans="2:41">
      <c r="B831" s="12"/>
      <c r="C831" s="10"/>
      <c r="V831" s="17"/>
      <c r="X831" s="12"/>
      <c r="Y831" s="10"/>
    </row>
    <row r="832" spans="2:41">
      <c r="B832" s="12"/>
      <c r="C832" s="10"/>
      <c r="V832" s="17"/>
      <c r="X832" s="12"/>
      <c r="Y832" s="10"/>
    </row>
    <row r="833" spans="2:27">
      <c r="B833" s="12"/>
      <c r="C833" s="10"/>
      <c r="E833" s="14"/>
      <c r="V833" s="17"/>
      <c r="X833" s="12"/>
      <c r="Y833" s="10"/>
      <c r="AA833" s="14"/>
    </row>
    <row r="834" spans="2:27">
      <c r="B834" s="12"/>
      <c r="C834" s="10"/>
      <c r="V834" s="17"/>
      <c r="X834" s="12"/>
      <c r="Y834" s="10"/>
    </row>
    <row r="835" spans="2:27">
      <c r="B835" s="12"/>
      <c r="C835" s="10"/>
      <c r="V835" s="17"/>
      <c r="X835" s="12"/>
      <c r="Y835" s="10"/>
    </row>
    <row r="836" spans="2:27">
      <c r="B836" s="12"/>
      <c r="C836" s="10"/>
      <c r="V836" s="17"/>
      <c r="X836" s="12"/>
      <c r="Y836" s="10"/>
    </row>
    <row r="837" spans="2:27">
      <c r="B837" s="12"/>
      <c r="C837" s="10"/>
      <c r="V837" s="17"/>
      <c r="X837" s="12"/>
      <c r="Y837" s="10"/>
    </row>
    <row r="838" spans="2:27">
      <c r="B838" s="12"/>
      <c r="C838" s="10"/>
      <c r="V838" s="17"/>
      <c r="X838" s="12"/>
      <c r="Y838" s="10"/>
    </row>
    <row r="839" spans="2:27">
      <c r="B839" s="11"/>
      <c r="C839" s="10"/>
      <c r="V839" s="17"/>
      <c r="X839" s="11"/>
      <c r="Y839" s="10"/>
    </row>
    <row r="840" spans="2:27">
      <c r="B840" s="15" t="s">
        <v>18</v>
      </c>
      <c r="C840" s="16">
        <f>SUM(C821:C839)</f>
        <v>2044.2500000000002</v>
      </c>
      <c r="D840" t="s">
        <v>22</v>
      </c>
      <c r="E840" t="s">
        <v>21</v>
      </c>
      <c r="V840" s="17"/>
      <c r="X840" s="15" t="s">
        <v>18</v>
      </c>
      <c r="Y840" s="16">
        <f>SUM(Y821:Y839)</f>
        <v>2044.2500000000002</v>
      </c>
      <c r="Z840" t="s">
        <v>22</v>
      </c>
      <c r="AA840" t="s">
        <v>21</v>
      </c>
    </row>
    <row r="841" spans="2:27">
      <c r="E841" s="1" t="s">
        <v>19</v>
      </c>
      <c r="V841" s="17"/>
      <c r="AA841" s="1" t="s">
        <v>19</v>
      </c>
    </row>
    <row r="842" spans="2:27">
      <c r="V842" s="17"/>
    </row>
    <row r="843" spans="2:27">
      <c r="V843" s="17"/>
    </row>
    <row r="844" spans="2:27">
      <c r="V844" s="17"/>
    </row>
    <row r="845" spans="2:27">
      <c r="V845" s="17"/>
    </row>
    <row r="846" spans="2:27">
      <c r="V846" s="17"/>
    </row>
    <row r="847" spans="2:27">
      <c r="V847" s="17"/>
    </row>
    <row r="848" spans="2:27">
      <c r="V848" s="17"/>
    </row>
    <row r="849" spans="2:41">
      <c r="V849" s="17"/>
    </row>
    <row r="850" spans="2:41">
      <c r="V850" s="17"/>
    </row>
    <row r="851" spans="2:41">
      <c r="V851" s="17"/>
    </row>
    <row r="852" spans="2:41">
      <c r="V852" s="17"/>
    </row>
    <row r="853" spans="2:41">
      <c r="V853" s="17"/>
    </row>
    <row r="854" spans="2:41">
      <c r="V854" s="17"/>
      <c r="AC854" s="176" t="s">
        <v>29</v>
      </c>
      <c r="AD854" s="176"/>
      <c r="AE854" s="176"/>
    </row>
    <row r="855" spans="2:41">
      <c r="H855" s="173" t="s">
        <v>28</v>
      </c>
      <c r="I855" s="173"/>
      <c r="J855" s="173"/>
      <c r="V855" s="17"/>
      <c r="AC855" s="176"/>
      <c r="AD855" s="176"/>
      <c r="AE855" s="176"/>
    </row>
    <row r="856" spans="2:41">
      <c r="H856" s="173"/>
      <c r="I856" s="173"/>
      <c r="J856" s="173"/>
      <c r="V856" s="17"/>
      <c r="AC856" s="176"/>
      <c r="AD856" s="176"/>
      <c r="AE856" s="176"/>
    </row>
    <row r="857" spans="2:41">
      <c r="V857" s="17"/>
    </row>
    <row r="858" spans="2:41">
      <c r="V858" s="17"/>
    </row>
    <row r="859" spans="2:41" ht="23.25">
      <c r="B859" s="22" t="s">
        <v>70</v>
      </c>
      <c r="V859" s="17"/>
      <c r="X859" s="22" t="s">
        <v>70</v>
      </c>
    </row>
    <row r="860" spans="2:41" ht="23.25">
      <c r="B860" s="23" t="s">
        <v>32</v>
      </c>
      <c r="C860" s="20">
        <f>IF(X812="PAGADO",0,Y817)</f>
        <v>-2044.2500000000002</v>
      </c>
      <c r="E860" s="174" t="s">
        <v>20</v>
      </c>
      <c r="F860" s="174"/>
      <c r="G860" s="174"/>
      <c r="H860" s="174"/>
      <c r="V860" s="17"/>
      <c r="X860" s="23" t="s">
        <v>32</v>
      </c>
      <c r="Y860" s="20">
        <f>IF(B860="PAGADO",0,C865)</f>
        <v>-2044.2500000000002</v>
      </c>
      <c r="AA860" s="174" t="s">
        <v>20</v>
      </c>
      <c r="AB860" s="174"/>
      <c r="AC860" s="174"/>
      <c r="AD860" s="174"/>
    </row>
    <row r="861" spans="2:41">
      <c r="B861" s="1" t="s">
        <v>0</v>
      </c>
      <c r="C861" s="19">
        <f>H876</f>
        <v>0</v>
      </c>
      <c r="E861" s="2" t="s">
        <v>1</v>
      </c>
      <c r="F861" s="2" t="s">
        <v>2</v>
      </c>
      <c r="G861" s="2" t="s">
        <v>3</v>
      </c>
      <c r="H861" s="2" t="s">
        <v>4</v>
      </c>
      <c r="N861" s="2" t="s">
        <v>1</v>
      </c>
      <c r="O861" s="2" t="s">
        <v>5</v>
      </c>
      <c r="P861" s="2" t="s">
        <v>4</v>
      </c>
      <c r="Q861" s="2" t="s">
        <v>6</v>
      </c>
      <c r="R861" s="2" t="s">
        <v>7</v>
      </c>
      <c r="S861" s="3"/>
      <c r="V861" s="17"/>
      <c r="X861" s="1" t="s">
        <v>0</v>
      </c>
      <c r="Y861" s="19">
        <f>AD876</f>
        <v>0</v>
      </c>
      <c r="AA861" s="2" t="s">
        <v>1</v>
      </c>
      <c r="AB861" s="2" t="s">
        <v>2</v>
      </c>
      <c r="AC861" s="2" t="s">
        <v>3</v>
      </c>
      <c r="AD861" s="2" t="s">
        <v>4</v>
      </c>
      <c r="AJ861" s="2" t="s">
        <v>1</v>
      </c>
      <c r="AK861" s="2" t="s">
        <v>5</v>
      </c>
      <c r="AL861" s="2" t="s">
        <v>4</v>
      </c>
      <c r="AM861" s="2" t="s">
        <v>6</v>
      </c>
      <c r="AN861" s="2" t="s">
        <v>7</v>
      </c>
      <c r="AO861" s="3"/>
    </row>
    <row r="862" spans="2:41">
      <c r="C862" s="2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Y862" s="2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" t="s">
        <v>24</v>
      </c>
      <c r="C863" s="19">
        <f>IF(C860&gt;0,C860+C861,C861)</f>
        <v>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" t="s">
        <v>24</v>
      </c>
      <c r="Y863" s="19">
        <f>IF(Y860&gt;0,Y861+Y860,Y861)</f>
        <v>0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" t="s">
        <v>9</v>
      </c>
      <c r="C864" s="20">
        <f>C887</f>
        <v>2044.2500000000002</v>
      </c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" t="s">
        <v>9</v>
      </c>
      <c r="Y864" s="20">
        <f>Y887</f>
        <v>2044.2500000000002</v>
      </c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6" t="s">
        <v>25</v>
      </c>
      <c r="C865" s="21">
        <f>C863-C864</f>
        <v>-2044.2500000000002</v>
      </c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6" t="s">
        <v>8</v>
      </c>
      <c r="Y865" s="21">
        <f>Y863-Y864</f>
        <v>-2044.2500000000002</v>
      </c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ht="26.25">
      <c r="B866" s="177" t="str">
        <f>IF(C865&lt;0,"NO PAGAR","COBRAR")</f>
        <v>NO PAGAR</v>
      </c>
      <c r="C866" s="177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77" t="str">
        <f>IF(Y865&lt;0,"NO PAGAR","COBRAR")</f>
        <v>NO PAGAR</v>
      </c>
      <c r="Y866" s="177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68" t="s">
        <v>9</v>
      </c>
      <c r="C867" s="169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68" t="s">
        <v>9</v>
      </c>
      <c r="Y867" s="169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9" t="str">
        <f>IF(C901&lt;0,"SALDO A FAVOR","SALDO ADELANTAD0'")</f>
        <v>SALDO ADELANTAD0'</v>
      </c>
      <c r="C868" s="10">
        <f>IF(Y812&lt;=0,Y812*-1)</f>
        <v>2044.2500000000002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9" t="str">
        <f>IF(C865&lt;0,"SALDO ADELANTADO","SALDO A FAVOR'")</f>
        <v>SALDO ADELANTADO</v>
      </c>
      <c r="Y868" s="10">
        <f>IF(C865&lt;=0,C865*-1)</f>
        <v>2044.2500000000002</v>
      </c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10</v>
      </c>
      <c r="C869" s="10">
        <f>R878</f>
        <v>0</v>
      </c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10</v>
      </c>
      <c r="Y869" s="10">
        <f>AN878</f>
        <v>0</v>
      </c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11</v>
      </c>
      <c r="C870" s="10"/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1" t="s">
        <v>11</v>
      </c>
      <c r="Y870" s="10"/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11" t="s">
        <v>12</v>
      </c>
      <c r="C871" s="1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1" t="s">
        <v>12</v>
      </c>
      <c r="Y871" s="1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1" t="s">
        <v>13</v>
      </c>
      <c r="C872" s="1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13</v>
      </c>
      <c r="Y872" s="1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1" t="s">
        <v>14</v>
      </c>
      <c r="C873" s="1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14</v>
      </c>
      <c r="Y873" s="10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1" t="s">
        <v>15</v>
      </c>
      <c r="C874" s="10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1" t="s">
        <v>15</v>
      </c>
      <c r="Y874" s="10"/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11" t="s">
        <v>16</v>
      </c>
      <c r="C875" s="10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16</v>
      </c>
      <c r="Y875" s="10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1" t="s">
        <v>17</v>
      </c>
      <c r="C876" s="10"/>
      <c r="E876" s="170" t="s">
        <v>7</v>
      </c>
      <c r="F876" s="171"/>
      <c r="G876" s="172"/>
      <c r="H876" s="5">
        <f>SUM(H862:H875)</f>
        <v>0</v>
      </c>
      <c r="N876" s="3"/>
      <c r="O876" s="3"/>
      <c r="P876" s="3"/>
      <c r="Q876" s="3"/>
      <c r="R876" s="18"/>
      <c r="S876" s="3"/>
      <c r="V876" s="17"/>
      <c r="X876" s="11" t="s">
        <v>17</v>
      </c>
      <c r="Y876" s="10"/>
      <c r="AA876" s="170" t="s">
        <v>7</v>
      </c>
      <c r="AB876" s="171"/>
      <c r="AC876" s="172"/>
      <c r="AD876" s="5">
        <f>SUM(AD862:AD875)</f>
        <v>0</v>
      </c>
      <c r="AJ876" s="3"/>
      <c r="AK876" s="3"/>
      <c r="AL876" s="3"/>
      <c r="AM876" s="3"/>
      <c r="AN876" s="18"/>
      <c r="AO876" s="3"/>
    </row>
    <row r="877" spans="2:41">
      <c r="B877" s="12"/>
      <c r="C877" s="10"/>
      <c r="E877" s="13"/>
      <c r="F877" s="13"/>
      <c r="G877" s="13"/>
      <c r="N877" s="3"/>
      <c r="O877" s="3"/>
      <c r="P877" s="3"/>
      <c r="Q877" s="3"/>
      <c r="R877" s="18"/>
      <c r="S877" s="3"/>
      <c r="V877" s="17"/>
      <c r="X877" s="12"/>
      <c r="Y877" s="10"/>
      <c r="AA877" s="13"/>
      <c r="AB877" s="13"/>
      <c r="AC877" s="13"/>
      <c r="AJ877" s="3"/>
      <c r="AK877" s="3"/>
      <c r="AL877" s="3"/>
      <c r="AM877" s="3"/>
      <c r="AN877" s="18"/>
      <c r="AO877" s="3"/>
    </row>
    <row r="878" spans="2:41">
      <c r="B878" s="12"/>
      <c r="C878" s="10"/>
      <c r="N878" s="170" t="s">
        <v>7</v>
      </c>
      <c r="O878" s="171"/>
      <c r="P878" s="171"/>
      <c r="Q878" s="172"/>
      <c r="R878" s="18">
        <f>SUM(R862:R877)</f>
        <v>0</v>
      </c>
      <c r="S878" s="3"/>
      <c r="V878" s="17"/>
      <c r="X878" s="12"/>
      <c r="Y878" s="10"/>
      <c r="AJ878" s="170" t="s">
        <v>7</v>
      </c>
      <c r="AK878" s="171"/>
      <c r="AL878" s="171"/>
      <c r="AM878" s="172"/>
      <c r="AN878" s="18">
        <f>SUM(AN862:AN877)</f>
        <v>0</v>
      </c>
      <c r="AO878" s="3"/>
    </row>
    <row r="879" spans="2:41">
      <c r="B879" s="12"/>
      <c r="C879" s="10"/>
      <c r="V879" s="17"/>
      <c r="X879" s="12"/>
      <c r="Y879" s="10"/>
    </row>
    <row r="880" spans="2:41">
      <c r="B880" s="12"/>
      <c r="C880" s="10"/>
      <c r="V880" s="17"/>
      <c r="X880" s="12"/>
      <c r="Y880" s="10"/>
    </row>
    <row r="881" spans="1:43">
      <c r="B881" s="12"/>
      <c r="C881" s="10"/>
      <c r="E881" s="14"/>
      <c r="V881" s="17"/>
      <c r="X881" s="12"/>
      <c r="Y881" s="10"/>
      <c r="AA881" s="14"/>
    </row>
    <row r="882" spans="1:43">
      <c r="B882" s="12"/>
      <c r="C882" s="10"/>
      <c r="V882" s="17"/>
      <c r="X882" s="12"/>
      <c r="Y882" s="10"/>
    </row>
    <row r="883" spans="1:43">
      <c r="B883" s="12"/>
      <c r="C883" s="10"/>
      <c r="V883" s="17"/>
      <c r="X883" s="12"/>
      <c r="Y883" s="10"/>
    </row>
    <row r="884" spans="1:43">
      <c r="B884" s="12"/>
      <c r="C884" s="10"/>
      <c r="V884" s="17"/>
      <c r="X884" s="12"/>
      <c r="Y884" s="10"/>
    </row>
    <row r="885" spans="1:43">
      <c r="B885" s="12"/>
      <c r="C885" s="10"/>
      <c r="V885" s="17"/>
      <c r="X885" s="12"/>
      <c r="Y885" s="10"/>
    </row>
    <row r="886" spans="1:43">
      <c r="B886" s="11"/>
      <c r="C886" s="10"/>
      <c r="V886" s="17"/>
      <c r="X886" s="11"/>
      <c r="Y886" s="10"/>
    </row>
    <row r="887" spans="1:43">
      <c r="B887" s="15" t="s">
        <v>18</v>
      </c>
      <c r="C887" s="16">
        <f>SUM(C868:C886)</f>
        <v>2044.2500000000002</v>
      </c>
      <c r="V887" s="17"/>
      <c r="X887" s="15" t="s">
        <v>18</v>
      </c>
      <c r="Y887" s="16">
        <f>SUM(Y868:Y886)</f>
        <v>2044.2500000000002</v>
      </c>
    </row>
    <row r="888" spans="1:43">
      <c r="D888" t="s">
        <v>22</v>
      </c>
      <c r="E888" t="s">
        <v>21</v>
      </c>
      <c r="V888" s="17"/>
      <c r="Z888" t="s">
        <v>22</v>
      </c>
      <c r="AA888" t="s">
        <v>21</v>
      </c>
    </row>
    <row r="889" spans="1:43">
      <c r="E889" s="1" t="s">
        <v>19</v>
      </c>
      <c r="V889" s="17"/>
      <c r="AA889" s="1" t="s">
        <v>19</v>
      </c>
    </row>
    <row r="890" spans="1:43">
      <c r="V890" s="17"/>
    </row>
    <row r="891" spans="1:43">
      <c r="V891" s="17"/>
    </row>
    <row r="892" spans="1:43">
      <c r="V892" s="17"/>
    </row>
    <row r="893" spans="1:43">
      <c r="V893" s="17"/>
    </row>
    <row r="894" spans="1:43">
      <c r="V894" s="17"/>
    </row>
    <row r="895" spans="1:43">
      <c r="V895" s="17"/>
    </row>
    <row r="896" spans="1:43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  <c r="AO896" s="17"/>
      <c r="AP896" s="17"/>
      <c r="AQ896" s="17"/>
    </row>
    <row r="897" spans="1:43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</row>
    <row r="898" spans="1:43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</row>
    <row r="899" spans="1:43">
      <c r="V899" s="17"/>
    </row>
    <row r="900" spans="1:43">
      <c r="H900" s="173" t="s">
        <v>30</v>
      </c>
      <c r="I900" s="173"/>
      <c r="J900" s="173"/>
      <c r="V900" s="17"/>
      <c r="AA900" s="173" t="s">
        <v>31</v>
      </c>
      <c r="AB900" s="173"/>
      <c r="AC900" s="173"/>
    </row>
    <row r="901" spans="1:43">
      <c r="H901" s="173"/>
      <c r="I901" s="173"/>
      <c r="J901" s="173"/>
      <c r="V901" s="17"/>
      <c r="AA901" s="173"/>
      <c r="AB901" s="173"/>
      <c r="AC901" s="173"/>
    </row>
    <row r="902" spans="1:43">
      <c r="V902" s="17"/>
    </row>
    <row r="903" spans="1:43">
      <c r="V903" s="17"/>
    </row>
    <row r="904" spans="1:43" ht="23.25">
      <c r="B904" s="24" t="s">
        <v>70</v>
      </c>
      <c r="V904" s="17"/>
      <c r="X904" s="22" t="s">
        <v>70</v>
      </c>
    </row>
    <row r="905" spans="1:43" ht="23.25">
      <c r="B905" s="23" t="s">
        <v>32</v>
      </c>
      <c r="C905" s="20">
        <f>IF(X860="PAGADO",0,C865)</f>
        <v>-2044.2500000000002</v>
      </c>
      <c r="E905" s="174" t="s">
        <v>20</v>
      </c>
      <c r="F905" s="174"/>
      <c r="G905" s="174"/>
      <c r="H905" s="174"/>
      <c r="V905" s="17"/>
      <c r="X905" s="23" t="s">
        <v>32</v>
      </c>
      <c r="Y905" s="20">
        <f>IF(B1705="PAGADO",0,C910)</f>
        <v>-2044.2500000000002</v>
      </c>
      <c r="AA905" s="174" t="s">
        <v>20</v>
      </c>
      <c r="AB905" s="174"/>
      <c r="AC905" s="174"/>
      <c r="AD905" s="174"/>
    </row>
    <row r="906" spans="1:43">
      <c r="B906" s="1" t="s">
        <v>0</v>
      </c>
      <c r="C906" s="19">
        <f>H921</f>
        <v>0</v>
      </c>
      <c r="E906" s="2" t="s">
        <v>1</v>
      </c>
      <c r="F906" s="2" t="s">
        <v>2</v>
      </c>
      <c r="G906" s="2" t="s">
        <v>3</v>
      </c>
      <c r="H906" s="2" t="s">
        <v>4</v>
      </c>
      <c r="N906" s="2" t="s">
        <v>1</v>
      </c>
      <c r="O906" s="2" t="s">
        <v>5</v>
      </c>
      <c r="P906" s="2" t="s">
        <v>4</v>
      </c>
      <c r="Q906" s="2" t="s">
        <v>6</v>
      </c>
      <c r="R906" s="2" t="s">
        <v>7</v>
      </c>
      <c r="S906" s="3"/>
      <c r="V906" s="17"/>
      <c r="X906" s="1" t="s">
        <v>0</v>
      </c>
      <c r="Y906" s="19">
        <f>AD921</f>
        <v>0</v>
      </c>
      <c r="AA906" s="2" t="s">
        <v>1</v>
      </c>
      <c r="AB906" s="2" t="s">
        <v>2</v>
      </c>
      <c r="AC906" s="2" t="s">
        <v>3</v>
      </c>
      <c r="AD906" s="2" t="s">
        <v>4</v>
      </c>
      <c r="AJ906" s="2" t="s">
        <v>1</v>
      </c>
      <c r="AK906" s="2" t="s">
        <v>5</v>
      </c>
      <c r="AL906" s="2" t="s">
        <v>4</v>
      </c>
      <c r="AM906" s="2" t="s">
        <v>6</v>
      </c>
      <c r="AN906" s="2" t="s">
        <v>7</v>
      </c>
      <c r="AO906" s="3"/>
    </row>
    <row r="907" spans="1:43">
      <c r="C907" s="2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Y907" s="2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1:43">
      <c r="B908" s="1" t="s">
        <v>24</v>
      </c>
      <c r="C908" s="19">
        <f>IF(C905&gt;0,C905+C906,C906)</f>
        <v>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" t="s">
        <v>24</v>
      </c>
      <c r="Y908" s="19">
        <f>IF(Y905&gt;0,Y905+Y906,Y906)</f>
        <v>0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1:43">
      <c r="B909" s="1" t="s">
        <v>9</v>
      </c>
      <c r="C909" s="20">
        <f>C933</f>
        <v>2044.2500000000002</v>
      </c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" t="s">
        <v>9</v>
      </c>
      <c r="Y909" s="20">
        <f>Y933</f>
        <v>2044.2500000000002</v>
      </c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1:43">
      <c r="B910" s="6" t="s">
        <v>26</v>
      </c>
      <c r="C910" s="21">
        <f>C908-C909</f>
        <v>-2044.2500000000002</v>
      </c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6" t="s">
        <v>27</v>
      </c>
      <c r="Y910" s="21">
        <f>Y908-Y909</f>
        <v>-2044.2500000000002</v>
      </c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1:43" ht="23.25">
      <c r="B911" s="6"/>
      <c r="C911" s="7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75" t="str">
        <f>IF(Y910&lt;0,"NO PAGAR","COBRAR'")</f>
        <v>NO PAGAR</v>
      </c>
      <c r="Y911" s="175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1:43" ht="23.25">
      <c r="B912" s="175" t="str">
        <f>IF(C910&lt;0,"NO PAGAR","COBRAR'")</f>
        <v>NO PAGAR</v>
      </c>
      <c r="C912" s="175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6"/>
      <c r="Y912" s="8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68" t="s">
        <v>9</v>
      </c>
      <c r="C913" s="169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68" t="s">
        <v>9</v>
      </c>
      <c r="Y913" s="169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9" t="str">
        <f>IF(Y865&lt;0,"SALDO ADELANTADO","SALDO A FAVOR '")</f>
        <v>SALDO ADELANTADO</v>
      </c>
      <c r="C914" s="10">
        <f>IF(Y865&lt;=0,Y865*-1)</f>
        <v>2044.2500000000002</v>
      </c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9" t="str">
        <f>IF(C910&lt;0,"SALDO ADELANTADO","SALDO A FAVOR'")</f>
        <v>SALDO ADELANTADO</v>
      </c>
      <c r="Y914" s="10">
        <f>IF(C910&lt;=0,C910*-1)</f>
        <v>2044.2500000000002</v>
      </c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1" t="s">
        <v>10</v>
      </c>
      <c r="C915" s="10">
        <f>R923</f>
        <v>0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1" t="s">
        <v>10</v>
      </c>
      <c r="Y915" s="10">
        <f>AN923</f>
        <v>0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11</v>
      </c>
      <c r="C916" s="1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11</v>
      </c>
      <c r="Y916" s="1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12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12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13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13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14</v>
      </c>
      <c r="C919" s="10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1" t="s">
        <v>14</v>
      </c>
      <c r="Y919" s="10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1" t="s">
        <v>15</v>
      </c>
      <c r="C920" s="1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1" t="s">
        <v>15</v>
      </c>
      <c r="Y920" s="1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1" t="s">
        <v>16</v>
      </c>
      <c r="C921" s="10"/>
      <c r="E921" s="170" t="s">
        <v>7</v>
      </c>
      <c r="F921" s="171"/>
      <c r="G921" s="172"/>
      <c r="H921" s="5">
        <f>SUM(H907:H920)</f>
        <v>0</v>
      </c>
      <c r="N921" s="3"/>
      <c r="O921" s="3"/>
      <c r="P921" s="3"/>
      <c r="Q921" s="3"/>
      <c r="R921" s="18"/>
      <c r="S921" s="3"/>
      <c r="V921" s="17"/>
      <c r="X921" s="11" t="s">
        <v>16</v>
      </c>
      <c r="Y921" s="10"/>
      <c r="AA921" s="170" t="s">
        <v>7</v>
      </c>
      <c r="AB921" s="171"/>
      <c r="AC921" s="172"/>
      <c r="AD921" s="5">
        <f>SUM(AD907:AD920)</f>
        <v>0</v>
      </c>
      <c r="AJ921" s="3"/>
      <c r="AK921" s="3"/>
      <c r="AL921" s="3"/>
      <c r="AM921" s="3"/>
      <c r="AN921" s="18"/>
      <c r="AO921" s="3"/>
    </row>
    <row r="922" spans="2:41">
      <c r="B922" s="11" t="s">
        <v>17</v>
      </c>
      <c r="C922" s="10"/>
      <c r="E922" s="13"/>
      <c r="F922" s="13"/>
      <c r="G922" s="13"/>
      <c r="N922" s="3"/>
      <c r="O922" s="3"/>
      <c r="P922" s="3"/>
      <c r="Q922" s="3"/>
      <c r="R922" s="18"/>
      <c r="S922" s="3"/>
      <c r="V922" s="17"/>
      <c r="X922" s="11" t="s">
        <v>17</v>
      </c>
      <c r="Y922" s="10"/>
      <c r="AA922" s="13"/>
      <c r="AB922" s="13"/>
      <c r="AC922" s="13"/>
      <c r="AJ922" s="3"/>
      <c r="AK922" s="3"/>
      <c r="AL922" s="3"/>
      <c r="AM922" s="3"/>
      <c r="AN922" s="18"/>
      <c r="AO922" s="3"/>
    </row>
    <row r="923" spans="2:41">
      <c r="B923" s="12"/>
      <c r="C923" s="10"/>
      <c r="N923" s="170" t="s">
        <v>7</v>
      </c>
      <c r="O923" s="171"/>
      <c r="P923" s="171"/>
      <c r="Q923" s="172"/>
      <c r="R923" s="18">
        <f>SUM(R907:R922)</f>
        <v>0</v>
      </c>
      <c r="S923" s="3"/>
      <c r="V923" s="17"/>
      <c r="X923" s="12"/>
      <c r="Y923" s="10"/>
      <c r="AJ923" s="170" t="s">
        <v>7</v>
      </c>
      <c r="AK923" s="171"/>
      <c r="AL923" s="171"/>
      <c r="AM923" s="172"/>
      <c r="AN923" s="18">
        <f>SUM(AN907:AN922)</f>
        <v>0</v>
      </c>
      <c r="AO923" s="3"/>
    </row>
    <row r="924" spans="2:41">
      <c r="B924" s="12"/>
      <c r="C924" s="10"/>
      <c r="V924" s="17"/>
      <c r="X924" s="12"/>
      <c r="Y924" s="10"/>
    </row>
    <row r="925" spans="2:41">
      <c r="B925" s="12"/>
      <c r="C925" s="10"/>
      <c r="V925" s="17"/>
      <c r="X925" s="12"/>
      <c r="Y925" s="10"/>
    </row>
    <row r="926" spans="2:41">
      <c r="B926" s="12"/>
      <c r="C926" s="10"/>
      <c r="E926" s="14"/>
      <c r="V926" s="17"/>
      <c r="X926" s="12"/>
      <c r="Y926" s="10"/>
      <c r="AA926" s="14"/>
    </row>
    <row r="927" spans="2:41">
      <c r="B927" s="12"/>
      <c r="C927" s="10"/>
      <c r="V927" s="17"/>
      <c r="X927" s="12"/>
      <c r="Y927" s="10"/>
    </row>
    <row r="928" spans="2:41">
      <c r="B928" s="12"/>
      <c r="C928" s="10"/>
      <c r="V928" s="17"/>
      <c r="X928" s="12"/>
      <c r="Y928" s="10"/>
    </row>
    <row r="929" spans="2:27">
      <c r="B929" s="12"/>
      <c r="C929" s="10"/>
      <c r="V929" s="17"/>
      <c r="X929" s="12"/>
      <c r="Y929" s="10"/>
    </row>
    <row r="930" spans="2:27">
      <c r="B930" s="12"/>
      <c r="C930" s="10"/>
      <c r="V930" s="17"/>
      <c r="X930" s="12"/>
      <c r="Y930" s="10"/>
    </row>
    <row r="931" spans="2:27">
      <c r="B931" s="12"/>
      <c r="C931" s="10"/>
      <c r="V931" s="17"/>
      <c r="X931" s="12"/>
      <c r="Y931" s="10"/>
    </row>
    <row r="932" spans="2:27">
      <c r="B932" s="11"/>
      <c r="C932" s="10"/>
      <c r="V932" s="17"/>
      <c r="X932" s="11"/>
      <c r="Y932" s="10"/>
    </row>
    <row r="933" spans="2:27">
      <c r="B933" s="15" t="s">
        <v>18</v>
      </c>
      <c r="C933" s="16">
        <f>SUM(C914:C932)</f>
        <v>2044.2500000000002</v>
      </c>
      <c r="D933" t="s">
        <v>22</v>
      </c>
      <c r="E933" t="s">
        <v>21</v>
      </c>
      <c r="V933" s="17"/>
      <c r="X933" s="15" t="s">
        <v>18</v>
      </c>
      <c r="Y933" s="16">
        <f>SUM(Y914:Y932)</f>
        <v>2044.2500000000002</v>
      </c>
      <c r="Z933" t="s">
        <v>22</v>
      </c>
      <c r="AA933" t="s">
        <v>21</v>
      </c>
    </row>
    <row r="934" spans="2:27">
      <c r="E934" s="1" t="s">
        <v>19</v>
      </c>
      <c r="V934" s="17"/>
      <c r="AA934" s="1" t="s">
        <v>19</v>
      </c>
    </row>
    <row r="935" spans="2:27">
      <c r="V935" s="17"/>
    </row>
    <row r="936" spans="2:27">
      <c r="V936" s="17"/>
    </row>
    <row r="937" spans="2:27">
      <c r="V937" s="17"/>
    </row>
    <row r="938" spans="2:27">
      <c r="V938" s="17"/>
    </row>
    <row r="939" spans="2:27">
      <c r="V939" s="17"/>
    </row>
    <row r="940" spans="2:27">
      <c r="V940" s="17"/>
    </row>
    <row r="941" spans="2:27">
      <c r="V941" s="17"/>
    </row>
    <row r="942" spans="2:27">
      <c r="V942" s="17"/>
    </row>
    <row r="943" spans="2:27">
      <c r="V943" s="17"/>
    </row>
    <row r="944" spans="2:27">
      <c r="V944" s="17"/>
    </row>
    <row r="945" spans="2:41">
      <c r="V945" s="17"/>
    </row>
    <row r="946" spans="2:41">
      <c r="V946" s="17"/>
    </row>
    <row r="947" spans="2:41">
      <c r="V947" s="17"/>
    </row>
    <row r="948" spans="2:41">
      <c r="V948" s="17"/>
      <c r="AC948" s="176" t="s">
        <v>29</v>
      </c>
      <c r="AD948" s="176"/>
      <c r="AE948" s="176"/>
    </row>
    <row r="949" spans="2:41">
      <c r="H949" s="173" t="s">
        <v>28</v>
      </c>
      <c r="I949" s="173"/>
      <c r="J949" s="173"/>
      <c r="V949" s="17"/>
      <c r="AC949" s="176"/>
      <c r="AD949" s="176"/>
      <c r="AE949" s="176"/>
    </row>
    <row r="950" spans="2:41">
      <c r="H950" s="173"/>
      <c r="I950" s="173"/>
      <c r="J950" s="173"/>
      <c r="V950" s="17"/>
      <c r="AC950" s="176"/>
      <c r="AD950" s="176"/>
      <c r="AE950" s="176"/>
    </row>
    <row r="951" spans="2:41">
      <c r="V951" s="17"/>
    </row>
    <row r="952" spans="2:41">
      <c r="V952" s="17"/>
    </row>
    <row r="953" spans="2:41" ht="23.25">
      <c r="B953" s="22" t="s">
        <v>71</v>
      </c>
      <c r="V953" s="17"/>
      <c r="X953" s="22" t="s">
        <v>71</v>
      </c>
    </row>
    <row r="954" spans="2:41" ht="23.25">
      <c r="B954" s="23" t="s">
        <v>32</v>
      </c>
      <c r="C954" s="20">
        <f>IF(X905="PAGADO",0,Y910)</f>
        <v>-2044.2500000000002</v>
      </c>
      <c r="E954" s="174" t="s">
        <v>20</v>
      </c>
      <c r="F954" s="174"/>
      <c r="G954" s="174"/>
      <c r="H954" s="174"/>
      <c r="V954" s="17"/>
      <c r="X954" s="23" t="s">
        <v>32</v>
      </c>
      <c r="Y954" s="20">
        <f>IF(B954="PAGADO",0,C959)</f>
        <v>-2044.2500000000002</v>
      </c>
      <c r="AA954" s="174" t="s">
        <v>20</v>
      </c>
      <c r="AB954" s="174"/>
      <c r="AC954" s="174"/>
      <c r="AD954" s="174"/>
    </row>
    <row r="955" spans="2:41">
      <c r="B955" s="1" t="s">
        <v>0</v>
      </c>
      <c r="C955" s="19">
        <f>H970</f>
        <v>0</v>
      </c>
      <c r="E955" s="2" t="s">
        <v>1</v>
      </c>
      <c r="F955" s="2" t="s">
        <v>2</v>
      </c>
      <c r="G955" s="2" t="s">
        <v>3</v>
      </c>
      <c r="H955" s="2" t="s">
        <v>4</v>
      </c>
      <c r="N955" s="2" t="s">
        <v>1</v>
      </c>
      <c r="O955" s="2" t="s">
        <v>5</v>
      </c>
      <c r="P955" s="2" t="s">
        <v>4</v>
      </c>
      <c r="Q955" s="2" t="s">
        <v>6</v>
      </c>
      <c r="R955" s="2" t="s">
        <v>7</v>
      </c>
      <c r="S955" s="3"/>
      <c r="V955" s="17"/>
      <c r="X955" s="1" t="s">
        <v>0</v>
      </c>
      <c r="Y955" s="19">
        <f>AD970</f>
        <v>0</v>
      </c>
      <c r="AA955" s="2" t="s">
        <v>1</v>
      </c>
      <c r="AB955" s="2" t="s">
        <v>2</v>
      </c>
      <c r="AC955" s="2" t="s">
        <v>3</v>
      </c>
      <c r="AD955" s="2" t="s">
        <v>4</v>
      </c>
      <c r="AJ955" s="2" t="s">
        <v>1</v>
      </c>
      <c r="AK955" s="2" t="s">
        <v>5</v>
      </c>
      <c r="AL955" s="2" t="s">
        <v>4</v>
      </c>
      <c r="AM955" s="2" t="s">
        <v>6</v>
      </c>
      <c r="AN955" s="2" t="s">
        <v>7</v>
      </c>
      <c r="AO955" s="3"/>
    </row>
    <row r="956" spans="2:41">
      <c r="C956" s="2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Y956" s="2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" t="s">
        <v>24</v>
      </c>
      <c r="C957" s="19">
        <f>IF(C954&gt;0,C954+C955,C955)</f>
        <v>0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" t="s">
        <v>24</v>
      </c>
      <c r="Y957" s="19">
        <f>IF(Y954&gt;0,Y955+Y954,Y955)</f>
        <v>0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" t="s">
        <v>9</v>
      </c>
      <c r="C958" s="20">
        <f>C981</f>
        <v>2044.2500000000002</v>
      </c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" t="s">
        <v>9</v>
      </c>
      <c r="Y958" s="20">
        <f>Y981</f>
        <v>2044.2500000000002</v>
      </c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6" t="s">
        <v>25</v>
      </c>
      <c r="C959" s="21">
        <f>C957-C958</f>
        <v>-2044.2500000000002</v>
      </c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6" t="s">
        <v>8</v>
      </c>
      <c r="Y959" s="21">
        <f>Y957-Y958</f>
        <v>-2044.2500000000002</v>
      </c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 ht="26.25">
      <c r="B960" s="177" t="str">
        <f>IF(C959&lt;0,"NO PAGAR","COBRAR")</f>
        <v>NO PAGAR</v>
      </c>
      <c r="C960" s="177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77" t="str">
        <f>IF(Y959&lt;0,"NO PAGAR","COBRAR")</f>
        <v>NO PAGAR</v>
      </c>
      <c r="Y960" s="177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68" t="s">
        <v>9</v>
      </c>
      <c r="C961" s="169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68" t="s">
        <v>9</v>
      </c>
      <c r="Y961" s="169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9" t="str">
        <f>IF(C995&lt;0,"SALDO A FAVOR","SALDO ADELANTAD0'")</f>
        <v>SALDO ADELANTAD0'</v>
      </c>
      <c r="C962" s="10">
        <f>IF(Y910&lt;=0,Y910*-1)</f>
        <v>2044.2500000000002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9" t="str">
        <f>IF(C959&lt;0,"SALDO ADELANTADO","SALDO A FAVOR'")</f>
        <v>SALDO ADELANTADO</v>
      </c>
      <c r="Y962" s="10">
        <f>IF(C959&lt;=0,C959*-1)</f>
        <v>2044.2500000000002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10</v>
      </c>
      <c r="C963" s="10">
        <f>R972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10</v>
      </c>
      <c r="Y963" s="10">
        <f>AN972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11</v>
      </c>
      <c r="C964" s="10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1" t="s">
        <v>11</v>
      </c>
      <c r="Y964" s="10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1" t="s">
        <v>12</v>
      </c>
      <c r="C965" s="1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1" t="s">
        <v>12</v>
      </c>
      <c r="Y965" s="1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1" t="s">
        <v>13</v>
      </c>
      <c r="C966" s="1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13</v>
      </c>
      <c r="Y966" s="1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1" t="s">
        <v>14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14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1" t="s">
        <v>15</v>
      </c>
      <c r="C968" s="1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1" t="s">
        <v>15</v>
      </c>
      <c r="Y968" s="1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16</v>
      </c>
      <c r="C969" s="1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16</v>
      </c>
      <c r="Y969" s="1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17</v>
      </c>
      <c r="C970" s="10"/>
      <c r="E970" s="170" t="s">
        <v>7</v>
      </c>
      <c r="F970" s="171"/>
      <c r="G970" s="172"/>
      <c r="H970" s="5">
        <f>SUM(H956:H969)</f>
        <v>0</v>
      </c>
      <c r="N970" s="3"/>
      <c r="O970" s="3"/>
      <c r="P970" s="3"/>
      <c r="Q970" s="3"/>
      <c r="R970" s="18"/>
      <c r="S970" s="3"/>
      <c r="V970" s="17"/>
      <c r="X970" s="11" t="s">
        <v>17</v>
      </c>
      <c r="Y970" s="10"/>
      <c r="AA970" s="170" t="s">
        <v>7</v>
      </c>
      <c r="AB970" s="171"/>
      <c r="AC970" s="172"/>
      <c r="AD970" s="5">
        <f>SUM(AD956:AD969)</f>
        <v>0</v>
      </c>
      <c r="AJ970" s="3"/>
      <c r="AK970" s="3"/>
      <c r="AL970" s="3"/>
      <c r="AM970" s="3"/>
      <c r="AN970" s="18"/>
      <c r="AO970" s="3"/>
    </row>
    <row r="971" spans="2:41">
      <c r="B971" s="12"/>
      <c r="C971" s="10"/>
      <c r="E971" s="13"/>
      <c r="F971" s="13"/>
      <c r="G971" s="13"/>
      <c r="N971" s="3"/>
      <c r="O971" s="3"/>
      <c r="P971" s="3"/>
      <c r="Q971" s="3"/>
      <c r="R971" s="18"/>
      <c r="S971" s="3"/>
      <c r="V971" s="17"/>
      <c r="X971" s="12"/>
      <c r="Y971" s="10"/>
      <c r="AA971" s="13"/>
      <c r="AB971" s="13"/>
      <c r="AC971" s="13"/>
      <c r="AJ971" s="3"/>
      <c r="AK971" s="3"/>
      <c r="AL971" s="3"/>
      <c r="AM971" s="3"/>
      <c r="AN971" s="18"/>
      <c r="AO971" s="3"/>
    </row>
    <row r="972" spans="2:41">
      <c r="B972" s="12"/>
      <c r="C972" s="10"/>
      <c r="N972" s="170" t="s">
        <v>7</v>
      </c>
      <c r="O972" s="171"/>
      <c r="P972" s="171"/>
      <c r="Q972" s="172"/>
      <c r="R972" s="18">
        <f>SUM(R956:R971)</f>
        <v>0</v>
      </c>
      <c r="S972" s="3"/>
      <c r="V972" s="17"/>
      <c r="X972" s="12"/>
      <c r="Y972" s="10"/>
      <c r="AJ972" s="170" t="s">
        <v>7</v>
      </c>
      <c r="AK972" s="171"/>
      <c r="AL972" s="171"/>
      <c r="AM972" s="172"/>
      <c r="AN972" s="18">
        <f>SUM(AN956:AN971)</f>
        <v>0</v>
      </c>
      <c r="AO972" s="3"/>
    </row>
    <row r="973" spans="2:41">
      <c r="B973" s="12"/>
      <c r="C973" s="10"/>
      <c r="V973" s="17"/>
      <c r="X973" s="12"/>
      <c r="Y973" s="10"/>
    </row>
    <row r="974" spans="2:41">
      <c r="B974" s="12"/>
      <c r="C974" s="10"/>
      <c r="V974" s="17"/>
      <c r="X974" s="12"/>
      <c r="Y974" s="10"/>
    </row>
    <row r="975" spans="2:41">
      <c r="B975" s="12"/>
      <c r="C975" s="10"/>
      <c r="E975" s="14"/>
      <c r="V975" s="17"/>
      <c r="X975" s="12"/>
      <c r="Y975" s="10"/>
      <c r="AA975" s="14"/>
    </row>
    <row r="976" spans="2:41">
      <c r="B976" s="12"/>
      <c r="C976" s="10"/>
      <c r="V976" s="17"/>
      <c r="X976" s="12"/>
      <c r="Y976" s="10"/>
    </row>
    <row r="977" spans="1:43">
      <c r="B977" s="12"/>
      <c r="C977" s="10"/>
      <c r="V977" s="17"/>
      <c r="X977" s="12"/>
      <c r="Y977" s="10"/>
    </row>
    <row r="978" spans="1:43">
      <c r="B978" s="12"/>
      <c r="C978" s="10"/>
      <c r="V978" s="17"/>
      <c r="X978" s="12"/>
      <c r="Y978" s="10"/>
    </row>
    <row r="979" spans="1:43">
      <c r="B979" s="12"/>
      <c r="C979" s="10"/>
      <c r="V979" s="17"/>
      <c r="X979" s="12"/>
      <c r="Y979" s="10"/>
    </row>
    <row r="980" spans="1:43">
      <c r="B980" s="11"/>
      <c r="C980" s="10"/>
      <c r="V980" s="17"/>
      <c r="X980" s="11"/>
      <c r="Y980" s="10"/>
    </row>
    <row r="981" spans="1:43">
      <c r="B981" s="15" t="s">
        <v>18</v>
      </c>
      <c r="C981" s="16">
        <f>SUM(C962:C980)</f>
        <v>2044.2500000000002</v>
      </c>
      <c r="V981" s="17"/>
      <c r="X981" s="15" t="s">
        <v>18</v>
      </c>
      <c r="Y981" s="16">
        <f>SUM(Y962:Y980)</f>
        <v>2044.2500000000002</v>
      </c>
    </row>
    <row r="982" spans="1:43">
      <c r="D982" t="s">
        <v>22</v>
      </c>
      <c r="E982" t="s">
        <v>21</v>
      </c>
      <c r="V982" s="17"/>
      <c r="Z982" t="s">
        <v>22</v>
      </c>
      <c r="AA982" t="s">
        <v>21</v>
      </c>
    </row>
    <row r="983" spans="1:43">
      <c r="E983" s="1" t="s">
        <v>19</v>
      </c>
      <c r="V983" s="17"/>
      <c r="AA983" s="1" t="s">
        <v>19</v>
      </c>
    </row>
    <row r="984" spans="1:43">
      <c r="V984" s="17"/>
    </row>
    <row r="985" spans="1:43">
      <c r="V985" s="17"/>
    </row>
    <row r="986" spans="1:43">
      <c r="V986" s="17"/>
    </row>
    <row r="987" spans="1:43">
      <c r="V987" s="17"/>
    </row>
    <row r="988" spans="1:43">
      <c r="V988" s="17"/>
    </row>
    <row r="989" spans="1:43">
      <c r="V989" s="17"/>
    </row>
    <row r="990" spans="1:43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  <c r="AK990" s="17"/>
      <c r="AL990" s="17"/>
      <c r="AM990" s="17"/>
      <c r="AN990" s="17"/>
      <c r="AO990" s="17"/>
      <c r="AP990" s="17"/>
      <c r="AQ990" s="17"/>
    </row>
    <row r="991" spans="1:43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17"/>
      <c r="AM991" s="17"/>
      <c r="AN991" s="17"/>
      <c r="AO991" s="17"/>
      <c r="AP991" s="17"/>
      <c r="AQ991" s="17"/>
    </row>
    <row r="992" spans="1:43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L992" s="17"/>
      <c r="AM992" s="17"/>
      <c r="AN992" s="17"/>
      <c r="AO992" s="17"/>
      <c r="AP992" s="17"/>
      <c r="AQ992" s="17"/>
    </row>
    <row r="993" spans="2:41">
      <c r="V993" s="17"/>
    </row>
    <row r="994" spans="2:41">
      <c r="H994" s="173" t="s">
        <v>30</v>
      </c>
      <c r="I994" s="173"/>
      <c r="J994" s="173"/>
      <c r="V994" s="17"/>
      <c r="AA994" s="173" t="s">
        <v>31</v>
      </c>
      <c r="AB994" s="173"/>
      <c r="AC994" s="173"/>
    </row>
    <row r="995" spans="2:41">
      <c r="H995" s="173"/>
      <c r="I995" s="173"/>
      <c r="J995" s="173"/>
      <c r="V995" s="17"/>
      <c r="AA995" s="173"/>
      <c r="AB995" s="173"/>
      <c r="AC995" s="173"/>
    </row>
    <row r="996" spans="2:41">
      <c r="V996" s="17"/>
    </row>
    <row r="997" spans="2:41">
      <c r="V997" s="17"/>
    </row>
    <row r="998" spans="2:41" ht="23.25">
      <c r="B998" s="24" t="s">
        <v>73</v>
      </c>
      <c r="V998" s="17"/>
      <c r="X998" s="22" t="s">
        <v>71</v>
      </c>
    </row>
    <row r="999" spans="2:41" ht="23.25">
      <c r="B999" s="23" t="s">
        <v>32</v>
      </c>
      <c r="C999" s="20">
        <f>IF(X954="PAGADO",0,C959)</f>
        <v>-2044.2500000000002</v>
      </c>
      <c r="E999" s="174" t="s">
        <v>20</v>
      </c>
      <c r="F999" s="174"/>
      <c r="G999" s="174"/>
      <c r="H999" s="174"/>
      <c r="V999" s="17"/>
      <c r="X999" s="23" t="s">
        <v>32</v>
      </c>
      <c r="Y999" s="20">
        <f>IF(B1799="PAGADO",0,C1004)</f>
        <v>-2044.2500000000002</v>
      </c>
      <c r="AA999" s="174" t="s">
        <v>20</v>
      </c>
      <c r="AB999" s="174"/>
      <c r="AC999" s="174"/>
      <c r="AD999" s="174"/>
    </row>
    <row r="1000" spans="2:41">
      <c r="B1000" s="1" t="s">
        <v>0</v>
      </c>
      <c r="C1000" s="19">
        <f>H1015</f>
        <v>0</v>
      </c>
      <c r="E1000" s="2" t="s">
        <v>1</v>
      </c>
      <c r="F1000" s="2" t="s">
        <v>2</v>
      </c>
      <c r="G1000" s="2" t="s">
        <v>3</v>
      </c>
      <c r="H1000" s="2" t="s">
        <v>4</v>
      </c>
      <c r="N1000" s="2" t="s">
        <v>1</v>
      </c>
      <c r="O1000" s="2" t="s">
        <v>5</v>
      </c>
      <c r="P1000" s="2" t="s">
        <v>4</v>
      </c>
      <c r="Q1000" s="2" t="s">
        <v>6</v>
      </c>
      <c r="R1000" s="2" t="s">
        <v>7</v>
      </c>
      <c r="S1000" s="3"/>
      <c r="V1000" s="17"/>
      <c r="X1000" s="1" t="s">
        <v>0</v>
      </c>
      <c r="Y1000" s="19">
        <f>AD1015</f>
        <v>0</v>
      </c>
      <c r="AA1000" s="2" t="s">
        <v>1</v>
      </c>
      <c r="AB1000" s="2" t="s">
        <v>2</v>
      </c>
      <c r="AC1000" s="2" t="s">
        <v>3</v>
      </c>
      <c r="AD1000" s="2" t="s">
        <v>4</v>
      </c>
      <c r="AJ1000" s="2" t="s">
        <v>1</v>
      </c>
      <c r="AK1000" s="2" t="s">
        <v>5</v>
      </c>
      <c r="AL1000" s="2" t="s">
        <v>4</v>
      </c>
      <c r="AM1000" s="2" t="s">
        <v>6</v>
      </c>
      <c r="AN1000" s="2" t="s">
        <v>7</v>
      </c>
      <c r="AO1000" s="3"/>
    </row>
    <row r="1001" spans="2:41">
      <c r="C1001" s="2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Y1001" s="2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" t="s">
        <v>24</v>
      </c>
      <c r="C1002" s="19">
        <f>IF(C999&gt;0,C999+C1000,C1000)</f>
        <v>0</v>
      </c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" t="s">
        <v>24</v>
      </c>
      <c r="Y1002" s="19">
        <f>IF(Y999&gt;0,Y999+Y1000,Y1000)</f>
        <v>0</v>
      </c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" t="s">
        <v>9</v>
      </c>
      <c r="C1003" s="20">
        <f>C1027</f>
        <v>2044.2500000000002</v>
      </c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" t="s">
        <v>9</v>
      </c>
      <c r="Y1003" s="20">
        <f>Y1027</f>
        <v>2044.2500000000002</v>
      </c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6" t="s">
        <v>26</v>
      </c>
      <c r="C1004" s="21">
        <f>C1002-C1003</f>
        <v>-2044.2500000000002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6" t="s">
        <v>27</v>
      </c>
      <c r="Y1004" s="21">
        <f>Y1002-Y1003</f>
        <v>-2044.2500000000002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 ht="23.25">
      <c r="B1005" s="6"/>
      <c r="C1005" s="7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75" t="str">
        <f>IF(Y1004&lt;0,"NO PAGAR","COBRAR'")</f>
        <v>NO PAGAR</v>
      </c>
      <c r="Y1005" s="175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ht="23.25">
      <c r="B1006" s="175" t="str">
        <f>IF(C1004&lt;0,"NO PAGAR","COBRAR'")</f>
        <v>NO PAGAR</v>
      </c>
      <c r="C1006" s="175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6"/>
      <c r="Y1006" s="8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68" t="s">
        <v>9</v>
      </c>
      <c r="C1007" s="169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68" t="s">
        <v>9</v>
      </c>
      <c r="Y1007" s="169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9" t="str">
        <f>IF(Y959&lt;0,"SALDO ADELANTADO","SALDO A FAVOR '")</f>
        <v>SALDO ADELANTADO</v>
      </c>
      <c r="C1008" s="10">
        <f>IF(Y959&lt;=0,Y959*-1)</f>
        <v>2044.2500000000002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9" t="str">
        <f>IF(C1004&lt;0,"SALDO ADELANTADO","SALDO A FAVOR'")</f>
        <v>SALDO ADELANTADO</v>
      </c>
      <c r="Y1008" s="10">
        <f>IF(C1004&lt;=0,C1004*-1)</f>
        <v>2044.2500000000002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10</v>
      </c>
      <c r="C1009" s="10">
        <f>R1017</f>
        <v>0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10</v>
      </c>
      <c r="Y1009" s="10">
        <f>AN1017</f>
        <v>0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11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11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12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12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13</v>
      </c>
      <c r="C1012" s="1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13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1" t="s">
        <v>14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14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1" t="s">
        <v>15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15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16</v>
      </c>
      <c r="C1015" s="10"/>
      <c r="E1015" s="170" t="s">
        <v>7</v>
      </c>
      <c r="F1015" s="171"/>
      <c r="G1015" s="172"/>
      <c r="H1015" s="5">
        <f>SUM(H1001:H1014)</f>
        <v>0</v>
      </c>
      <c r="N1015" s="3"/>
      <c r="O1015" s="3"/>
      <c r="P1015" s="3"/>
      <c r="Q1015" s="3"/>
      <c r="R1015" s="18"/>
      <c r="S1015" s="3"/>
      <c r="V1015" s="17"/>
      <c r="X1015" s="11" t="s">
        <v>16</v>
      </c>
      <c r="Y1015" s="10"/>
      <c r="AA1015" s="170" t="s">
        <v>7</v>
      </c>
      <c r="AB1015" s="171"/>
      <c r="AC1015" s="172"/>
      <c r="AD1015" s="5">
        <f>SUM(AD1001:AD1014)</f>
        <v>0</v>
      </c>
      <c r="AJ1015" s="3"/>
      <c r="AK1015" s="3"/>
      <c r="AL1015" s="3"/>
      <c r="AM1015" s="3"/>
      <c r="AN1015" s="18"/>
      <c r="AO1015" s="3"/>
    </row>
    <row r="1016" spans="2:41">
      <c r="B1016" s="11" t="s">
        <v>17</v>
      </c>
      <c r="C1016" s="10"/>
      <c r="E1016" s="13"/>
      <c r="F1016" s="13"/>
      <c r="G1016" s="13"/>
      <c r="N1016" s="3"/>
      <c r="O1016" s="3"/>
      <c r="P1016" s="3"/>
      <c r="Q1016" s="3"/>
      <c r="R1016" s="18"/>
      <c r="S1016" s="3"/>
      <c r="V1016" s="17"/>
      <c r="X1016" s="11" t="s">
        <v>17</v>
      </c>
      <c r="Y1016" s="10"/>
      <c r="AA1016" s="13"/>
      <c r="AB1016" s="13"/>
      <c r="AC1016" s="13"/>
      <c r="AJ1016" s="3"/>
      <c r="AK1016" s="3"/>
      <c r="AL1016" s="3"/>
      <c r="AM1016" s="3"/>
      <c r="AN1016" s="18"/>
      <c r="AO1016" s="3"/>
    </row>
    <row r="1017" spans="2:41">
      <c r="B1017" s="12"/>
      <c r="C1017" s="10"/>
      <c r="N1017" s="170" t="s">
        <v>7</v>
      </c>
      <c r="O1017" s="171"/>
      <c r="P1017" s="171"/>
      <c r="Q1017" s="172"/>
      <c r="R1017" s="18">
        <f>SUM(R1001:R1016)</f>
        <v>0</v>
      </c>
      <c r="S1017" s="3"/>
      <c r="V1017" s="17"/>
      <c r="X1017" s="12"/>
      <c r="Y1017" s="10"/>
      <c r="AJ1017" s="170" t="s">
        <v>7</v>
      </c>
      <c r="AK1017" s="171"/>
      <c r="AL1017" s="171"/>
      <c r="AM1017" s="172"/>
      <c r="AN1017" s="18">
        <f>SUM(AN1001:AN1016)</f>
        <v>0</v>
      </c>
      <c r="AO1017" s="3"/>
    </row>
    <row r="1018" spans="2:41">
      <c r="B1018" s="12"/>
      <c r="C1018" s="10"/>
      <c r="V1018" s="17"/>
      <c r="X1018" s="12"/>
      <c r="Y1018" s="10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E1020" s="14"/>
      <c r="V1020" s="17"/>
      <c r="X1020" s="12"/>
      <c r="Y1020" s="10"/>
      <c r="AA1020" s="14"/>
    </row>
    <row r="1021" spans="2:41">
      <c r="B1021" s="12"/>
      <c r="C1021" s="10"/>
      <c r="V1021" s="17"/>
      <c r="X1021" s="12"/>
      <c r="Y1021" s="10"/>
    </row>
    <row r="1022" spans="2:41">
      <c r="B1022" s="12"/>
      <c r="C1022" s="10"/>
      <c r="V1022" s="17"/>
      <c r="X1022" s="12"/>
      <c r="Y1022" s="10"/>
    </row>
    <row r="1023" spans="2:41">
      <c r="B1023" s="12"/>
      <c r="C1023" s="10"/>
      <c r="V1023" s="17"/>
      <c r="X1023" s="12"/>
      <c r="Y1023" s="10"/>
    </row>
    <row r="1024" spans="2:41">
      <c r="B1024" s="12"/>
      <c r="C1024" s="10"/>
      <c r="V1024" s="17"/>
      <c r="X1024" s="12"/>
      <c r="Y1024" s="10"/>
    </row>
    <row r="1025" spans="2:27">
      <c r="B1025" s="12"/>
      <c r="C1025" s="10"/>
      <c r="V1025" s="17"/>
      <c r="X1025" s="12"/>
      <c r="Y1025" s="10"/>
    </row>
    <row r="1026" spans="2:27">
      <c r="B1026" s="11"/>
      <c r="C1026" s="10"/>
      <c r="V1026" s="17"/>
      <c r="X1026" s="11"/>
      <c r="Y1026" s="10"/>
    </row>
    <row r="1027" spans="2:27">
      <c r="B1027" s="15" t="s">
        <v>18</v>
      </c>
      <c r="C1027" s="16">
        <f>SUM(C1008:C1026)</f>
        <v>2044.2500000000002</v>
      </c>
      <c r="D1027" t="s">
        <v>22</v>
      </c>
      <c r="E1027" t="s">
        <v>21</v>
      </c>
      <c r="V1027" s="17"/>
      <c r="X1027" s="15" t="s">
        <v>18</v>
      </c>
      <c r="Y1027" s="16">
        <f>SUM(Y1008:Y1026)</f>
        <v>2044.2500000000002</v>
      </c>
      <c r="Z1027" t="s">
        <v>22</v>
      </c>
      <c r="AA1027" t="s">
        <v>21</v>
      </c>
    </row>
    <row r="1028" spans="2:27">
      <c r="E1028" s="1" t="s">
        <v>19</v>
      </c>
      <c r="V1028" s="17"/>
      <c r="AA1028" s="1" t="s">
        <v>19</v>
      </c>
    </row>
    <row r="1029" spans="2:27">
      <c r="V1029" s="17"/>
    </row>
    <row r="1030" spans="2:27">
      <c r="V1030" s="17"/>
    </row>
    <row r="1031" spans="2:27">
      <c r="V1031" s="17"/>
    </row>
    <row r="1032" spans="2:27">
      <c r="V1032" s="17"/>
    </row>
    <row r="1033" spans="2:27">
      <c r="V1033" s="17"/>
    </row>
    <row r="1034" spans="2:27">
      <c r="V1034" s="17"/>
    </row>
    <row r="1035" spans="2:27">
      <c r="V1035" s="17"/>
    </row>
    <row r="1036" spans="2:27">
      <c r="V1036" s="17"/>
    </row>
    <row r="1037" spans="2:27">
      <c r="V1037" s="17"/>
    </row>
    <row r="1038" spans="2:27">
      <c r="V1038" s="17"/>
    </row>
    <row r="1039" spans="2:27">
      <c r="V1039" s="17"/>
    </row>
    <row r="1040" spans="2:27">
      <c r="V1040" s="17"/>
    </row>
    <row r="1041" spans="2:41">
      <c r="V1041" s="17"/>
      <c r="AC1041" s="176" t="s">
        <v>29</v>
      </c>
      <c r="AD1041" s="176"/>
      <c r="AE1041" s="176"/>
    </row>
    <row r="1042" spans="2:41">
      <c r="H1042" s="173" t="s">
        <v>28</v>
      </c>
      <c r="I1042" s="173"/>
      <c r="J1042" s="173"/>
      <c r="V1042" s="17"/>
      <c r="AC1042" s="176"/>
      <c r="AD1042" s="176"/>
      <c r="AE1042" s="176"/>
    </row>
    <row r="1043" spans="2:41">
      <c r="H1043" s="173"/>
      <c r="I1043" s="173"/>
      <c r="J1043" s="173"/>
      <c r="V1043" s="17"/>
      <c r="AC1043" s="176"/>
      <c r="AD1043" s="176"/>
      <c r="AE1043" s="176"/>
    </row>
    <row r="1044" spans="2:41">
      <c r="V1044" s="17"/>
    </row>
    <row r="1045" spans="2:41">
      <c r="V1045" s="17"/>
    </row>
    <row r="1046" spans="2:41" ht="23.25">
      <c r="B1046" s="22" t="s">
        <v>72</v>
      </c>
      <c r="V1046" s="17"/>
      <c r="X1046" s="22" t="s">
        <v>74</v>
      </c>
    </row>
    <row r="1047" spans="2:41" ht="23.25">
      <c r="B1047" s="23" t="s">
        <v>32</v>
      </c>
      <c r="C1047" s="20">
        <f>IF(X999="PAGADO",0,Y1004)</f>
        <v>-2044.2500000000002</v>
      </c>
      <c r="E1047" s="174" t="s">
        <v>20</v>
      </c>
      <c r="F1047" s="174"/>
      <c r="G1047" s="174"/>
      <c r="H1047" s="174"/>
      <c r="V1047" s="17"/>
      <c r="X1047" s="23" t="s">
        <v>32</v>
      </c>
      <c r="Y1047" s="20">
        <f>IF(B1047="PAGADO",0,C1052)</f>
        <v>-2044.2500000000002</v>
      </c>
      <c r="AA1047" s="174" t="s">
        <v>20</v>
      </c>
      <c r="AB1047" s="174"/>
      <c r="AC1047" s="174"/>
      <c r="AD1047" s="174"/>
    </row>
    <row r="1048" spans="2:41">
      <c r="B1048" s="1" t="s">
        <v>0</v>
      </c>
      <c r="C1048" s="19">
        <f>H1063</f>
        <v>0</v>
      </c>
      <c r="E1048" s="2" t="s">
        <v>1</v>
      </c>
      <c r="F1048" s="2" t="s">
        <v>2</v>
      </c>
      <c r="G1048" s="2" t="s">
        <v>3</v>
      </c>
      <c r="H1048" s="2" t="s">
        <v>4</v>
      </c>
      <c r="N1048" s="2" t="s">
        <v>1</v>
      </c>
      <c r="O1048" s="2" t="s">
        <v>5</v>
      </c>
      <c r="P1048" s="2" t="s">
        <v>4</v>
      </c>
      <c r="Q1048" s="2" t="s">
        <v>6</v>
      </c>
      <c r="R1048" s="2" t="s">
        <v>7</v>
      </c>
      <c r="S1048" s="3"/>
      <c r="V1048" s="17"/>
      <c r="X1048" s="1" t="s">
        <v>0</v>
      </c>
      <c r="Y1048" s="19">
        <f>AD1063</f>
        <v>0</v>
      </c>
      <c r="AA1048" s="2" t="s">
        <v>1</v>
      </c>
      <c r="AB1048" s="2" t="s">
        <v>2</v>
      </c>
      <c r="AC1048" s="2" t="s">
        <v>3</v>
      </c>
      <c r="AD1048" s="2" t="s">
        <v>4</v>
      </c>
      <c r="AJ1048" s="2" t="s">
        <v>1</v>
      </c>
      <c r="AK1048" s="2" t="s">
        <v>5</v>
      </c>
      <c r="AL1048" s="2" t="s">
        <v>4</v>
      </c>
      <c r="AM1048" s="2" t="s">
        <v>6</v>
      </c>
      <c r="AN1048" s="2" t="s">
        <v>7</v>
      </c>
      <c r="AO1048" s="3"/>
    </row>
    <row r="1049" spans="2:41">
      <c r="C1049" s="2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Y1049" s="2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" t="s">
        <v>24</v>
      </c>
      <c r="C1050" s="19">
        <f>IF(C1047&gt;0,C1047+C1048,C1048)</f>
        <v>0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" t="s">
        <v>24</v>
      </c>
      <c r="Y1050" s="19">
        <f>IF(Y1047&gt;0,Y1047+Y1048,Y1048)</f>
        <v>0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" t="s">
        <v>9</v>
      </c>
      <c r="C1051" s="20">
        <f>C1074</f>
        <v>2044.2500000000002</v>
      </c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" t="s">
        <v>9</v>
      </c>
      <c r="Y1051" s="20">
        <f>Y1074</f>
        <v>2044.2500000000002</v>
      </c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6" t="s">
        <v>25</v>
      </c>
      <c r="C1052" s="21">
        <f>C1050-C1051</f>
        <v>-2044.2500000000002</v>
      </c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6" t="s">
        <v>8</v>
      </c>
      <c r="Y1052" s="21">
        <f>Y1050-Y1051</f>
        <v>-2044.2500000000002</v>
      </c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 ht="26.25">
      <c r="B1053" s="177" t="str">
        <f>IF(C1052&lt;0,"NO PAGAR","COBRAR")</f>
        <v>NO PAGAR</v>
      </c>
      <c r="C1053" s="177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77" t="str">
        <f>IF(Y1052&lt;0,"NO PAGAR","COBRAR")</f>
        <v>NO PAGAR</v>
      </c>
      <c r="Y1053" s="177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68" t="s">
        <v>9</v>
      </c>
      <c r="C1054" s="169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68" t="s">
        <v>9</v>
      </c>
      <c r="Y1054" s="169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9" t="str">
        <f>IF(C1088&lt;0,"SALDO A FAVOR","SALDO ADELANTAD0'")</f>
        <v>SALDO ADELANTAD0'</v>
      </c>
      <c r="C1055" s="10">
        <f>IF(Y999&lt;=0,Y999*-1)</f>
        <v>2044.2500000000002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9" t="str">
        <f>IF(C1052&lt;0,"SALDO ADELANTADO","SALDO A FAVOR'")</f>
        <v>SALDO ADELANTADO</v>
      </c>
      <c r="Y1055" s="10">
        <f>IF(C1052&lt;=0,C1052*-1)</f>
        <v>2044.2500000000002</v>
      </c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10</v>
      </c>
      <c r="C1056" s="10">
        <f>R1065</f>
        <v>0</v>
      </c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10</v>
      </c>
      <c r="Y1056" s="10">
        <f>AN1065</f>
        <v>0</v>
      </c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11</v>
      </c>
      <c r="C1057" s="10"/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1" t="s">
        <v>11</v>
      </c>
      <c r="Y1057" s="10"/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>
      <c r="B1058" s="11" t="s">
        <v>12</v>
      </c>
      <c r="C1058" s="10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1" t="s">
        <v>12</v>
      </c>
      <c r="Y1058" s="10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>
      <c r="B1059" s="11" t="s">
        <v>13</v>
      </c>
      <c r="C1059" s="1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1" t="s">
        <v>13</v>
      </c>
      <c r="Y1059" s="1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1" t="s">
        <v>14</v>
      </c>
      <c r="C1060" s="10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1" t="s">
        <v>14</v>
      </c>
      <c r="Y1060" s="10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11" t="s">
        <v>15</v>
      </c>
      <c r="C1061" s="10"/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11" t="s">
        <v>15</v>
      </c>
      <c r="Y1061" s="10"/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11" t="s">
        <v>16</v>
      </c>
      <c r="C1062" s="10"/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16</v>
      </c>
      <c r="Y1062" s="10"/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11" t="s">
        <v>17</v>
      </c>
      <c r="C1063" s="10"/>
      <c r="E1063" s="170" t="s">
        <v>7</v>
      </c>
      <c r="F1063" s="171"/>
      <c r="G1063" s="172"/>
      <c r="H1063" s="5">
        <f>SUM(H1049:H1062)</f>
        <v>0</v>
      </c>
      <c r="N1063" s="3"/>
      <c r="O1063" s="3"/>
      <c r="P1063" s="3"/>
      <c r="Q1063" s="3"/>
      <c r="R1063" s="18"/>
      <c r="S1063" s="3"/>
      <c r="V1063" s="17"/>
      <c r="X1063" s="11" t="s">
        <v>17</v>
      </c>
      <c r="Y1063" s="10"/>
      <c r="AA1063" s="170" t="s">
        <v>7</v>
      </c>
      <c r="AB1063" s="171"/>
      <c r="AC1063" s="172"/>
      <c r="AD1063" s="5">
        <f>SUM(AD1049:AD1062)</f>
        <v>0</v>
      </c>
      <c r="AJ1063" s="3"/>
      <c r="AK1063" s="3"/>
      <c r="AL1063" s="3"/>
      <c r="AM1063" s="3"/>
      <c r="AN1063" s="18"/>
      <c r="AO1063" s="3"/>
    </row>
    <row r="1064" spans="2:41">
      <c r="B1064" s="12"/>
      <c r="C1064" s="10"/>
      <c r="E1064" s="13"/>
      <c r="F1064" s="13"/>
      <c r="G1064" s="13"/>
      <c r="N1064" s="3"/>
      <c r="O1064" s="3"/>
      <c r="P1064" s="3"/>
      <c r="Q1064" s="3"/>
      <c r="R1064" s="18"/>
      <c r="S1064" s="3"/>
      <c r="V1064" s="17"/>
      <c r="X1064" s="12"/>
      <c r="Y1064" s="10"/>
      <c r="AA1064" s="13"/>
      <c r="AB1064" s="13"/>
      <c r="AC1064" s="13"/>
      <c r="AJ1064" s="3"/>
      <c r="AK1064" s="3"/>
      <c r="AL1064" s="3"/>
      <c r="AM1064" s="3"/>
      <c r="AN1064" s="18"/>
      <c r="AO1064" s="3"/>
    </row>
    <row r="1065" spans="2:41">
      <c r="B1065" s="12"/>
      <c r="C1065" s="10"/>
      <c r="N1065" s="170" t="s">
        <v>7</v>
      </c>
      <c r="O1065" s="171"/>
      <c r="P1065" s="171"/>
      <c r="Q1065" s="172"/>
      <c r="R1065" s="18">
        <f>SUM(R1049:R1064)</f>
        <v>0</v>
      </c>
      <c r="S1065" s="3"/>
      <c r="V1065" s="17"/>
      <c r="X1065" s="12"/>
      <c r="Y1065" s="10"/>
      <c r="AJ1065" s="170" t="s">
        <v>7</v>
      </c>
      <c r="AK1065" s="171"/>
      <c r="AL1065" s="171"/>
      <c r="AM1065" s="172"/>
      <c r="AN1065" s="18">
        <f>SUM(AN1049:AN1064)</f>
        <v>0</v>
      </c>
      <c r="AO1065" s="3"/>
    </row>
    <row r="1066" spans="2:41">
      <c r="B1066" s="12"/>
      <c r="C1066" s="10"/>
      <c r="V1066" s="17"/>
      <c r="X1066" s="12"/>
      <c r="Y1066" s="10"/>
    </row>
    <row r="1067" spans="2:41">
      <c r="B1067" s="12"/>
      <c r="C1067" s="10"/>
      <c r="V1067" s="17"/>
      <c r="X1067" s="12"/>
      <c r="Y1067" s="10"/>
    </row>
    <row r="1068" spans="2:41">
      <c r="B1068" s="12"/>
      <c r="C1068" s="10"/>
      <c r="E1068" s="14"/>
      <c r="V1068" s="17"/>
      <c r="X1068" s="12"/>
      <c r="Y1068" s="10"/>
      <c r="AA1068" s="14"/>
    </row>
    <row r="1069" spans="2:41">
      <c r="B1069" s="12"/>
      <c r="C1069" s="10"/>
      <c r="V1069" s="17"/>
      <c r="X1069" s="12"/>
      <c r="Y1069" s="10"/>
    </row>
    <row r="1070" spans="2:41">
      <c r="B1070" s="12"/>
      <c r="C1070" s="10"/>
      <c r="V1070" s="17"/>
      <c r="X1070" s="12"/>
      <c r="Y1070" s="10"/>
    </row>
    <row r="1071" spans="2:41">
      <c r="B1071" s="12"/>
      <c r="C1071" s="10"/>
      <c r="V1071" s="17"/>
      <c r="X1071" s="12"/>
      <c r="Y1071" s="10"/>
    </row>
    <row r="1072" spans="2:41">
      <c r="B1072" s="12"/>
      <c r="C1072" s="10"/>
      <c r="V1072" s="17"/>
      <c r="X1072" s="12"/>
      <c r="Y1072" s="10"/>
    </row>
    <row r="1073" spans="1:43">
      <c r="B1073" s="11"/>
      <c r="C1073" s="10"/>
      <c r="V1073" s="17"/>
      <c r="X1073" s="11"/>
      <c r="Y1073" s="10"/>
    </row>
    <row r="1074" spans="1:43">
      <c r="B1074" s="15" t="s">
        <v>18</v>
      </c>
      <c r="C1074" s="16">
        <f>SUM(C1055:C1073)</f>
        <v>2044.2500000000002</v>
      </c>
      <c r="V1074" s="17"/>
      <c r="X1074" s="15" t="s">
        <v>18</v>
      </c>
      <c r="Y1074" s="16">
        <f>SUM(Y1055:Y1073)</f>
        <v>2044.2500000000002</v>
      </c>
    </row>
    <row r="1075" spans="1:43">
      <c r="D1075" t="s">
        <v>22</v>
      </c>
      <c r="E1075" t="s">
        <v>21</v>
      </c>
      <c r="V1075" s="17"/>
      <c r="Z1075" t="s">
        <v>22</v>
      </c>
      <c r="AA1075" t="s">
        <v>21</v>
      </c>
    </row>
    <row r="1076" spans="1:43">
      <c r="E1076" s="1" t="s">
        <v>19</v>
      </c>
      <c r="V1076" s="17"/>
      <c r="AA1076" s="1" t="s">
        <v>19</v>
      </c>
    </row>
    <row r="1077" spans="1:43">
      <c r="V1077" s="17"/>
    </row>
    <row r="1078" spans="1:43">
      <c r="V1078" s="17"/>
    </row>
    <row r="1079" spans="1:43">
      <c r="V1079" s="17"/>
    </row>
    <row r="1080" spans="1:43">
      <c r="V1080" s="17"/>
    </row>
    <row r="1081" spans="1:43">
      <c r="V1081" s="17"/>
    </row>
    <row r="1082" spans="1:43">
      <c r="V1082" s="17"/>
    </row>
    <row r="1083" spans="1:43">
      <c r="A1083" s="17"/>
      <c r="B1083" s="17"/>
      <c r="C1083" s="17"/>
      <c r="D1083" s="17"/>
      <c r="E1083" s="17"/>
      <c r="F1083" s="17"/>
      <c r="G1083" s="17"/>
      <c r="H1083" s="17"/>
      <c r="I1083" s="17"/>
      <c r="J1083" s="17"/>
      <c r="K1083" s="17"/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  <c r="AA1083" s="17"/>
      <c r="AB1083" s="17"/>
      <c r="AC1083" s="17"/>
      <c r="AD1083" s="17"/>
      <c r="AE1083" s="17"/>
      <c r="AF1083" s="17"/>
      <c r="AG1083" s="17"/>
      <c r="AH1083" s="17"/>
      <c r="AI1083" s="17"/>
      <c r="AJ1083" s="17"/>
      <c r="AK1083" s="17"/>
      <c r="AL1083" s="17"/>
      <c r="AM1083" s="17"/>
      <c r="AN1083" s="17"/>
      <c r="AO1083" s="17"/>
      <c r="AP1083" s="17"/>
      <c r="AQ1083" s="17"/>
    </row>
    <row r="1084" spans="1:43">
      <c r="A1084" s="17"/>
      <c r="B1084" s="17"/>
      <c r="C1084" s="17"/>
      <c r="D1084" s="17"/>
      <c r="E1084" s="17"/>
      <c r="F1084" s="17"/>
      <c r="G1084" s="17"/>
      <c r="H1084" s="17"/>
      <c r="I1084" s="17"/>
      <c r="J1084" s="17"/>
      <c r="K1084" s="17"/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  <c r="AA1084" s="17"/>
      <c r="AB1084" s="17"/>
      <c r="AC1084" s="17"/>
      <c r="AD1084" s="17"/>
      <c r="AE1084" s="17"/>
      <c r="AF1084" s="17"/>
      <c r="AG1084" s="17"/>
      <c r="AH1084" s="17"/>
      <c r="AI1084" s="17"/>
      <c r="AJ1084" s="17"/>
      <c r="AK1084" s="17"/>
      <c r="AL1084" s="17"/>
      <c r="AM1084" s="17"/>
      <c r="AN1084" s="17"/>
      <c r="AO1084" s="17"/>
      <c r="AP1084" s="17"/>
      <c r="AQ1084" s="17"/>
    </row>
    <row r="1085" spans="1:43">
      <c r="A1085" s="17"/>
      <c r="B1085" s="17"/>
      <c r="C1085" s="17"/>
      <c r="D1085" s="17"/>
      <c r="E1085" s="17"/>
      <c r="F1085" s="17"/>
      <c r="G1085" s="17"/>
      <c r="H1085" s="17"/>
      <c r="I1085" s="17"/>
      <c r="J1085" s="17"/>
      <c r="K1085" s="17"/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  <c r="AA1085" s="17"/>
      <c r="AB1085" s="17"/>
      <c r="AC1085" s="17"/>
      <c r="AD1085" s="17"/>
      <c r="AE1085" s="17"/>
      <c r="AF1085" s="17"/>
      <c r="AG1085" s="17"/>
      <c r="AH1085" s="17"/>
      <c r="AI1085" s="17"/>
      <c r="AJ1085" s="17"/>
      <c r="AK1085" s="17"/>
      <c r="AL1085" s="17"/>
      <c r="AM1085" s="17"/>
      <c r="AN1085" s="17"/>
      <c r="AO1085" s="17"/>
      <c r="AP1085" s="17"/>
      <c r="AQ1085" s="17"/>
    </row>
    <row r="1086" spans="1:43">
      <c r="V1086" s="17"/>
    </row>
    <row r="1087" spans="1:43">
      <c r="H1087" s="173" t="s">
        <v>30</v>
      </c>
      <c r="I1087" s="173"/>
      <c r="J1087" s="173"/>
      <c r="V1087" s="17"/>
      <c r="AA1087" s="173" t="s">
        <v>31</v>
      </c>
      <c r="AB1087" s="173"/>
      <c r="AC1087" s="173"/>
    </row>
    <row r="1088" spans="1:43">
      <c r="H1088" s="173"/>
      <c r="I1088" s="173"/>
      <c r="J1088" s="173"/>
      <c r="V1088" s="17"/>
      <c r="AA1088" s="173"/>
      <c r="AB1088" s="173"/>
      <c r="AC1088" s="173"/>
    </row>
    <row r="1089" spans="2:41">
      <c r="V1089" s="17"/>
    </row>
    <row r="1090" spans="2:41">
      <c r="V1090" s="17"/>
    </row>
    <row r="1091" spans="2:41" ht="23.25">
      <c r="B1091" s="24" t="s">
        <v>72</v>
      </c>
      <c r="V1091" s="17"/>
      <c r="X1091" s="22" t="s">
        <v>72</v>
      </c>
    </row>
    <row r="1092" spans="2:41" ht="23.25">
      <c r="B1092" s="23" t="s">
        <v>32</v>
      </c>
      <c r="C1092" s="20">
        <f>IF(X1047="PAGADO",0,C1052)</f>
        <v>-2044.2500000000002</v>
      </c>
      <c r="E1092" s="174" t="s">
        <v>20</v>
      </c>
      <c r="F1092" s="174"/>
      <c r="G1092" s="174"/>
      <c r="H1092" s="174"/>
      <c r="V1092" s="17"/>
      <c r="X1092" s="23" t="s">
        <v>32</v>
      </c>
      <c r="Y1092" s="20">
        <f>IF(B1892="PAGADO",0,C1097)</f>
        <v>-2044.2500000000002</v>
      </c>
      <c r="AA1092" s="174" t="s">
        <v>20</v>
      </c>
      <c r="AB1092" s="174"/>
      <c r="AC1092" s="174"/>
      <c r="AD1092" s="174"/>
    </row>
    <row r="1093" spans="2:41">
      <c r="B1093" s="1" t="s">
        <v>0</v>
      </c>
      <c r="C1093" s="19">
        <f>H1108</f>
        <v>0</v>
      </c>
      <c r="E1093" s="2" t="s">
        <v>1</v>
      </c>
      <c r="F1093" s="2" t="s">
        <v>2</v>
      </c>
      <c r="G1093" s="2" t="s">
        <v>3</v>
      </c>
      <c r="H1093" s="2" t="s">
        <v>4</v>
      </c>
      <c r="N1093" s="2" t="s">
        <v>1</v>
      </c>
      <c r="O1093" s="2" t="s">
        <v>5</v>
      </c>
      <c r="P1093" s="2" t="s">
        <v>4</v>
      </c>
      <c r="Q1093" s="2" t="s">
        <v>6</v>
      </c>
      <c r="R1093" s="2" t="s">
        <v>7</v>
      </c>
      <c r="S1093" s="3"/>
      <c r="V1093" s="17"/>
      <c r="X1093" s="1" t="s">
        <v>0</v>
      </c>
      <c r="Y1093" s="19">
        <f>AD1108</f>
        <v>0</v>
      </c>
      <c r="AA1093" s="2" t="s">
        <v>1</v>
      </c>
      <c r="AB1093" s="2" t="s">
        <v>2</v>
      </c>
      <c r="AC1093" s="2" t="s">
        <v>3</v>
      </c>
      <c r="AD1093" s="2" t="s">
        <v>4</v>
      </c>
      <c r="AJ1093" s="2" t="s">
        <v>1</v>
      </c>
      <c r="AK1093" s="2" t="s">
        <v>5</v>
      </c>
      <c r="AL1093" s="2" t="s">
        <v>4</v>
      </c>
      <c r="AM1093" s="2" t="s">
        <v>6</v>
      </c>
      <c r="AN1093" s="2" t="s">
        <v>7</v>
      </c>
      <c r="AO1093" s="3"/>
    </row>
    <row r="1094" spans="2:41">
      <c r="C1094" s="2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Y1094" s="2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" t="s">
        <v>24</v>
      </c>
      <c r="C1095" s="19">
        <f>IF(C1092&gt;0,C1092+C1093,C1093)</f>
        <v>0</v>
      </c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" t="s">
        <v>24</v>
      </c>
      <c r="Y1095" s="19">
        <f>IF(Y1092&gt;0,Y1092+Y1093,Y1093)</f>
        <v>0</v>
      </c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" t="s">
        <v>9</v>
      </c>
      <c r="C1096" s="20">
        <f>C1120</f>
        <v>2044.2500000000002</v>
      </c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" t="s">
        <v>9</v>
      </c>
      <c r="Y1096" s="20">
        <f>Y1120</f>
        <v>2044.2500000000002</v>
      </c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6" t="s">
        <v>26</v>
      </c>
      <c r="C1097" s="21">
        <f>C1095-C1096</f>
        <v>-2044.2500000000002</v>
      </c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6" t="s">
        <v>27</v>
      </c>
      <c r="Y1097" s="21">
        <f>Y1095-Y1096</f>
        <v>-2044.2500000000002</v>
      </c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 ht="23.25">
      <c r="B1098" s="6"/>
      <c r="C1098" s="7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75" t="str">
        <f>IF(Y1097&lt;0,"NO PAGAR","COBRAR'")</f>
        <v>NO PAGAR</v>
      </c>
      <c r="Y1098" s="175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 ht="23.25">
      <c r="B1099" s="175" t="str">
        <f>IF(C1097&lt;0,"NO PAGAR","COBRAR'")</f>
        <v>NO PAGAR</v>
      </c>
      <c r="C1099" s="175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6"/>
      <c r="Y1099" s="8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68" t="s">
        <v>9</v>
      </c>
      <c r="C1100" s="169"/>
      <c r="E1100" s="4"/>
      <c r="F1100" s="3"/>
      <c r="G1100" s="3"/>
      <c r="H1100" s="5"/>
      <c r="N1100" s="3"/>
      <c r="O1100" s="3"/>
      <c r="P1100" s="3"/>
      <c r="Q1100" s="3"/>
      <c r="R1100" s="18"/>
      <c r="S1100" s="3"/>
      <c r="V1100" s="17"/>
      <c r="X1100" s="168" t="s">
        <v>9</v>
      </c>
      <c r="Y1100" s="169"/>
      <c r="AA1100" s="4"/>
      <c r="AB1100" s="3"/>
      <c r="AC1100" s="3"/>
      <c r="AD1100" s="5"/>
      <c r="AJ1100" s="3"/>
      <c r="AK1100" s="3"/>
      <c r="AL1100" s="3"/>
      <c r="AM1100" s="3"/>
      <c r="AN1100" s="18"/>
      <c r="AO1100" s="3"/>
    </row>
    <row r="1101" spans="2:41">
      <c r="B1101" s="9" t="str">
        <f>IF(Y1052&lt;0,"SALDO ADELANTADO","SALDO A FAVOR '")</f>
        <v>SALDO ADELANTADO</v>
      </c>
      <c r="C1101" s="10">
        <f>IF(Y1052&lt;=0,Y1052*-1)</f>
        <v>2044.2500000000002</v>
      </c>
      <c r="E1101" s="4"/>
      <c r="F1101" s="3"/>
      <c r="G1101" s="3"/>
      <c r="H1101" s="5"/>
      <c r="N1101" s="3"/>
      <c r="O1101" s="3"/>
      <c r="P1101" s="3"/>
      <c r="Q1101" s="3"/>
      <c r="R1101" s="18"/>
      <c r="S1101" s="3"/>
      <c r="V1101" s="17"/>
      <c r="X1101" s="9" t="str">
        <f>IF(C1097&lt;0,"SALDO ADELANTADO","SALDO A FAVOR'")</f>
        <v>SALDO ADELANTADO</v>
      </c>
      <c r="Y1101" s="10">
        <f>IF(C1097&lt;=0,C1097*-1)</f>
        <v>2044.2500000000002</v>
      </c>
      <c r="AA1101" s="4"/>
      <c r="AB1101" s="3"/>
      <c r="AC1101" s="3"/>
      <c r="AD1101" s="5"/>
      <c r="AJ1101" s="3"/>
      <c r="AK1101" s="3"/>
      <c r="AL1101" s="3"/>
      <c r="AM1101" s="3"/>
      <c r="AN1101" s="18"/>
      <c r="AO1101" s="3"/>
    </row>
    <row r="1102" spans="2:41">
      <c r="B1102" s="11" t="s">
        <v>10</v>
      </c>
      <c r="C1102" s="10">
        <f>R1110</f>
        <v>0</v>
      </c>
      <c r="E1102" s="4"/>
      <c r="F1102" s="3"/>
      <c r="G1102" s="3"/>
      <c r="H1102" s="5"/>
      <c r="N1102" s="3"/>
      <c r="O1102" s="3"/>
      <c r="P1102" s="3"/>
      <c r="Q1102" s="3"/>
      <c r="R1102" s="18"/>
      <c r="S1102" s="3"/>
      <c r="V1102" s="17"/>
      <c r="X1102" s="11" t="s">
        <v>10</v>
      </c>
      <c r="Y1102" s="10">
        <f>AN1110</f>
        <v>0</v>
      </c>
      <c r="AA1102" s="4"/>
      <c r="AB1102" s="3"/>
      <c r="AC1102" s="3"/>
      <c r="AD1102" s="5"/>
      <c r="AJ1102" s="3"/>
      <c r="AK1102" s="3"/>
      <c r="AL1102" s="3"/>
      <c r="AM1102" s="3"/>
      <c r="AN1102" s="18"/>
      <c r="AO1102" s="3"/>
    </row>
    <row r="1103" spans="2:41">
      <c r="B1103" s="11" t="s">
        <v>11</v>
      </c>
      <c r="C1103" s="10"/>
      <c r="E1103" s="4"/>
      <c r="F1103" s="3"/>
      <c r="G1103" s="3"/>
      <c r="H1103" s="5"/>
      <c r="N1103" s="3"/>
      <c r="O1103" s="3"/>
      <c r="P1103" s="3"/>
      <c r="Q1103" s="3"/>
      <c r="R1103" s="18"/>
      <c r="S1103" s="3"/>
      <c r="V1103" s="17"/>
      <c r="X1103" s="11" t="s">
        <v>11</v>
      </c>
      <c r="Y1103" s="10"/>
      <c r="AA1103" s="4"/>
      <c r="AB1103" s="3"/>
      <c r="AC1103" s="3"/>
      <c r="AD1103" s="5"/>
      <c r="AJ1103" s="3"/>
      <c r="AK1103" s="3"/>
      <c r="AL1103" s="3"/>
      <c r="AM1103" s="3"/>
      <c r="AN1103" s="18"/>
      <c r="AO1103" s="3"/>
    </row>
    <row r="1104" spans="2:41">
      <c r="B1104" s="11" t="s">
        <v>12</v>
      </c>
      <c r="C1104" s="10"/>
      <c r="E1104" s="4"/>
      <c r="F1104" s="3"/>
      <c r="G1104" s="3"/>
      <c r="H1104" s="5"/>
      <c r="N1104" s="3"/>
      <c r="O1104" s="3"/>
      <c r="P1104" s="3"/>
      <c r="Q1104" s="3"/>
      <c r="R1104" s="18"/>
      <c r="S1104" s="3"/>
      <c r="V1104" s="17"/>
      <c r="X1104" s="11" t="s">
        <v>12</v>
      </c>
      <c r="Y1104" s="10"/>
      <c r="AA1104" s="4"/>
      <c r="AB1104" s="3"/>
      <c r="AC1104" s="3"/>
      <c r="AD1104" s="5"/>
      <c r="AJ1104" s="3"/>
      <c r="AK1104" s="3"/>
      <c r="AL1104" s="3"/>
      <c r="AM1104" s="3"/>
      <c r="AN1104" s="18"/>
      <c r="AO1104" s="3"/>
    </row>
    <row r="1105" spans="2:41">
      <c r="B1105" s="11" t="s">
        <v>13</v>
      </c>
      <c r="C1105" s="10"/>
      <c r="E1105" s="4"/>
      <c r="F1105" s="3"/>
      <c r="G1105" s="3"/>
      <c r="H1105" s="5"/>
      <c r="N1105" s="3"/>
      <c r="O1105" s="3"/>
      <c r="P1105" s="3"/>
      <c r="Q1105" s="3"/>
      <c r="R1105" s="18"/>
      <c r="S1105" s="3"/>
      <c r="V1105" s="17"/>
      <c r="X1105" s="11" t="s">
        <v>13</v>
      </c>
      <c r="Y1105" s="10"/>
      <c r="AA1105" s="4"/>
      <c r="AB1105" s="3"/>
      <c r="AC1105" s="3"/>
      <c r="AD1105" s="5"/>
      <c r="AJ1105" s="3"/>
      <c r="AK1105" s="3"/>
      <c r="AL1105" s="3"/>
      <c r="AM1105" s="3"/>
      <c r="AN1105" s="18"/>
      <c r="AO1105" s="3"/>
    </row>
    <row r="1106" spans="2:41">
      <c r="B1106" s="11" t="s">
        <v>14</v>
      </c>
      <c r="C1106" s="10"/>
      <c r="E1106" s="4"/>
      <c r="F1106" s="3"/>
      <c r="G1106" s="3"/>
      <c r="H1106" s="5"/>
      <c r="N1106" s="3"/>
      <c r="O1106" s="3"/>
      <c r="P1106" s="3"/>
      <c r="Q1106" s="3"/>
      <c r="R1106" s="18"/>
      <c r="S1106" s="3"/>
      <c r="V1106" s="17"/>
      <c r="X1106" s="11" t="s">
        <v>14</v>
      </c>
      <c r="Y1106" s="10"/>
      <c r="AA1106" s="4"/>
      <c r="AB1106" s="3"/>
      <c r="AC1106" s="3"/>
      <c r="AD1106" s="5"/>
      <c r="AJ1106" s="3"/>
      <c r="AK1106" s="3"/>
      <c r="AL1106" s="3"/>
      <c r="AM1106" s="3"/>
      <c r="AN1106" s="18"/>
      <c r="AO1106" s="3"/>
    </row>
    <row r="1107" spans="2:41">
      <c r="B1107" s="11" t="s">
        <v>15</v>
      </c>
      <c r="C1107" s="10"/>
      <c r="E1107" s="4"/>
      <c r="F1107" s="3"/>
      <c r="G1107" s="3"/>
      <c r="H1107" s="5"/>
      <c r="N1107" s="3"/>
      <c r="O1107" s="3"/>
      <c r="P1107" s="3"/>
      <c r="Q1107" s="3"/>
      <c r="R1107" s="18"/>
      <c r="S1107" s="3"/>
      <c r="V1107" s="17"/>
      <c r="X1107" s="11" t="s">
        <v>15</v>
      </c>
      <c r="Y1107" s="10"/>
      <c r="AA1107" s="4"/>
      <c r="AB1107" s="3"/>
      <c r="AC1107" s="3"/>
      <c r="AD1107" s="5"/>
      <c r="AJ1107" s="3"/>
      <c r="AK1107" s="3"/>
      <c r="AL1107" s="3"/>
      <c r="AM1107" s="3"/>
      <c r="AN1107" s="18"/>
      <c r="AO1107" s="3"/>
    </row>
    <row r="1108" spans="2:41">
      <c r="B1108" s="11" t="s">
        <v>16</v>
      </c>
      <c r="C1108" s="10"/>
      <c r="E1108" s="170" t="s">
        <v>7</v>
      </c>
      <c r="F1108" s="171"/>
      <c r="G1108" s="172"/>
      <c r="H1108" s="5">
        <f>SUM(H1094:H1107)</f>
        <v>0</v>
      </c>
      <c r="N1108" s="3"/>
      <c r="O1108" s="3"/>
      <c r="P1108" s="3"/>
      <c r="Q1108" s="3"/>
      <c r="R1108" s="18"/>
      <c r="S1108" s="3"/>
      <c r="V1108" s="17"/>
      <c r="X1108" s="11" t="s">
        <v>16</v>
      </c>
      <c r="Y1108" s="10"/>
      <c r="AA1108" s="170" t="s">
        <v>7</v>
      </c>
      <c r="AB1108" s="171"/>
      <c r="AC1108" s="172"/>
      <c r="AD1108" s="5">
        <f>SUM(AD1094:AD1107)</f>
        <v>0</v>
      </c>
      <c r="AJ1108" s="3"/>
      <c r="AK1108" s="3"/>
      <c r="AL1108" s="3"/>
      <c r="AM1108" s="3"/>
      <c r="AN1108" s="18"/>
      <c r="AO1108" s="3"/>
    </row>
    <row r="1109" spans="2:41">
      <c r="B1109" s="11" t="s">
        <v>17</v>
      </c>
      <c r="C1109" s="10"/>
      <c r="E1109" s="13"/>
      <c r="F1109" s="13"/>
      <c r="G1109" s="13"/>
      <c r="N1109" s="3"/>
      <c r="O1109" s="3"/>
      <c r="P1109" s="3"/>
      <c r="Q1109" s="3"/>
      <c r="R1109" s="18"/>
      <c r="S1109" s="3"/>
      <c r="V1109" s="17"/>
      <c r="X1109" s="11" t="s">
        <v>17</v>
      </c>
      <c r="Y1109" s="10"/>
      <c r="AA1109" s="13"/>
      <c r="AB1109" s="13"/>
      <c r="AC1109" s="13"/>
      <c r="AJ1109" s="3"/>
      <c r="AK1109" s="3"/>
      <c r="AL1109" s="3"/>
      <c r="AM1109" s="3"/>
      <c r="AN1109" s="18"/>
      <c r="AO1109" s="3"/>
    </row>
    <row r="1110" spans="2:41">
      <c r="B1110" s="12"/>
      <c r="C1110" s="10"/>
      <c r="N1110" s="170" t="s">
        <v>7</v>
      </c>
      <c r="O1110" s="171"/>
      <c r="P1110" s="171"/>
      <c r="Q1110" s="172"/>
      <c r="R1110" s="18">
        <f>SUM(R1094:R1109)</f>
        <v>0</v>
      </c>
      <c r="S1110" s="3"/>
      <c r="V1110" s="17"/>
      <c r="X1110" s="12"/>
      <c r="Y1110" s="10"/>
      <c r="AJ1110" s="170" t="s">
        <v>7</v>
      </c>
      <c r="AK1110" s="171"/>
      <c r="AL1110" s="171"/>
      <c r="AM1110" s="172"/>
      <c r="AN1110" s="18">
        <f>SUM(AN1094:AN1109)</f>
        <v>0</v>
      </c>
      <c r="AO1110" s="3"/>
    </row>
    <row r="1111" spans="2:41">
      <c r="B1111" s="12"/>
      <c r="C1111" s="10"/>
      <c r="V1111" s="17"/>
      <c r="X1111" s="12"/>
      <c r="Y1111" s="10"/>
    </row>
    <row r="1112" spans="2:41">
      <c r="B1112" s="12"/>
      <c r="C1112" s="10"/>
      <c r="V1112" s="17"/>
      <c r="X1112" s="12"/>
      <c r="Y1112" s="10"/>
    </row>
    <row r="1113" spans="2:41">
      <c r="B1113" s="12"/>
      <c r="C1113" s="10"/>
      <c r="E1113" s="14"/>
      <c r="V1113" s="17"/>
      <c r="X1113" s="12"/>
      <c r="Y1113" s="10"/>
      <c r="AA1113" s="14"/>
    </row>
    <row r="1114" spans="2:41">
      <c r="B1114" s="12"/>
      <c r="C1114" s="10"/>
      <c r="V1114" s="17"/>
      <c r="X1114" s="12"/>
      <c r="Y1114" s="10"/>
    </row>
    <row r="1115" spans="2:41">
      <c r="B1115" s="12"/>
      <c r="C1115" s="10"/>
      <c r="V1115" s="17"/>
      <c r="X1115" s="12"/>
      <c r="Y1115" s="10"/>
    </row>
    <row r="1116" spans="2:41">
      <c r="B1116" s="12"/>
      <c r="C1116" s="10"/>
      <c r="V1116" s="17"/>
      <c r="X1116" s="12"/>
      <c r="Y1116" s="10"/>
    </row>
    <row r="1117" spans="2:41">
      <c r="B1117" s="12"/>
      <c r="C1117" s="10"/>
      <c r="V1117" s="17"/>
      <c r="X1117" s="12"/>
      <c r="Y1117" s="10"/>
    </row>
    <row r="1118" spans="2:41">
      <c r="B1118" s="12"/>
      <c r="C1118" s="10"/>
      <c r="V1118" s="17"/>
      <c r="X1118" s="12"/>
      <c r="Y1118" s="10"/>
    </row>
    <row r="1119" spans="2:41">
      <c r="B1119" s="11"/>
      <c r="C1119" s="10"/>
      <c r="V1119" s="17"/>
      <c r="X1119" s="11"/>
      <c r="Y1119" s="10"/>
    </row>
    <row r="1120" spans="2:41">
      <c r="B1120" s="15" t="s">
        <v>18</v>
      </c>
      <c r="C1120" s="16">
        <f>SUM(C1101:C1119)</f>
        <v>2044.2500000000002</v>
      </c>
      <c r="D1120" t="s">
        <v>22</v>
      </c>
      <c r="E1120" t="s">
        <v>21</v>
      </c>
      <c r="V1120" s="17"/>
      <c r="X1120" s="15" t="s">
        <v>18</v>
      </c>
      <c r="Y1120" s="16">
        <f>SUM(Y1101:Y1119)</f>
        <v>2044.2500000000002</v>
      </c>
      <c r="Z1120" t="s">
        <v>22</v>
      </c>
      <c r="AA1120" t="s">
        <v>21</v>
      </c>
    </row>
    <row r="1121" spans="5:27">
      <c r="E1121" s="1" t="s">
        <v>19</v>
      </c>
      <c r="V1121" s="17"/>
      <c r="AA1121" s="1" t="s">
        <v>19</v>
      </c>
    </row>
    <row r="1122" spans="5:27">
      <c r="V1122" s="17"/>
    </row>
    <row r="1123" spans="5:27">
      <c r="V1123" s="17"/>
    </row>
    <row r="1124" spans="5:27">
      <c r="V1124" s="17"/>
    </row>
    <row r="1125" spans="5:27">
      <c r="V1125" s="17"/>
    </row>
    <row r="1126" spans="5:27">
      <c r="V1126" s="17"/>
    </row>
    <row r="1127" spans="5:27">
      <c r="V1127" s="17"/>
    </row>
    <row r="1128" spans="5:27">
      <c r="V1128" s="17"/>
    </row>
    <row r="1129" spans="5:27">
      <c r="V1129" s="17"/>
    </row>
    <row r="1130" spans="5:27">
      <c r="V1130" s="17"/>
    </row>
    <row r="1131" spans="5:27">
      <c r="V1131" s="17"/>
    </row>
    <row r="1132" spans="5:27">
      <c r="V1132" s="17"/>
    </row>
    <row r="1133" spans="5:27">
      <c r="V1133" s="17"/>
    </row>
    <row r="1134" spans="5:27">
      <c r="V1134" s="17"/>
    </row>
    <row r="1135" spans="5:27">
      <c r="V1135" s="17"/>
    </row>
    <row r="1136" spans="5:27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  <row r="1230" spans="22:22">
      <c r="V1230" s="17"/>
    </row>
    <row r="1231" spans="22:22">
      <c r="V1231" s="17"/>
    </row>
    <row r="1232" spans="22:22">
      <c r="V1232" s="17"/>
    </row>
    <row r="1233" spans="22:22">
      <c r="V1233" s="17"/>
    </row>
    <row r="1234" spans="22:22">
      <c r="V1234" s="17"/>
    </row>
    <row r="1235" spans="22:22">
      <c r="V1235" s="17"/>
    </row>
    <row r="1236" spans="22:22">
      <c r="V1236" s="17"/>
    </row>
    <row r="1237" spans="22:22">
      <c r="V1237" s="17"/>
    </row>
  </sheetData>
  <mergeCells count="290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42:AC342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AB344:AC344"/>
    <mergeCell ref="AB345:AC345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489:C489"/>
    <mergeCell ref="X489:Y489"/>
    <mergeCell ref="E498:G498"/>
    <mergeCell ref="AA498:AC498"/>
    <mergeCell ref="N500:Q500"/>
    <mergeCell ref="AJ500:AM500"/>
    <mergeCell ref="AC476:AE478"/>
    <mergeCell ref="H477:J478"/>
    <mergeCell ref="E482:H482"/>
    <mergeCell ref="AA482:AD482"/>
    <mergeCell ref="B488:C488"/>
    <mergeCell ref="X488:Y488"/>
    <mergeCell ref="B535:C535"/>
    <mergeCell ref="X535:Y535"/>
    <mergeCell ref="E543:G543"/>
    <mergeCell ref="AA543:AC543"/>
    <mergeCell ref="N545:Q545"/>
    <mergeCell ref="AJ545:AM545"/>
    <mergeCell ref="H522:J523"/>
    <mergeCell ref="AA522:AC523"/>
    <mergeCell ref="E527:H527"/>
    <mergeCell ref="AA527:AD527"/>
    <mergeCell ref="X533:Y533"/>
    <mergeCell ref="B534:C534"/>
    <mergeCell ref="B588:C588"/>
    <mergeCell ref="X588:Y588"/>
    <mergeCell ref="E597:G597"/>
    <mergeCell ref="AA597:AC597"/>
    <mergeCell ref="N599:Q599"/>
    <mergeCell ref="AJ599:AM599"/>
    <mergeCell ref="AC575:AE577"/>
    <mergeCell ref="H576:J577"/>
    <mergeCell ref="E581:H581"/>
    <mergeCell ref="AA581:AD581"/>
    <mergeCell ref="B587:C587"/>
    <mergeCell ref="X587:Y587"/>
    <mergeCell ref="B634:C634"/>
    <mergeCell ref="X634:Y634"/>
    <mergeCell ref="E642:G642"/>
    <mergeCell ref="AA642:AC642"/>
    <mergeCell ref="N644:Q644"/>
    <mergeCell ref="AJ644:AM644"/>
    <mergeCell ref="H621:J622"/>
    <mergeCell ref="AA621:AC622"/>
    <mergeCell ref="E626:H626"/>
    <mergeCell ref="AA626:AD626"/>
    <mergeCell ref="X632:Y632"/>
    <mergeCell ref="B633:C633"/>
    <mergeCell ref="B681:C681"/>
    <mergeCell ref="X681:Y681"/>
    <mergeCell ref="E690:G690"/>
    <mergeCell ref="AA690:AC690"/>
    <mergeCell ref="N692:Q692"/>
    <mergeCell ref="AJ692:AM692"/>
    <mergeCell ref="AC668:AE670"/>
    <mergeCell ref="H669:J670"/>
    <mergeCell ref="E674:H674"/>
    <mergeCell ref="AA674:AD674"/>
    <mergeCell ref="B680:C680"/>
    <mergeCell ref="X680:Y680"/>
    <mergeCell ref="B727:C727"/>
    <mergeCell ref="X727:Y727"/>
    <mergeCell ref="E735:G735"/>
    <mergeCell ref="AA735:AC735"/>
    <mergeCell ref="N737:Q737"/>
    <mergeCell ref="AJ737:AM737"/>
    <mergeCell ref="H714:J715"/>
    <mergeCell ref="AA714:AC715"/>
    <mergeCell ref="E719:H719"/>
    <mergeCell ref="AA719:AD719"/>
    <mergeCell ref="X725:Y725"/>
    <mergeCell ref="B726:C726"/>
    <mergeCell ref="B774:C774"/>
    <mergeCell ref="X774:Y774"/>
    <mergeCell ref="E783:G783"/>
    <mergeCell ref="AA783:AC783"/>
    <mergeCell ref="N785:Q785"/>
    <mergeCell ref="AJ785:AM785"/>
    <mergeCell ref="AC761:AE763"/>
    <mergeCell ref="H762:J763"/>
    <mergeCell ref="E767:H767"/>
    <mergeCell ref="AA767:AD767"/>
    <mergeCell ref="B773:C773"/>
    <mergeCell ref="X773:Y773"/>
    <mergeCell ref="B820:C820"/>
    <mergeCell ref="X820:Y820"/>
    <mergeCell ref="E828:G828"/>
    <mergeCell ref="AA828:AC828"/>
    <mergeCell ref="N830:Q830"/>
    <mergeCell ref="AJ830:AM830"/>
    <mergeCell ref="H807:J808"/>
    <mergeCell ref="AA807:AC808"/>
    <mergeCell ref="E812:H812"/>
    <mergeCell ref="AA812:AD812"/>
    <mergeCell ref="X818:Y818"/>
    <mergeCell ref="B819:C819"/>
    <mergeCell ref="B867:C867"/>
    <mergeCell ref="X867:Y867"/>
    <mergeCell ref="E876:G876"/>
    <mergeCell ref="AA876:AC876"/>
    <mergeCell ref="N878:Q878"/>
    <mergeCell ref="AJ878:AM878"/>
    <mergeCell ref="AC854:AE856"/>
    <mergeCell ref="H855:J856"/>
    <mergeCell ref="E860:H860"/>
    <mergeCell ref="AA860:AD860"/>
    <mergeCell ref="B866:C866"/>
    <mergeCell ref="X866:Y866"/>
    <mergeCell ref="B913:C913"/>
    <mergeCell ref="X913:Y913"/>
    <mergeCell ref="E921:G921"/>
    <mergeCell ref="AA921:AC921"/>
    <mergeCell ref="N923:Q923"/>
    <mergeCell ref="AJ923:AM923"/>
    <mergeCell ref="H900:J901"/>
    <mergeCell ref="AA900:AC901"/>
    <mergeCell ref="E905:H905"/>
    <mergeCell ref="AA905:AD905"/>
    <mergeCell ref="X911:Y911"/>
    <mergeCell ref="B912:C912"/>
    <mergeCell ref="B961:C961"/>
    <mergeCell ref="X961:Y961"/>
    <mergeCell ref="E970:G970"/>
    <mergeCell ref="AA970:AC970"/>
    <mergeCell ref="N972:Q972"/>
    <mergeCell ref="AJ972:AM972"/>
    <mergeCell ref="AC948:AE950"/>
    <mergeCell ref="H949:J950"/>
    <mergeCell ref="E954:H954"/>
    <mergeCell ref="AA954:AD954"/>
    <mergeCell ref="B960:C960"/>
    <mergeCell ref="X960:Y960"/>
    <mergeCell ref="B1007:C1007"/>
    <mergeCell ref="X1007:Y1007"/>
    <mergeCell ref="E1015:G1015"/>
    <mergeCell ref="AA1015:AC1015"/>
    <mergeCell ref="N1017:Q1017"/>
    <mergeCell ref="AJ1017:AM1017"/>
    <mergeCell ref="H994:J995"/>
    <mergeCell ref="AA994:AC995"/>
    <mergeCell ref="E999:H999"/>
    <mergeCell ref="AA999:AD999"/>
    <mergeCell ref="X1005:Y1005"/>
    <mergeCell ref="B1006:C1006"/>
    <mergeCell ref="B1054:C1054"/>
    <mergeCell ref="X1054:Y1054"/>
    <mergeCell ref="E1063:G1063"/>
    <mergeCell ref="AA1063:AC1063"/>
    <mergeCell ref="N1065:Q1065"/>
    <mergeCell ref="AJ1065:AM1065"/>
    <mergeCell ref="AC1041:AE1043"/>
    <mergeCell ref="H1042:J1043"/>
    <mergeCell ref="E1047:H1047"/>
    <mergeCell ref="AA1047:AD1047"/>
    <mergeCell ref="B1053:C1053"/>
    <mergeCell ref="X1053:Y1053"/>
    <mergeCell ref="B1100:C1100"/>
    <mergeCell ref="X1100:Y1100"/>
    <mergeCell ref="E1108:G1108"/>
    <mergeCell ref="AA1108:AC1108"/>
    <mergeCell ref="N1110:Q1110"/>
    <mergeCell ref="AJ1110:AM1110"/>
    <mergeCell ref="H1087:J1088"/>
    <mergeCell ref="AA1087:AC1088"/>
    <mergeCell ref="E1092:H1092"/>
    <mergeCell ref="AA1092:AD1092"/>
    <mergeCell ref="X1098:Y1098"/>
    <mergeCell ref="B1099:C109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Z1224"/>
  <sheetViews>
    <sheetView topLeftCell="A269" zoomScaleNormal="100" workbookViewId="0">
      <selection activeCell="C289" sqref="C289"/>
    </sheetView>
  </sheetViews>
  <sheetFormatPr baseColWidth="10" defaultColWidth="11.42578125" defaultRowHeight="15"/>
  <cols>
    <col min="1" max="1" width="4.5703125" customWidth="1"/>
    <col min="2" max="2" width="24" customWidth="1"/>
    <col min="3" max="3" width="16.85546875" customWidth="1"/>
    <col min="5" max="5" width="12.7109375" customWidth="1"/>
    <col min="6" max="8" width="12.85546875" customWidth="1"/>
    <col min="15" max="15" width="31.5703125" customWidth="1"/>
    <col min="18" max="18" width="10.5703125" customWidth="1"/>
    <col min="24" max="24" width="28.28515625" customWidth="1"/>
    <col min="25" max="25" width="16.7109375" customWidth="1"/>
    <col min="29" max="29" width="14" customWidth="1"/>
    <col min="37" max="37" width="31.7109375" customWidth="1"/>
    <col min="39" max="39" width="16.28515625" customWidth="1"/>
    <col min="40" max="40" width="12" bestFit="1" customWidth="1"/>
  </cols>
  <sheetData>
    <row r="1" spans="2:41">
      <c r="V1" s="17"/>
    </row>
    <row r="2" spans="2:41">
      <c r="V2" s="17"/>
      <c r="AC2" s="176" t="s">
        <v>29</v>
      </c>
      <c r="AD2" s="176"/>
      <c r="AE2" s="176"/>
    </row>
    <row r="3" spans="2:41">
      <c r="H3" s="173" t="s">
        <v>28</v>
      </c>
      <c r="I3" s="173"/>
      <c r="J3" s="173"/>
      <c r="V3" s="17"/>
      <c r="AC3" s="176"/>
      <c r="AD3" s="176"/>
      <c r="AE3" s="176"/>
    </row>
    <row r="4" spans="2:41">
      <c r="H4" s="173"/>
      <c r="I4" s="173"/>
      <c r="J4" s="173"/>
      <c r="V4" s="17"/>
      <c r="AC4" s="176"/>
      <c r="AD4" s="176"/>
      <c r="AE4" s="17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130</v>
      </c>
      <c r="C8" s="20"/>
      <c r="E8" s="174" t="s">
        <v>78</v>
      </c>
      <c r="F8" s="174"/>
      <c r="G8" s="174"/>
      <c r="H8" s="174"/>
      <c r="V8" s="17"/>
      <c r="X8" s="23" t="s">
        <v>130</v>
      </c>
      <c r="Y8" s="20">
        <f>IF(B8="PAGADO",0,C13)</f>
        <v>0</v>
      </c>
      <c r="AA8" s="174" t="s">
        <v>78</v>
      </c>
      <c r="AB8" s="174"/>
      <c r="AC8" s="174"/>
      <c r="AD8" s="174"/>
    </row>
    <row r="9" spans="2:41">
      <c r="B9" s="1" t="s">
        <v>0</v>
      </c>
      <c r="C9" s="19">
        <f>H24</f>
        <v>545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1345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50</v>
      </c>
      <c r="N10" s="25">
        <v>44931</v>
      </c>
      <c r="O10" s="3" t="s">
        <v>129</v>
      </c>
      <c r="P10" s="3"/>
      <c r="Q10" s="3"/>
      <c r="R10" s="18">
        <v>0.35</v>
      </c>
      <c r="S10" s="3"/>
      <c r="V10" s="17"/>
      <c r="Y10" s="20"/>
      <c r="AA10" s="4">
        <v>44874</v>
      </c>
      <c r="AB10" s="3" t="s">
        <v>149</v>
      </c>
      <c r="AC10" s="3" t="s">
        <v>150</v>
      </c>
      <c r="AD10" s="5">
        <v>170</v>
      </c>
      <c r="AJ10" s="25">
        <v>44932</v>
      </c>
      <c r="AK10" s="3" t="s">
        <v>131</v>
      </c>
      <c r="AL10" s="3">
        <v>255</v>
      </c>
      <c r="AM10" s="3"/>
      <c r="AN10" s="18">
        <v>255.35</v>
      </c>
      <c r="AO10" s="3"/>
    </row>
    <row r="11" spans="2:41">
      <c r="B11" s="1" t="s">
        <v>24</v>
      </c>
      <c r="C11" s="19">
        <f>H24</f>
        <v>545</v>
      </c>
      <c r="E11" s="4">
        <v>44903</v>
      </c>
      <c r="F11" s="3" t="s">
        <v>104</v>
      </c>
      <c r="G11" s="3" t="s">
        <v>105</v>
      </c>
      <c r="H11" s="5">
        <v>210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1345</v>
      </c>
      <c r="AA11" s="4">
        <v>44881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80.349999999999994</v>
      </c>
      <c r="E12" s="4">
        <v>45269</v>
      </c>
      <c r="F12" s="3" t="s">
        <v>104</v>
      </c>
      <c r="G12" s="3" t="s">
        <v>106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684.02</v>
      </c>
      <c r="AA12" s="4">
        <v>44882</v>
      </c>
      <c r="AB12" s="3" t="s">
        <v>149</v>
      </c>
      <c r="AC12" s="3" t="s">
        <v>143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464.65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660.98</v>
      </c>
      <c r="AA13" s="4">
        <v>44889</v>
      </c>
      <c r="AB13" s="3" t="s">
        <v>149</v>
      </c>
      <c r="AC13" s="3" t="s">
        <v>143</v>
      </c>
      <c r="AD13" s="5">
        <v>190</v>
      </c>
      <c r="AJ13" s="3"/>
      <c r="AK13" s="3"/>
      <c r="AL13" s="3"/>
      <c r="AM13" s="3"/>
      <c r="AN13" s="18"/>
      <c r="AO13" s="3"/>
    </row>
    <row r="14" spans="2:41" ht="26.25">
      <c r="B14" s="177" t="str">
        <f>IF(C13&lt;0,"NO PAGAR","COBRAR")</f>
        <v>COBRAR</v>
      </c>
      <c r="C14" s="17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77" t="str">
        <f>IF(Y13&lt;0,"NO PAGAR","COBRAR")</f>
        <v>COBRAR</v>
      </c>
      <c r="Y14" s="177"/>
      <c r="AA14" s="4">
        <v>44893</v>
      </c>
      <c r="AB14" s="3" t="s">
        <v>149</v>
      </c>
      <c r="AC14" s="3" t="s">
        <v>150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168" t="s">
        <v>9</v>
      </c>
      <c r="C15" s="16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68" t="s">
        <v>9</v>
      </c>
      <c r="Y15" s="169"/>
      <c r="AA15" s="4">
        <v>44901</v>
      </c>
      <c r="AB15" s="3" t="s">
        <v>87</v>
      </c>
      <c r="AC15" s="3" t="s">
        <v>150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44886</v>
      </c>
      <c r="AB16" s="3" t="s">
        <v>181</v>
      </c>
      <c r="AC16" s="3" t="s">
        <v>182</v>
      </c>
      <c r="AD16" s="5">
        <v>225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0.35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255.35</v>
      </c>
      <c r="AA17" s="4">
        <v>45272</v>
      </c>
      <c r="AB17" s="3" t="s">
        <v>190</v>
      </c>
      <c r="AC17" s="3"/>
      <c r="AD17" s="5">
        <v>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44938</v>
      </c>
      <c r="AB18" s="3" t="s">
        <v>191</v>
      </c>
      <c r="AC18" s="3"/>
      <c r="AD18" s="5">
        <v>30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70" t="s">
        <v>7</v>
      </c>
      <c r="F24" s="171"/>
      <c r="G24" s="172"/>
      <c r="H24" s="5">
        <f>SUM(H10:H23)</f>
        <v>545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380</v>
      </c>
      <c r="AA24" s="170" t="s">
        <v>7</v>
      </c>
      <c r="AB24" s="171"/>
      <c r="AC24" s="172"/>
      <c r="AD24" s="5">
        <f>SUM(AD10:AD23)</f>
        <v>1345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70" t="s">
        <v>7</v>
      </c>
      <c r="O26" s="171"/>
      <c r="P26" s="171"/>
      <c r="Q26" s="172"/>
      <c r="R26" s="18">
        <f>SUM(R10:R25)</f>
        <v>0.35</v>
      </c>
      <c r="S26" s="3"/>
      <c r="V26" s="17"/>
      <c r="X26" s="12"/>
      <c r="Y26" s="10"/>
      <c r="AJ26" s="170" t="s">
        <v>7</v>
      </c>
      <c r="AK26" s="171"/>
      <c r="AL26" s="171"/>
      <c r="AM26" s="172"/>
      <c r="AN26" s="18">
        <f>SUM(AN10:AN25)</f>
        <v>255.35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80.349999999999994</v>
      </c>
      <c r="V35" s="17"/>
      <c r="X35" s="15" t="s">
        <v>18</v>
      </c>
      <c r="Y35" s="16">
        <f>SUM(Y16:Y34)</f>
        <v>684.02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73" t="s">
        <v>30</v>
      </c>
      <c r="I48" s="173"/>
      <c r="J48" s="173"/>
      <c r="V48" s="17"/>
      <c r="AA48" s="173" t="s">
        <v>31</v>
      </c>
      <c r="AB48" s="173"/>
      <c r="AC48" s="173"/>
    </row>
    <row r="49" spans="2:41">
      <c r="H49" s="173"/>
      <c r="I49" s="173"/>
      <c r="J49" s="173"/>
      <c r="V49" s="17"/>
      <c r="AA49" s="173"/>
      <c r="AB49" s="173"/>
      <c r="AC49" s="173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174" t="s">
        <v>213</v>
      </c>
      <c r="F53" s="174"/>
      <c r="G53" s="174"/>
      <c r="H53" s="174"/>
      <c r="V53" s="17"/>
      <c r="X53" s="23" t="s">
        <v>32</v>
      </c>
      <c r="Y53" s="20">
        <f>IF(B53="PAGADO",0,C58)</f>
        <v>540</v>
      </c>
      <c r="AA53" s="174" t="s">
        <v>78</v>
      </c>
      <c r="AB53" s="174"/>
      <c r="AC53" s="174"/>
      <c r="AD53" s="174"/>
    </row>
    <row r="54" spans="2:41">
      <c r="B54" s="1" t="s">
        <v>0</v>
      </c>
      <c r="C54" s="19">
        <f>H69</f>
        <v>540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494.07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44897</v>
      </c>
      <c r="F55" s="3" t="s">
        <v>194</v>
      </c>
      <c r="G55" s="3" t="s">
        <v>143</v>
      </c>
      <c r="H55" s="5">
        <v>200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237</v>
      </c>
      <c r="AC55" s="3" t="s">
        <v>169</v>
      </c>
      <c r="AD55" s="5">
        <v>180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540</v>
      </c>
      <c r="E56" s="4">
        <v>44904</v>
      </c>
      <c r="F56" s="3" t="s">
        <v>194</v>
      </c>
      <c r="G56" s="3" t="s">
        <v>143</v>
      </c>
      <c r="H56" s="5">
        <v>200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1034.07</v>
      </c>
      <c r="AA56" s="4">
        <v>44916</v>
      </c>
      <c r="AB56" s="3" t="s">
        <v>237</v>
      </c>
      <c r="AC56" s="3" t="s">
        <v>86</v>
      </c>
      <c r="AD56" s="5">
        <v>170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44824</v>
      </c>
      <c r="F57" s="3" t="s">
        <v>214</v>
      </c>
      <c r="G57" s="3" t="s">
        <v>86</v>
      </c>
      <c r="H57" s="5">
        <v>140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44909</v>
      </c>
      <c r="AB57" s="3" t="s">
        <v>249</v>
      </c>
      <c r="AC57" s="3" t="s">
        <v>250</v>
      </c>
      <c r="AD57" s="5">
        <v>144.07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540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1034.07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75" t="str">
        <f>IF(Y58&lt;0,"NO PAGAR","COBRAR'")</f>
        <v>COBRAR'</v>
      </c>
      <c r="Y59" s="17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75" t="str">
        <f>IF(C58&lt;0,"NO PAGAR","COBRAR'")</f>
        <v>COBRAR'</v>
      </c>
      <c r="C60" s="17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68" t="s">
        <v>9</v>
      </c>
      <c r="C61" s="16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68" t="s">
        <v>9</v>
      </c>
      <c r="Y61" s="16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70" t="s">
        <v>7</v>
      </c>
      <c r="F69" s="171"/>
      <c r="G69" s="172"/>
      <c r="H69" s="5">
        <f>SUM(H55:H68)</f>
        <v>540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70" t="s">
        <v>7</v>
      </c>
      <c r="AB69" s="171"/>
      <c r="AC69" s="172"/>
      <c r="AD69" s="5">
        <f>SUM(AD55:AD68)</f>
        <v>494.07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70" t="s">
        <v>7</v>
      </c>
      <c r="O71" s="171"/>
      <c r="P71" s="171"/>
      <c r="Q71" s="172"/>
      <c r="R71" s="18">
        <f>SUM(R55:R70)</f>
        <v>0</v>
      </c>
      <c r="S71" s="3"/>
      <c r="V71" s="17"/>
      <c r="X71" s="12"/>
      <c r="Y71" s="10"/>
      <c r="AJ71" s="170" t="s">
        <v>7</v>
      </c>
      <c r="AK71" s="171"/>
      <c r="AL71" s="171"/>
      <c r="AM71" s="172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</row>
    <row r="94" spans="2:31">
      <c r="V94" s="17"/>
    </row>
    <row r="95" spans="2:31">
      <c r="V95" s="17"/>
      <c r="AC95" s="176" t="s">
        <v>29</v>
      </c>
      <c r="AD95" s="176"/>
      <c r="AE95" s="176"/>
    </row>
    <row r="96" spans="2:31">
      <c r="H96" s="173" t="s">
        <v>28</v>
      </c>
      <c r="I96" s="173"/>
      <c r="J96" s="173"/>
      <c r="V96" s="17"/>
      <c r="AC96" s="176"/>
      <c r="AD96" s="176"/>
      <c r="AE96" s="176"/>
    </row>
    <row r="97" spans="2:41">
      <c r="H97" s="173"/>
      <c r="I97" s="173"/>
      <c r="J97" s="173"/>
      <c r="V97" s="17"/>
      <c r="AC97" s="176"/>
      <c r="AD97" s="176"/>
      <c r="AE97" s="176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82</v>
      </c>
      <c r="C101" s="20">
        <f>IF(X53="PAGADO",0,Y58)</f>
        <v>1034.07</v>
      </c>
      <c r="E101" s="174" t="s">
        <v>78</v>
      </c>
      <c r="F101" s="174"/>
      <c r="G101" s="174"/>
      <c r="H101" s="174"/>
      <c r="V101" s="17"/>
      <c r="X101" s="23" t="s">
        <v>32</v>
      </c>
      <c r="Y101" s="20">
        <f>IF(B101="PAGADO",0,C106)</f>
        <v>0</v>
      </c>
      <c r="AA101" s="174" t="s">
        <v>310</v>
      </c>
      <c r="AB101" s="174"/>
      <c r="AC101" s="174"/>
      <c r="AD101" s="174"/>
    </row>
    <row r="102" spans="2:41">
      <c r="B102" s="1" t="s">
        <v>0</v>
      </c>
      <c r="C102" s="19">
        <f>H117</f>
        <v>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Y103" s="20"/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1" t="s">
        <v>24</v>
      </c>
      <c r="C104" s="19">
        <f>IF(C101&gt;0,C101+C102,C102)</f>
        <v>1034.07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9</v>
      </c>
      <c r="C105" s="20">
        <f>C120</f>
        <v>0</v>
      </c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6" t="s">
        <v>25</v>
      </c>
      <c r="C106" s="21">
        <f>C104-C105</f>
        <v>1034.07</v>
      </c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0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ht="26.25">
      <c r="B107" s="177" t="str">
        <f>IF(C106&lt;0,"NO PAGAR","COBRAR")</f>
        <v>COBRAR</v>
      </c>
      <c r="C107" s="177"/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177" t="str">
        <f>IF(Y106&lt;0,"NO PAGAR","COBRAR")</f>
        <v>COBRAR</v>
      </c>
      <c r="Y107" s="177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68" t="s">
        <v>9</v>
      </c>
      <c r="C108" s="169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68" t="s">
        <v>9</v>
      </c>
      <c r="Y108" s="169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IF(C134&lt;0,"SALDO A FAVOR","SALDO ADELANTAD0'")</f>
        <v>SALDO ADELANTAD0'</v>
      </c>
      <c r="C109" s="10" t="b">
        <f>IF(Y58&lt;=0,Y58*-1)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 FAVOR'</v>
      </c>
      <c r="Y109" s="10" t="b">
        <f>IF(C106&lt;=0,C106*-1)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1" t="s">
        <v>13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17</v>
      </c>
      <c r="C117" s="10"/>
      <c r="E117" s="170" t="s">
        <v>7</v>
      </c>
      <c r="F117" s="171"/>
      <c r="G117" s="172"/>
      <c r="H117" s="5">
        <f>SUM(H103:H116)</f>
        <v>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170" t="s">
        <v>7</v>
      </c>
      <c r="AB117" s="171"/>
      <c r="AC117" s="172"/>
      <c r="AD117" s="5">
        <f>SUM(AD103:AD116)</f>
        <v>0</v>
      </c>
      <c r="AJ117" s="3"/>
      <c r="AK117" s="3"/>
      <c r="AL117" s="3"/>
      <c r="AM117" s="3"/>
      <c r="AN117" s="18"/>
      <c r="AO117" s="3"/>
    </row>
    <row r="118" spans="2:41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2:41">
      <c r="B119" s="12"/>
      <c r="C119" s="10"/>
      <c r="N119" s="170" t="s">
        <v>7</v>
      </c>
      <c r="O119" s="171"/>
      <c r="P119" s="171"/>
      <c r="Q119" s="172"/>
      <c r="R119" s="18">
        <f>SUM(R103:R118)</f>
        <v>0</v>
      </c>
      <c r="S119" s="3"/>
      <c r="V119" s="17"/>
      <c r="X119" s="12"/>
      <c r="Y119" s="10"/>
      <c r="AJ119" s="170" t="s">
        <v>7</v>
      </c>
      <c r="AK119" s="171"/>
      <c r="AL119" s="171"/>
      <c r="AM119" s="172"/>
      <c r="AN119" s="18">
        <f>SUM(AN103:AN118)</f>
        <v>0</v>
      </c>
      <c r="AO119" s="3"/>
    </row>
    <row r="120" spans="2:41">
      <c r="B120" s="15" t="s">
        <v>18</v>
      </c>
      <c r="C120" s="16">
        <f>SUM(C109:C119)</f>
        <v>0</v>
      </c>
      <c r="V120" s="17"/>
      <c r="X120" s="15" t="s">
        <v>18</v>
      </c>
      <c r="Y120" s="16">
        <f>SUM(Y109:Y119)</f>
        <v>0</v>
      </c>
    </row>
    <row r="121" spans="2:41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2:41">
      <c r="E122" s="1" t="s">
        <v>19</v>
      </c>
      <c r="V122" s="17"/>
      <c r="AA122" s="1" t="s">
        <v>19</v>
      </c>
    </row>
    <row r="123" spans="2:41">
      <c r="V123" s="17"/>
    </row>
    <row r="124" spans="2:41">
      <c r="V124" s="17"/>
    </row>
    <row r="125" spans="2:41">
      <c r="V125" s="17"/>
    </row>
    <row r="126" spans="2:41">
      <c r="V126" s="17"/>
    </row>
    <row r="127" spans="2:41">
      <c r="V127" s="17"/>
    </row>
    <row r="128" spans="2:41">
      <c r="V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</row>
    <row r="132" spans="1:43">
      <c r="V132" s="17"/>
    </row>
    <row r="133" spans="1:43">
      <c r="H133" s="173" t="s">
        <v>30</v>
      </c>
      <c r="I133" s="173"/>
      <c r="J133" s="173"/>
      <c r="V133" s="17"/>
      <c r="AA133" s="173" t="s">
        <v>31</v>
      </c>
      <c r="AB133" s="173"/>
      <c r="AC133" s="173"/>
    </row>
    <row r="134" spans="1:43">
      <c r="H134" s="173"/>
      <c r="I134" s="173"/>
      <c r="J134" s="173"/>
      <c r="V134" s="17"/>
      <c r="AA134" s="173"/>
      <c r="AB134" s="173"/>
      <c r="AC134" s="173"/>
    </row>
    <row r="135" spans="1:43">
      <c r="V135" s="17"/>
    </row>
    <row r="136" spans="1:43">
      <c r="V136" s="17"/>
    </row>
    <row r="137" spans="1:43" ht="23.25">
      <c r="B137" s="24" t="s">
        <v>33</v>
      </c>
      <c r="V137" s="17"/>
      <c r="X137" s="22" t="s">
        <v>33</v>
      </c>
    </row>
    <row r="138" spans="1:43" ht="23.25">
      <c r="B138" s="23" t="s">
        <v>32</v>
      </c>
      <c r="C138" s="20">
        <f>IF(X101="PAGADO",0,Y106)</f>
        <v>0</v>
      </c>
      <c r="E138" s="174" t="s">
        <v>310</v>
      </c>
      <c r="F138" s="174"/>
      <c r="G138" s="174"/>
      <c r="H138" s="174"/>
      <c r="V138" s="17"/>
      <c r="X138" s="23" t="s">
        <v>32</v>
      </c>
      <c r="Y138" s="20">
        <f>IF(B138="PAGADO",0,C143)</f>
        <v>670</v>
      </c>
      <c r="AA138" s="174" t="s">
        <v>78</v>
      </c>
      <c r="AB138" s="174"/>
      <c r="AC138" s="174"/>
      <c r="AD138" s="174"/>
    </row>
    <row r="139" spans="1:43">
      <c r="B139" s="1" t="s">
        <v>0</v>
      </c>
      <c r="C139" s="19">
        <f>H154</f>
        <v>670</v>
      </c>
      <c r="E139" s="2" t="s">
        <v>1</v>
      </c>
      <c r="F139" s="2" t="s">
        <v>2</v>
      </c>
      <c r="G139" s="2" t="s">
        <v>3</v>
      </c>
      <c r="H139" s="2" t="s">
        <v>4</v>
      </c>
      <c r="N139" s="2" t="s">
        <v>1</v>
      </c>
      <c r="O139" s="2" t="s">
        <v>5</v>
      </c>
      <c r="P139" s="2" t="s">
        <v>4</v>
      </c>
      <c r="Q139" s="2" t="s">
        <v>6</v>
      </c>
      <c r="R139" s="2" t="s">
        <v>7</v>
      </c>
      <c r="S139" s="3"/>
      <c r="V139" s="17"/>
      <c r="X139" s="1" t="s">
        <v>0</v>
      </c>
      <c r="Y139" s="19">
        <f>AD154</f>
        <v>0</v>
      </c>
      <c r="AA139" s="2" t="s">
        <v>1</v>
      </c>
      <c r="AB139" s="2" t="s">
        <v>2</v>
      </c>
      <c r="AC139" s="2" t="s">
        <v>3</v>
      </c>
      <c r="AD139" s="2" t="s">
        <v>4</v>
      </c>
      <c r="AJ139" s="2" t="s">
        <v>1</v>
      </c>
      <c r="AK139" s="2" t="s">
        <v>5</v>
      </c>
      <c r="AL139" s="2" t="s">
        <v>4</v>
      </c>
      <c r="AM139" s="2" t="s">
        <v>6</v>
      </c>
      <c r="AN139" s="2" t="s">
        <v>7</v>
      </c>
      <c r="AO139" s="3"/>
    </row>
    <row r="140" spans="1:43">
      <c r="C140" s="20"/>
      <c r="E140" s="4">
        <v>44907</v>
      </c>
      <c r="F140" s="3" t="s">
        <v>168</v>
      </c>
      <c r="G140" s="3" t="s">
        <v>200</v>
      </c>
      <c r="H140" s="5">
        <v>170</v>
      </c>
      <c r="N140" s="3"/>
      <c r="O140" s="3"/>
      <c r="P140" s="3"/>
      <c r="Q140" s="3"/>
      <c r="R140" s="18"/>
      <c r="S140" s="3"/>
      <c r="V140" s="17"/>
      <c r="Y140" s="20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1" t="s">
        <v>24</v>
      </c>
      <c r="C141" s="19">
        <f>IF(C138&gt;0,C139+C138,C139)</f>
        <v>670</v>
      </c>
      <c r="E141" s="4">
        <v>44910</v>
      </c>
      <c r="F141" s="3" t="s">
        <v>168</v>
      </c>
      <c r="G141" s="3" t="s">
        <v>152</v>
      </c>
      <c r="H141" s="5">
        <v>190</v>
      </c>
      <c r="N141" s="3"/>
      <c r="O141" s="3"/>
      <c r="P141" s="3"/>
      <c r="Q141" s="3"/>
      <c r="R141" s="18"/>
      <c r="S141" s="3"/>
      <c r="V141" s="17"/>
      <c r="X141" s="1" t="s">
        <v>24</v>
      </c>
      <c r="Y141" s="19">
        <f>IF(Y138&gt;0,Y138+Y139,Y139)</f>
        <v>670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>
      <c r="B142" s="1" t="s">
        <v>9</v>
      </c>
      <c r="C142" s="20">
        <f>C166</f>
        <v>0</v>
      </c>
      <c r="E142" s="4">
        <v>44917</v>
      </c>
      <c r="F142" s="3" t="s">
        <v>168</v>
      </c>
      <c r="G142" s="3" t="s">
        <v>152</v>
      </c>
      <c r="H142" s="5">
        <v>190</v>
      </c>
      <c r="N142" s="3"/>
      <c r="O142" s="3"/>
      <c r="P142" s="3"/>
      <c r="Q142" s="3"/>
      <c r="R142" s="18"/>
      <c r="S142" s="3"/>
      <c r="V142" s="17"/>
      <c r="X142" s="1" t="s">
        <v>9</v>
      </c>
      <c r="Y142" s="20">
        <f>Y166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>
      <c r="B143" s="6" t="s">
        <v>26</v>
      </c>
      <c r="C143" s="21">
        <f>C141-C142</f>
        <v>670</v>
      </c>
      <c r="E143" s="4">
        <v>44914</v>
      </c>
      <c r="F143" s="3" t="s">
        <v>279</v>
      </c>
      <c r="G143" s="3" t="s">
        <v>86</v>
      </c>
      <c r="H143" s="5">
        <v>120</v>
      </c>
      <c r="N143" s="3"/>
      <c r="O143" s="3"/>
      <c r="P143" s="3"/>
      <c r="Q143" s="3"/>
      <c r="R143" s="18"/>
      <c r="S143" s="3"/>
      <c r="V143" s="17"/>
      <c r="X143" s="6" t="s">
        <v>27</v>
      </c>
      <c r="Y143" s="21">
        <f>Y141-Y142</f>
        <v>670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 ht="23.25">
      <c r="B144" s="6"/>
      <c r="C144" s="7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75" t="str">
        <f>IF(Y143&lt;0,"NO PAGAR","COBRAR'")</f>
        <v>COBRAR'</v>
      </c>
      <c r="Y144" s="175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ht="23.25">
      <c r="B145" s="175" t="str">
        <f>IF(C143&lt;0,"NO PAGAR","COBRAR'")</f>
        <v>COBRAR'</v>
      </c>
      <c r="C145" s="175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6"/>
      <c r="Y145" s="8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68" t="s">
        <v>9</v>
      </c>
      <c r="C146" s="169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68" t="s">
        <v>9</v>
      </c>
      <c r="Y146" s="169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9" t="str">
        <f>IF(Y106&lt;0,"SALDO ADELANTADO","SALDO A FAVOR '")</f>
        <v>SALDO A FAVOR '</v>
      </c>
      <c r="C147" s="10">
        <f>IF(Y106&lt;=0,Y106*-1)</f>
        <v>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9" t="str">
        <f>IF(C143&lt;0,"SALDO ADELANTADO","SALDO A FAVOR'")</f>
        <v>SALDO A FAVOR'</v>
      </c>
      <c r="Y147" s="10" t="b">
        <f>IF(C143&lt;=0,C143*-1)</f>
        <v>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10</v>
      </c>
      <c r="C148" s="10">
        <f>R156</f>
        <v>0</v>
      </c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10</v>
      </c>
      <c r="Y148" s="10">
        <f>AN156</f>
        <v>0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11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11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12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12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13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13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14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14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15</v>
      </c>
      <c r="C153" s="1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1" t="s">
        <v>15</v>
      </c>
      <c r="Y153" s="1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1" t="s">
        <v>16</v>
      </c>
      <c r="C154" s="10"/>
      <c r="E154" s="170" t="s">
        <v>7</v>
      </c>
      <c r="F154" s="171"/>
      <c r="G154" s="172"/>
      <c r="H154" s="5">
        <f>SUM(H140:H153)</f>
        <v>670</v>
      </c>
      <c r="N154" s="3"/>
      <c r="O154" s="3"/>
      <c r="P154" s="3"/>
      <c r="Q154" s="3"/>
      <c r="R154" s="18"/>
      <c r="S154" s="3"/>
      <c r="V154" s="17"/>
      <c r="X154" s="11" t="s">
        <v>16</v>
      </c>
      <c r="Y154" s="10"/>
      <c r="AA154" s="170" t="s">
        <v>7</v>
      </c>
      <c r="AB154" s="171"/>
      <c r="AC154" s="172"/>
      <c r="AD154" s="5">
        <f>SUM(AD140:AD153)</f>
        <v>0</v>
      </c>
      <c r="AJ154" s="3"/>
      <c r="AK154" s="3"/>
      <c r="AL154" s="3"/>
      <c r="AM154" s="3"/>
      <c r="AN154" s="18"/>
      <c r="AO154" s="3"/>
    </row>
    <row r="155" spans="2:41">
      <c r="B155" s="11" t="s">
        <v>17</v>
      </c>
      <c r="C155" s="10"/>
      <c r="E155" s="13"/>
      <c r="F155" s="13"/>
      <c r="G155" s="13"/>
      <c r="N155" s="3"/>
      <c r="O155" s="3"/>
      <c r="P155" s="3"/>
      <c r="Q155" s="3"/>
      <c r="R155" s="18"/>
      <c r="S155" s="3"/>
      <c r="V155" s="17"/>
      <c r="X155" s="11" t="s">
        <v>17</v>
      </c>
      <c r="Y155" s="10"/>
      <c r="AA155" s="13"/>
      <c r="AB155" s="13"/>
      <c r="AC155" s="13"/>
      <c r="AJ155" s="3"/>
      <c r="AK155" s="3"/>
      <c r="AL155" s="3"/>
      <c r="AM155" s="3"/>
      <c r="AN155" s="18"/>
      <c r="AO155" s="3"/>
    </row>
    <row r="156" spans="2:41">
      <c r="B156" s="12"/>
      <c r="C156" s="10"/>
      <c r="N156" s="170" t="s">
        <v>7</v>
      </c>
      <c r="O156" s="171"/>
      <c r="P156" s="171"/>
      <c r="Q156" s="172"/>
      <c r="R156" s="18">
        <f>SUM(R140:R155)</f>
        <v>0</v>
      </c>
      <c r="S156" s="3"/>
      <c r="V156" s="17"/>
      <c r="X156" s="12"/>
      <c r="Y156" s="10"/>
      <c r="AJ156" s="170" t="s">
        <v>7</v>
      </c>
      <c r="AK156" s="171"/>
      <c r="AL156" s="171"/>
      <c r="AM156" s="172"/>
      <c r="AN156" s="18">
        <f>SUM(AN140:AN155)</f>
        <v>0</v>
      </c>
      <c r="AO156" s="3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E159" s="14"/>
      <c r="V159" s="17"/>
      <c r="X159" s="12"/>
      <c r="Y159" s="10"/>
      <c r="AA159" s="14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2"/>
      <c r="C164" s="10"/>
      <c r="V164" s="17"/>
      <c r="X164" s="12"/>
      <c r="Y164" s="10"/>
    </row>
    <row r="165" spans="2:27">
      <c r="B165" s="11"/>
      <c r="C165" s="10"/>
      <c r="V165" s="17"/>
      <c r="X165" s="11"/>
      <c r="Y165" s="10"/>
    </row>
    <row r="166" spans="2:27">
      <c r="B166" s="15" t="s">
        <v>18</v>
      </c>
      <c r="C166" s="16">
        <f>SUM(C147:C165)</f>
        <v>0</v>
      </c>
      <c r="D166" t="s">
        <v>22</v>
      </c>
      <c r="E166" t="s">
        <v>21</v>
      </c>
      <c r="V166" s="17"/>
      <c r="X166" s="15" t="s">
        <v>18</v>
      </c>
      <c r="Y166" s="16">
        <f>SUM(Y147:Y165)</f>
        <v>0</v>
      </c>
      <c r="Z166" t="s">
        <v>22</v>
      </c>
      <c r="AA166" t="s">
        <v>21</v>
      </c>
    </row>
    <row r="167" spans="2:27">
      <c r="E167" s="1" t="s">
        <v>19</v>
      </c>
      <c r="V167" s="17"/>
      <c r="AA167" s="1" t="s">
        <v>19</v>
      </c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  <c r="AC181" s="176" t="s">
        <v>29</v>
      </c>
      <c r="AD181" s="176"/>
      <c r="AE181" s="176"/>
    </row>
    <row r="182" spans="2:41">
      <c r="H182" s="173" t="s">
        <v>28</v>
      </c>
      <c r="I182" s="173"/>
      <c r="J182" s="173"/>
      <c r="V182" s="17"/>
      <c r="AC182" s="176"/>
      <c r="AD182" s="176"/>
      <c r="AE182" s="176"/>
    </row>
    <row r="183" spans="2:41">
      <c r="H183" s="173"/>
      <c r="I183" s="173"/>
      <c r="J183" s="173"/>
      <c r="V183" s="17"/>
      <c r="AC183" s="176"/>
      <c r="AD183" s="176"/>
      <c r="AE183" s="176"/>
    </row>
    <row r="184" spans="2:41">
      <c r="V184" s="17"/>
    </row>
    <row r="185" spans="2:41">
      <c r="V185" s="17"/>
    </row>
    <row r="186" spans="2:41" ht="23.25">
      <c r="B186" s="22" t="s">
        <v>63</v>
      </c>
      <c r="V186" s="17"/>
      <c r="X186" s="22" t="s">
        <v>63</v>
      </c>
    </row>
    <row r="187" spans="2:41" ht="28.5">
      <c r="B187" s="23" t="s">
        <v>82</v>
      </c>
      <c r="C187" s="20">
        <f>IF(X138="PAGADO",0,Y143)</f>
        <v>670</v>
      </c>
      <c r="E187" s="174" t="s">
        <v>434</v>
      </c>
      <c r="F187" s="174"/>
      <c r="G187" s="174"/>
      <c r="H187" s="174"/>
      <c r="O187" s="59" t="s">
        <v>433</v>
      </c>
      <c r="V187" s="17"/>
      <c r="X187" s="23" t="s">
        <v>32</v>
      </c>
      <c r="Y187" s="20">
        <f>IF(B187="PAGADO",0,C192)</f>
        <v>0</v>
      </c>
      <c r="AA187" s="174" t="s">
        <v>20</v>
      </c>
      <c r="AB187" s="174"/>
      <c r="AC187" s="174"/>
      <c r="AD187" s="174"/>
    </row>
    <row r="188" spans="2:41">
      <c r="B188" s="1" t="s">
        <v>0</v>
      </c>
      <c r="C188" s="19">
        <f>H203</f>
        <v>0</v>
      </c>
      <c r="E188" s="2" t="s">
        <v>1</v>
      </c>
      <c r="F188" s="2" t="s">
        <v>2</v>
      </c>
      <c r="G188" s="2" t="s">
        <v>3</v>
      </c>
      <c r="H188" s="2" t="s">
        <v>4</v>
      </c>
      <c r="N188" s="2" t="s">
        <v>1</v>
      </c>
      <c r="O188" s="2" t="s">
        <v>5</v>
      </c>
      <c r="P188" s="2" t="s">
        <v>4</v>
      </c>
      <c r="Q188" s="2" t="s">
        <v>6</v>
      </c>
      <c r="R188" s="2" t="s">
        <v>7</v>
      </c>
      <c r="S188" s="3"/>
      <c r="V188" s="17"/>
      <c r="X188" s="1" t="s">
        <v>0</v>
      </c>
      <c r="Y188" s="19">
        <f>AD203</f>
        <v>0</v>
      </c>
      <c r="AA188" s="2" t="s">
        <v>1</v>
      </c>
      <c r="AB188" s="2" t="s">
        <v>2</v>
      </c>
      <c r="AC188" s="2" t="s">
        <v>3</v>
      </c>
      <c r="AD188" s="2" t="s">
        <v>4</v>
      </c>
      <c r="AJ188" s="2" t="s">
        <v>1</v>
      </c>
      <c r="AK188" s="2" t="s">
        <v>5</v>
      </c>
      <c r="AL188" s="2" t="s">
        <v>4</v>
      </c>
      <c r="AM188" s="2" t="s">
        <v>6</v>
      </c>
      <c r="AN188" s="2" t="s">
        <v>7</v>
      </c>
      <c r="AO188" s="3"/>
    </row>
    <row r="189" spans="2:41">
      <c r="C189" s="20"/>
      <c r="E189" s="4"/>
      <c r="F189" s="3"/>
      <c r="G189" s="3"/>
      <c r="H189" s="5"/>
      <c r="N189" s="25">
        <v>44986</v>
      </c>
      <c r="O189" s="3" t="s">
        <v>418</v>
      </c>
      <c r="P189" s="3">
        <v>300</v>
      </c>
      <c r="Q189" s="3"/>
      <c r="R189" s="18">
        <v>300</v>
      </c>
      <c r="S189" s="3"/>
      <c r="V189" s="17"/>
      <c r="Y189" s="2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" t="s">
        <v>24</v>
      </c>
      <c r="C190" s="19">
        <f>IF(C187&gt;0,C187+C188,C188)</f>
        <v>670</v>
      </c>
      <c r="E190" s="4"/>
      <c r="F190" s="3"/>
      <c r="G190" s="3"/>
      <c r="H190" s="5"/>
      <c r="N190" s="25">
        <v>44986</v>
      </c>
      <c r="O190" s="3" t="s">
        <v>419</v>
      </c>
      <c r="P190" s="3">
        <v>120</v>
      </c>
      <c r="Q190" s="3"/>
      <c r="R190" s="18">
        <v>120</v>
      </c>
      <c r="S190" s="3"/>
      <c r="V190" s="17"/>
      <c r="X190" s="1" t="s">
        <v>24</v>
      </c>
      <c r="Y190" s="19">
        <f>IF(Y187&gt;0,Y187+Y188,Y188)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" t="s">
        <v>9</v>
      </c>
      <c r="C191" s="20">
        <f>C214</f>
        <v>480.45</v>
      </c>
      <c r="E191" s="4"/>
      <c r="F191" s="3"/>
      <c r="G191" s="3"/>
      <c r="H191" s="5"/>
      <c r="N191" s="25">
        <v>44986</v>
      </c>
      <c r="O191" s="3" t="s">
        <v>426</v>
      </c>
      <c r="P191" s="3">
        <v>60.45</v>
      </c>
      <c r="Q191" s="3"/>
      <c r="R191" s="18">
        <v>60.45</v>
      </c>
      <c r="S191" s="3"/>
      <c r="V191" s="17"/>
      <c r="X191" s="1" t="s">
        <v>9</v>
      </c>
      <c r="Y191" s="20">
        <f>Y214</f>
        <v>0</v>
      </c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6" t="s">
        <v>25</v>
      </c>
      <c r="C192" s="21">
        <f>C190-C191</f>
        <v>189.55</v>
      </c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6" t="s">
        <v>8</v>
      </c>
      <c r="Y192" s="21">
        <f>Y190-Y191</f>
        <v>0</v>
      </c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ht="26.25">
      <c r="B193" s="177" t="str">
        <f>IF(C192&lt;0,"NO PAGAR","COBRAR")</f>
        <v>COBRAR</v>
      </c>
      <c r="C193" s="177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177" t="str">
        <f>IF(Y192&lt;0,"NO PAGAR","COBRAR")</f>
        <v>COBRAR</v>
      </c>
      <c r="Y193" s="177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68" t="s">
        <v>9</v>
      </c>
      <c r="C194" s="169"/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68" t="s">
        <v>9</v>
      </c>
      <c r="Y194" s="169"/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9" t="str">
        <f>IF(C228&lt;0,"SALDO A FAVOR","SALDO ADELANTAD0'")</f>
        <v>SALDO ADELANTAD0'</v>
      </c>
      <c r="C195" s="10" t="b">
        <f>IF(Y143&lt;=0,Y143*-1)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9" t="str">
        <f>IF(C192&lt;0,"SALDO ADELANTADO","SALDO A FAVOR'")</f>
        <v>SALDO A FAVOR'</v>
      </c>
      <c r="Y195" s="10" t="b">
        <f>IF(C192&lt;=0,C192*-1)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10</v>
      </c>
      <c r="C196" s="10">
        <f>R205</f>
        <v>480.45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10</v>
      </c>
      <c r="Y196" s="10">
        <f>AN205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11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11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12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12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13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13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14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14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15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15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16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16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17</v>
      </c>
      <c r="C203" s="10"/>
      <c r="E203" s="170" t="s">
        <v>7</v>
      </c>
      <c r="F203" s="171"/>
      <c r="G203" s="172"/>
      <c r="H203" s="5">
        <f>SUM(H189:H202)</f>
        <v>0</v>
      </c>
      <c r="N203" s="3"/>
      <c r="O203" s="3"/>
      <c r="P203" s="3"/>
      <c r="Q203" s="3"/>
      <c r="R203" s="18"/>
      <c r="S203" s="3"/>
      <c r="V203" s="17"/>
      <c r="X203" s="11" t="s">
        <v>17</v>
      </c>
      <c r="Y203" s="10"/>
      <c r="AA203" s="170" t="s">
        <v>7</v>
      </c>
      <c r="AB203" s="171"/>
      <c r="AC203" s="172"/>
      <c r="AD203" s="5">
        <f>SUM(AD189:AD202)</f>
        <v>0</v>
      </c>
      <c r="AJ203" s="3"/>
      <c r="AK203" s="3"/>
      <c r="AL203" s="3"/>
      <c r="AM203" s="3"/>
      <c r="AN203" s="18"/>
      <c r="AO203" s="3"/>
    </row>
    <row r="204" spans="2:41">
      <c r="B204" s="12"/>
      <c r="C204" s="10"/>
      <c r="E204" s="13"/>
      <c r="F204" s="13"/>
      <c r="G204" s="13"/>
      <c r="N204" s="3"/>
      <c r="O204" s="3"/>
      <c r="P204" s="3"/>
      <c r="Q204" s="3"/>
      <c r="R204" s="18"/>
      <c r="S204" s="3"/>
      <c r="V204" s="17"/>
      <c r="X204" s="12"/>
      <c r="Y204" s="10"/>
      <c r="AA204" s="13"/>
      <c r="AB204" s="13"/>
      <c r="AC204" s="13"/>
      <c r="AJ204" s="3"/>
      <c r="AK204" s="3"/>
      <c r="AL204" s="3"/>
      <c r="AM204" s="3"/>
      <c r="AN204" s="18"/>
      <c r="AO204" s="3"/>
    </row>
    <row r="205" spans="2:41">
      <c r="B205" s="12"/>
      <c r="C205" s="10"/>
      <c r="N205" s="170" t="s">
        <v>7</v>
      </c>
      <c r="O205" s="171"/>
      <c r="P205" s="171"/>
      <c r="Q205" s="172"/>
      <c r="R205" s="18">
        <f>SUM(R189:R204)</f>
        <v>480.45</v>
      </c>
      <c r="S205" s="3"/>
      <c r="V205" s="17"/>
      <c r="X205" s="12"/>
      <c r="Y205" s="10"/>
      <c r="AJ205" s="170" t="s">
        <v>7</v>
      </c>
      <c r="AK205" s="171"/>
      <c r="AL205" s="171"/>
      <c r="AM205" s="172"/>
      <c r="AN205" s="18">
        <f>SUM(AN189:AN204)</f>
        <v>0</v>
      </c>
      <c r="AO205" s="3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E208" s="14"/>
      <c r="V208" s="17"/>
      <c r="X208" s="12"/>
      <c r="Y208" s="10"/>
      <c r="AA208" s="14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2"/>
      <c r="C212" s="10"/>
      <c r="V212" s="17"/>
      <c r="X212" s="12"/>
      <c r="Y212" s="10"/>
    </row>
    <row r="213" spans="1:43">
      <c r="B213" s="11"/>
      <c r="C213" s="10"/>
      <c r="V213" s="17"/>
      <c r="X213" s="11"/>
      <c r="Y213" s="10"/>
    </row>
    <row r="214" spans="1:43">
      <c r="B214" s="15" t="s">
        <v>18</v>
      </c>
      <c r="C214" s="16">
        <f>SUM(C195:C213)</f>
        <v>480.45</v>
      </c>
      <c r="V214" s="17"/>
      <c r="X214" s="15" t="s">
        <v>18</v>
      </c>
      <c r="Y214" s="16">
        <f>SUM(Y195:Y213)</f>
        <v>0</v>
      </c>
    </row>
    <row r="215" spans="1:43">
      <c r="D215" t="s">
        <v>22</v>
      </c>
      <c r="E215" t="s">
        <v>21</v>
      </c>
      <c r="V215" s="17"/>
      <c r="Z215" t="s">
        <v>22</v>
      </c>
      <c r="AA215" t="s">
        <v>21</v>
      </c>
    </row>
    <row r="216" spans="1:43">
      <c r="E216" s="1" t="s">
        <v>19</v>
      </c>
      <c r="V216" s="17"/>
      <c r="AA216" s="1" t="s">
        <v>19</v>
      </c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V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1:43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</row>
    <row r="226" spans="1:43">
      <c r="V226" s="17"/>
    </row>
    <row r="227" spans="1:43">
      <c r="H227" s="173" t="s">
        <v>30</v>
      </c>
      <c r="I227" s="173"/>
      <c r="J227" s="173"/>
      <c r="V227" s="17"/>
      <c r="AA227" s="173" t="s">
        <v>31</v>
      </c>
      <c r="AB227" s="173"/>
      <c r="AC227" s="173"/>
    </row>
    <row r="228" spans="1:43">
      <c r="H228" s="173"/>
      <c r="I228" s="173"/>
      <c r="J228" s="173"/>
      <c r="V228" s="17"/>
      <c r="AA228" s="173"/>
      <c r="AB228" s="173"/>
      <c r="AC228" s="173"/>
    </row>
    <row r="229" spans="1:43">
      <c r="V229" s="17"/>
    </row>
    <row r="230" spans="1:43">
      <c r="V230" s="17"/>
    </row>
    <row r="231" spans="1:43" ht="23.25">
      <c r="B231" s="24" t="s">
        <v>63</v>
      </c>
      <c r="V231" s="17"/>
      <c r="X231" s="22" t="s">
        <v>63</v>
      </c>
    </row>
    <row r="232" spans="1:43" ht="23.25">
      <c r="B232" s="23" t="s">
        <v>32</v>
      </c>
      <c r="C232" s="20">
        <f>IF(X187="PAGADO",0,Y192)</f>
        <v>0</v>
      </c>
      <c r="E232" s="174" t="s">
        <v>20</v>
      </c>
      <c r="F232" s="174"/>
      <c r="G232" s="174"/>
      <c r="H232" s="174"/>
      <c r="V232" s="17"/>
      <c r="X232" s="23" t="s">
        <v>32</v>
      </c>
      <c r="Y232" s="20">
        <f>IF(B232="PAGADO",0,C237)</f>
        <v>0</v>
      </c>
      <c r="AA232" s="174" t="s">
        <v>20</v>
      </c>
      <c r="AB232" s="174"/>
      <c r="AC232" s="174"/>
      <c r="AD232" s="174"/>
    </row>
    <row r="233" spans="1:43">
      <c r="B233" s="1" t="s">
        <v>0</v>
      </c>
      <c r="C233" s="19">
        <f>H248</f>
        <v>0</v>
      </c>
      <c r="E233" s="2" t="s">
        <v>1</v>
      </c>
      <c r="F233" s="2" t="s">
        <v>2</v>
      </c>
      <c r="G233" s="2" t="s">
        <v>3</v>
      </c>
      <c r="H233" s="2" t="s">
        <v>4</v>
      </c>
      <c r="N233" s="2" t="s">
        <v>1</v>
      </c>
      <c r="O233" s="2" t="s">
        <v>5</v>
      </c>
      <c r="P233" s="2" t="s">
        <v>4</v>
      </c>
      <c r="Q233" s="2" t="s">
        <v>6</v>
      </c>
      <c r="R233" s="2" t="s">
        <v>7</v>
      </c>
      <c r="S233" s="3"/>
      <c r="V233" s="17"/>
      <c r="X233" s="1" t="s">
        <v>0</v>
      </c>
      <c r="Y233" s="19">
        <f>AD248</f>
        <v>0</v>
      </c>
      <c r="AA233" s="2" t="s">
        <v>1</v>
      </c>
      <c r="AB233" s="2" t="s">
        <v>2</v>
      </c>
      <c r="AC233" s="2" t="s">
        <v>3</v>
      </c>
      <c r="AD233" s="2" t="s">
        <v>4</v>
      </c>
      <c r="AJ233" s="2" t="s">
        <v>1</v>
      </c>
      <c r="AK233" s="2" t="s">
        <v>5</v>
      </c>
      <c r="AL233" s="2" t="s">
        <v>4</v>
      </c>
      <c r="AM233" s="2" t="s">
        <v>6</v>
      </c>
      <c r="AN233" s="2" t="s">
        <v>7</v>
      </c>
      <c r="AO233" s="3"/>
    </row>
    <row r="234" spans="1:43">
      <c r="C234" s="2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Y234" s="2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1:43">
      <c r="B235" s="1" t="s">
        <v>24</v>
      </c>
      <c r="C235" s="19">
        <f>IF(C232&gt;0,C232+C233,C233)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" t="s">
        <v>24</v>
      </c>
      <c r="Y235" s="19">
        <f>IF(Y232&gt;0,Y232+Y233,Y233)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1:43">
      <c r="B236" s="1" t="s">
        <v>9</v>
      </c>
      <c r="C236" s="20">
        <f>C260</f>
        <v>0</v>
      </c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" t="s">
        <v>9</v>
      </c>
      <c r="Y236" s="20">
        <f>Y260</f>
        <v>0</v>
      </c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1:43">
      <c r="B237" s="6" t="s">
        <v>26</v>
      </c>
      <c r="C237" s="21">
        <f>C235-C236</f>
        <v>0</v>
      </c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 t="s">
        <v>27</v>
      </c>
      <c r="Y237" s="21">
        <f>Y235-Y236</f>
        <v>0</v>
      </c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1:43" ht="23.25">
      <c r="B238" s="6"/>
      <c r="C238" s="7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175" t="str">
        <f>IF(Y237&lt;0,"NO PAGAR","COBRAR'")</f>
        <v>COBRAR'</v>
      </c>
      <c r="Y238" s="175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1:43" ht="23.25">
      <c r="B239" s="175" t="str">
        <f>IF(C237&lt;0,"NO PAGAR","COBRAR'")</f>
        <v>COBRAR'</v>
      </c>
      <c r="C239" s="175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6"/>
      <c r="Y239" s="8"/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168" t="s">
        <v>9</v>
      </c>
      <c r="C240" s="169"/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68" t="s">
        <v>9</v>
      </c>
      <c r="Y240" s="169"/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9" t="str">
        <f>IF(Y192&lt;0,"SALDO ADELANTADO","SALDO A FAVOR '")</f>
        <v>SALDO A FAVOR '</v>
      </c>
      <c r="C241" s="10">
        <f>IF(Y192&lt;=0,Y192*-1)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9" t="str">
        <f>IF(C237&lt;0,"SALDO ADELANTADO","SALDO A FAVOR'")</f>
        <v>SALDO A FAVOR'</v>
      </c>
      <c r="Y241" s="10">
        <f>IF(C237&lt;=0,C237*-1)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10</v>
      </c>
      <c r="C242" s="10">
        <f>R250</f>
        <v>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10</v>
      </c>
      <c r="Y242" s="10">
        <f>AN250</f>
        <v>0</v>
      </c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11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11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12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12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13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13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14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14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15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15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16</v>
      </c>
      <c r="C248" s="10"/>
      <c r="E248" s="170" t="s">
        <v>7</v>
      </c>
      <c r="F248" s="171"/>
      <c r="G248" s="172"/>
      <c r="H248" s="5">
        <f>SUM(H234:H247)</f>
        <v>0</v>
      </c>
      <c r="N248" s="3"/>
      <c r="O248" s="3"/>
      <c r="P248" s="3"/>
      <c r="Q248" s="3"/>
      <c r="R248" s="18"/>
      <c r="S248" s="3"/>
      <c r="V248" s="17"/>
      <c r="X248" s="11" t="s">
        <v>16</v>
      </c>
      <c r="Y248" s="10"/>
      <c r="AA248" s="170" t="s">
        <v>7</v>
      </c>
      <c r="AB248" s="171"/>
      <c r="AC248" s="172"/>
      <c r="AD248" s="5">
        <f>SUM(AD234:AD247)</f>
        <v>0</v>
      </c>
      <c r="AJ248" s="3"/>
      <c r="AK248" s="3"/>
      <c r="AL248" s="3"/>
      <c r="AM248" s="3"/>
      <c r="AN248" s="18"/>
      <c r="AO248" s="3"/>
    </row>
    <row r="249" spans="2:41">
      <c r="B249" s="11" t="s">
        <v>17</v>
      </c>
      <c r="C249" s="10"/>
      <c r="E249" s="13"/>
      <c r="F249" s="13"/>
      <c r="G249" s="13"/>
      <c r="N249" s="3"/>
      <c r="O249" s="3"/>
      <c r="P249" s="3"/>
      <c r="Q249" s="3"/>
      <c r="R249" s="18"/>
      <c r="S249" s="3"/>
      <c r="V249" s="17"/>
      <c r="X249" s="11" t="s">
        <v>17</v>
      </c>
      <c r="Y249" s="10"/>
      <c r="AA249" s="13"/>
      <c r="AB249" s="13"/>
      <c r="AC249" s="13"/>
      <c r="AJ249" s="3"/>
      <c r="AK249" s="3"/>
      <c r="AL249" s="3"/>
      <c r="AM249" s="3"/>
      <c r="AN249" s="18"/>
      <c r="AO249" s="3"/>
    </row>
    <row r="250" spans="2:41">
      <c r="B250" s="12"/>
      <c r="C250" s="10"/>
      <c r="N250" s="170" t="s">
        <v>7</v>
      </c>
      <c r="O250" s="171"/>
      <c r="P250" s="171"/>
      <c r="Q250" s="172"/>
      <c r="R250" s="18">
        <f>SUM(R234:R249)</f>
        <v>0</v>
      </c>
      <c r="S250" s="3"/>
      <c r="V250" s="17"/>
      <c r="X250" s="12"/>
      <c r="Y250" s="10"/>
      <c r="AJ250" s="170" t="s">
        <v>7</v>
      </c>
      <c r="AK250" s="171"/>
      <c r="AL250" s="171"/>
      <c r="AM250" s="172"/>
      <c r="AN250" s="18">
        <f>SUM(AN234:AN249)</f>
        <v>0</v>
      </c>
      <c r="AO250" s="3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E253" s="14"/>
      <c r="V253" s="17"/>
      <c r="X253" s="12"/>
      <c r="Y253" s="10"/>
      <c r="AA253" s="14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V257" s="17"/>
      <c r="X257" s="12"/>
      <c r="Y257" s="10"/>
    </row>
    <row r="258" spans="2:27">
      <c r="B258" s="12"/>
      <c r="C258" s="10"/>
      <c r="V258" s="17"/>
      <c r="X258" s="12"/>
      <c r="Y258" s="10"/>
    </row>
    <row r="259" spans="2:27">
      <c r="B259" s="11"/>
      <c r="C259" s="10"/>
      <c r="V259" s="17"/>
      <c r="X259" s="11"/>
      <c r="Y259" s="10"/>
    </row>
    <row r="260" spans="2:27">
      <c r="B260" s="15" t="s">
        <v>18</v>
      </c>
      <c r="C260" s="16">
        <f>SUM(C241:C259)</f>
        <v>0</v>
      </c>
      <c r="D260" t="s">
        <v>22</v>
      </c>
      <c r="E260" t="s">
        <v>21</v>
      </c>
      <c r="V260" s="17"/>
      <c r="X260" s="15" t="s">
        <v>18</v>
      </c>
      <c r="Y260" s="16">
        <f>SUM(Y241:Y259)</f>
        <v>0</v>
      </c>
      <c r="Z260" t="s">
        <v>22</v>
      </c>
      <c r="AA260" t="s">
        <v>21</v>
      </c>
    </row>
    <row r="261" spans="2:27">
      <c r="E261" s="1" t="s">
        <v>19</v>
      </c>
      <c r="V261" s="17"/>
      <c r="AA261" s="1" t="s">
        <v>19</v>
      </c>
    </row>
    <row r="262" spans="2:27">
      <c r="V262" s="17"/>
    </row>
    <row r="263" spans="2:27">
      <c r="V263" s="17"/>
    </row>
    <row r="264" spans="2:27">
      <c r="V264" s="17"/>
    </row>
    <row r="265" spans="2:27">
      <c r="V265" s="17"/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  <c r="AC273" s="176" t="s">
        <v>29</v>
      </c>
      <c r="AD273" s="176"/>
      <c r="AE273" s="176"/>
    </row>
    <row r="274" spans="2:41">
      <c r="H274" s="173" t="s">
        <v>28</v>
      </c>
      <c r="I274" s="173"/>
      <c r="J274" s="173"/>
      <c r="V274" s="17"/>
      <c r="AC274" s="176"/>
      <c r="AD274" s="176"/>
      <c r="AE274" s="176"/>
    </row>
    <row r="275" spans="2:41">
      <c r="H275" s="173"/>
      <c r="I275" s="173"/>
      <c r="J275" s="173"/>
      <c r="V275" s="17"/>
      <c r="AC275" s="176"/>
      <c r="AD275" s="176"/>
      <c r="AE275" s="176"/>
    </row>
    <row r="276" spans="2:41">
      <c r="V276" s="17"/>
    </row>
    <row r="277" spans="2:41">
      <c r="V277" s="17"/>
    </row>
    <row r="278" spans="2:41" ht="23.25">
      <c r="B278" s="22" t="s">
        <v>65</v>
      </c>
      <c r="V278" s="17"/>
      <c r="X278" s="22" t="s">
        <v>65</v>
      </c>
    </row>
    <row r="279" spans="2:41" ht="23.25">
      <c r="B279" s="23" t="s">
        <v>32</v>
      </c>
      <c r="C279" s="20">
        <f>IF(X232="PAGADO",0,Y237)</f>
        <v>0</v>
      </c>
      <c r="E279" s="174" t="s">
        <v>20</v>
      </c>
      <c r="F279" s="174"/>
      <c r="G279" s="174"/>
      <c r="H279" s="174"/>
      <c r="V279" s="17"/>
      <c r="X279" s="23" t="s">
        <v>32</v>
      </c>
      <c r="Y279" s="20">
        <f>IF(B279="PAGADO",0,C284)</f>
        <v>0</v>
      </c>
      <c r="AA279" s="174" t="s">
        <v>20</v>
      </c>
      <c r="AB279" s="174"/>
      <c r="AC279" s="174"/>
      <c r="AD279" s="174"/>
    </row>
    <row r="280" spans="2:41">
      <c r="B280" s="1" t="s">
        <v>0</v>
      </c>
      <c r="C280" s="19">
        <f>H295</f>
        <v>0</v>
      </c>
      <c r="E280" s="2" t="s">
        <v>1</v>
      </c>
      <c r="F280" s="2" t="s">
        <v>2</v>
      </c>
      <c r="G280" s="2" t="s">
        <v>3</v>
      </c>
      <c r="H280" s="2" t="s">
        <v>4</v>
      </c>
      <c r="N280" s="2" t="s">
        <v>1</v>
      </c>
      <c r="O280" s="2" t="s">
        <v>5</v>
      </c>
      <c r="P280" s="2" t="s">
        <v>4</v>
      </c>
      <c r="Q280" s="2" t="s">
        <v>6</v>
      </c>
      <c r="R280" s="2" t="s">
        <v>7</v>
      </c>
      <c r="S280" s="3"/>
      <c r="V280" s="17"/>
      <c r="X280" s="1" t="s">
        <v>0</v>
      </c>
      <c r="Y280" s="19">
        <f>AD295</f>
        <v>0</v>
      </c>
      <c r="AA280" s="2" t="s">
        <v>1</v>
      </c>
      <c r="AB280" s="2" t="s">
        <v>2</v>
      </c>
      <c r="AC280" s="2" t="s">
        <v>3</v>
      </c>
      <c r="AD280" s="2" t="s">
        <v>4</v>
      </c>
      <c r="AJ280" s="2" t="s">
        <v>1</v>
      </c>
      <c r="AK280" s="2" t="s">
        <v>5</v>
      </c>
      <c r="AL280" s="2" t="s">
        <v>4</v>
      </c>
      <c r="AM280" s="2" t="s">
        <v>6</v>
      </c>
      <c r="AN280" s="2" t="s">
        <v>7</v>
      </c>
      <c r="AO280" s="3"/>
    </row>
    <row r="281" spans="2:41">
      <c r="C281" s="2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Y281" s="2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" t="s">
        <v>24</v>
      </c>
      <c r="C282" s="19">
        <f>IF(C279&gt;0,C279+C280,C280)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" t="s">
        <v>24</v>
      </c>
      <c r="Y282" s="19">
        <f>IF(Y279&gt;0,Y279+Y280,Y280)</f>
        <v>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" t="s">
        <v>9</v>
      </c>
      <c r="C283" s="20">
        <f>C306</f>
        <v>0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" t="s">
        <v>9</v>
      </c>
      <c r="Y283" s="20">
        <f>Y306</f>
        <v>0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6" t="s">
        <v>25</v>
      </c>
      <c r="C284" s="21">
        <f>C282-C283</f>
        <v>0</v>
      </c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6" t="s">
        <v>8</v>
      </c>
      <c r="Y284" s="21">
        <f>Y282-Y283</f>
        <v>0</v>
      </c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ht="26.25">
      <c r="B285" s="177" t="str">
        <f>IF(C284&lt;0,"NO PAGAR","COBRAR")</f>
        <v>COBRAR</v>
      </c>
      <c r="C285" s="177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177" t="str">
        <f>IF(Y284&lt;0,"NO PAGAR","COBRAR")</f>
        <v>COBRAR</v>
      </c>
      <c r="Y285" s="177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68" t="s">
        <v>9</v>
      </c>
      <c r="C286" s="169"/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68" t="s">
        <v>9</v>
      </c>
      <c r="Y286" s="169"/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9" t="str">
        <f>IF(C320&lt;0,"SALDO A FAVOR","SALDO ADELANTAD0'")</f>
        <v>SALDO ADELANTAD0'</v>
      </c>
      <c r="C287" s="10">
        <f>IF(Y237&lt;=0,Y237*-1)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9" t="str">
        <f>IF(C284&lt;0,"SALDO ADELANTADO","SALDO A FAVOR'")</f>
        <v>SALDO A FAVOR'</v>
      </c>
      <c r="Y287" s="10">
        <f>IF(C284&lt;=0,C284*-1)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10</v>
      </c>
      <c r="C288" s="10">
        <f>R297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10</v>
      </c>
      <c r="Y288" s="10">
        <f>AN297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11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11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12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12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13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13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14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14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15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15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16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16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17</v>
      </c>
      <c r="C295" s="10"/>
      <c r="E295" s="170" t="s">
        <v>7</v>
      </c>
      <c r="F295" s="171"/>
      <c r="G295" s="172"/>
      <c r="H295" s="5">
        <f>SUM(H281:H294)</f>
        <v>0</v>
      </c>
      <c r="N295" s="3"/>
      <c r="O295" s="3"/>
      <c r="P295" s="3"/>
      <c r="Q295" s="3"/>
      <c r="R295" s="18"/>
      <c r="S295" s="3"/>
      <c r="V295" s="17"/>
      <c r="X295" s="11" t="s">
        <v>17</v>
      </c>
      <c r="Y295" s="10"/>
      <c r="AA295" s="170" t="s">
        <v>7</v>
      </c>
      <c r="AB295" s="171"/>
      <c r="AC295" s="172"/>
      <c r="AD295" s="5">
        <f>SUM(AD281:AD294)</f>
        <v>0</v>
      </c>
      <c r="AJ295" s="3"/>
      <c r="AK295" s="3"/>
      <c r="AL295" s="3"/>
      <c r="AM295" s="3"/>
      <c r="AN295" s="18"/>
      <c r="AO295" s="3"/>
    </row>
    <row r="296" spans="2:41">
      <c r="B296" s="12"/>
      <c r="C296" s="10"/>
      <c r="E296" s="13"/>
      <c r="F296" s="13"/>
      <c r="G296" s="13"/>
      <c r="N296" s="3"/>
      <c r="O296" s="3"/>
      <c r="P296" s="3"/>
      <c r="Q296" s="3"/>
      <c r="R296" s="18"/>
      <c r="S296" s="3"/>
      <c r="V296" s="17"/>
      <c r="X296" s="12"/>
      <c r="Y296" s="10"/>
      <c r="AA296" s="13"/>
      <c r="AB296" s="13"/>
      <c r="AC296" s="13"/>
      <c r="AJ296" s="3"/>
      <c r="AK296" s="3"/>
      <c r="AL296" s="3"/>
      <c r="AM296" s="3"/>
      <c r="AN296" s="18"/>
      <c r="AO296" s="3"/>
    </row>
    <row r="297" spans="2:41">
      <c r="B297" s="12"/>
      <c r="C297" s="10"/>
      <c r="N297" s="170" t="s">
        <v>7</v>
      </c>
      <c r="O297" s="171"/>
      <c r="P297" s="171"/>
      <c r="Q297" s="172"/>
      <c r="R297" s="18">
        <f>SUM(R281:R296)</f>
        <v>0</v>
      </c>
      <c r="S297" s="3"/>
      <c r="V297" s="17"/>
      <c r="X297" s="12"/>
      <c r="Y297" s="10"/>
      <c r="AJ297" s="170" t="s">
        <v>7</v>
      </c>
      <c r="AK297" s="171"/>
      <c r="AL297" s="171"/>
      <c r="AM297" s="172"/>
      <c r="AN297" s="18">
        <f>SUM(AN281:AN296)</f>
        <v>0</v>
      </c>
      <c r="AO297" s="3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E300" s="14"/>
      <c r="V300" s="17"/>
      <c r="X300" s="12"/>
      <c r="Y300" s="10"/>
      <c r="AA300" s="14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V304" s="17"/>
      <c r="X304" s="12"/>
      <c r="Y304" s="10"/>
    </row>
    <row r="305" spans="1:43">
      <c r="B305" s="11"/>
      <c r="C305" s="10"/>
      <c r="V305" s="17"/>
      <c r="X305" s="11"/>
      <c r="Y305" s="10"/>
    </row>
    <row r="306" spans="1:43">
      <c r="B306" s="15" t="s">
        <v>18</v>
      </c>
      <c r="C306" s="16">
        <f>SUM(C287:C305)</f>
        <v>0</v>
      </c>
      <c r="V306" s="17"/>
      <c r="X306" s="15" t="s">
        <v>18</v>
      </c>
      <c r="Y306" s="16">
        <f>SUM(Y287:Y305)</f>
        <v>0</v>
      </c>
    </row>
    <row r="307" spans="1:43">
      <c r="D307" t="s">
        <v>22</v>
      </c>
      <c r="E307" t="s">
        <v>21</v>
      </c>
      <c r="V307" s="17"/>
      <c r="Z307" t="s">
        <v>22</v>
      </c>
      <c r="AA307" t="s">
        <v>21</v>
      </c>
    </row>
    <row r="308" spans="1:43">
      <c r="E308" s="1" t="s">
        <v>19</v>
      </c>
      <c r="V308" s="17"/>
      <c r="AA308" s="1" t="s">
        <v>19</v>
      </c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V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</row>
    <row r="318" spans="1:43">
      <c r="V318" s="17"/>
    </row>
    <row r="319" spans="1:43">
      <c r="H319" s="173" t="s">
        <v>30</v>
      </c>
      <c r="I319" s="173"/>
      <c r="J319" s="173"/>
      <c r="V319" s="17"/>
      <c r="AA319" s="173" t="s">
        <v>31</v>
      </c>
      <c r="AB319" s="173"/>
      <c r="AC319" s="173"/>
    </row>
    <row r="320" spans="1:43">
      <c r="H320" s="173"/>
      <c r="I320" s="173"/>
      <c r="J320" s="173"/>
      <c r="V320" s="17"/>
      <c r="AA320" s="173"/>
      <c r="AB320" s="173"/>
      <c r="AC320" s="173"/>
    </row>
    <row r="321" spans="2:41">
      <c r="V321" s="17"/>
    </row>
    <row r="322" spans="2:41">
      <c r="V322" s="17"/>
    </row>
    <row r="323" spans="2:41" ht="23.25">
      <c r="B323" s="24" t="s">
        <v>65</v>
      </c>
      <c r="V323" s="17"/>
      <c r="X323" s="22" t="s">
        <v>65</v>
      </c>
    </row>
    <row r="324" spans="2:41" ht="23.25">
      <c r="B324" s="23" t="s">
        <v>32</v>
      </c>
      <c r="C324" s="20">
        <f>IF(X279="PAGADO",0,C284)</f>
        <v>0</v>
      </c>
      <c r="E324" s="174" t="s">
        <v>20</v>
      </c>
      <c r="F324" s="174"/>
      <c r="G324" s="174"/>
      <c r="H324" s="174"/>
      <c r="V324" s="17"/>
      <c r="X324" s="23" t="s">
        <v>32</v>
      </c>
      <c r="Y324" s="20">
        <f>IF(B1124="PAGADO",0,C329)</f>
        <v>0</v>
      </c>
      <c r="AA324" s="174" t="s">
        <v>20</v>
      </c>
      <c r="AB324" s="174"/>
      <c r="AC324" s="174"/>
      <c r="AD324" s="174"/>
    </row>
    <row r="325" spans="2:41">
      <c r="B325" s="1" t="s">
        <v>0</v>
      </c>
      <c r="C325" s="19">
        <f>H340</f>
        <v>0</v>
      </c>
      <c r="E325" s="2" t="s">
        <v>1</v>
      </c>
      <c r="F325" s="2" t="s">
        <v>2</v>
      </c>
      <c r="G325" s="2" t="s">
        <v>3</v>
      </c>
      <c r="H325" s="2" t="s">
        <v>4</v>
      </c>
      <c r="N325" s="2" t="s">
        <v>1</v>
      </c>
      <c r="O325" s="2" t="s">
        <v>5</v>
      </c>
      <c r="P325" s="2" t="s">
        <v>4</v>
      </c>
      <c r="Q325" s="2" t="s">
        <v>6</v>
      </c>
      <c r="R325" s="2" t="s">
        <v>7</v>
      </c>
      <c r="S325" s="3"/>
      <c r="V325" s="17"/>
      <c r="X325" s="1" t="s">
        <v>0</v>
      </c>
      <c r="Y325" s="19">
        <f>AD340</f>
        <v>0</v>
      </c>
      <c r="AA325" s="2" t="s">
        <v>1</v>
      </c>
      <c r="AB325" s="2" t="s">
        <v>2</v>
      </c>
      <c r="AC325" s="2" t="s">
        <v>3</v>
      </c>
      <c r="AD325" s="2" t="s">
        <v>4</v>
      </c>
      <c r="AJ325" s="2" t="s">
        <v>1</v>
      </c>
      <c r="AK325" s="2" t="s">
        <v>5</v>
      </c>
      <c r="AL325" s="2" t="s">
        <v>4</v>
      </c>
      <c r="AM325" s="2" t="s">
        <v>6</v>
      </c>
      <c r="AN325" s="2" t="s">
        <v>7</v>
      </c>
      <c r="AO325" s="3"/>
    </row>
    <row r="326" spans="2:41">
      <c r="C326" s="20"/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Y326" s="2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" t="s">
        <v>24</v>
      </c>
      <c r="C327" s="19">
        <f>IF(C324&gt;0,C324+C325,C325)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1" t="s">
        <v>24</v>
      </c>
      <c r="Y327" s="19">
        <f>IF(Y324&gt;0,Y324+Y325,Y325)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>
      <c r="B328" s="1" t="s">
        <v>9</v>
      </c>
      <c r="C328" s="20">
        <f>C352</f>
        <v>0</v>
      </c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" t="s">
        <v>9</v>
      </c>
      <c r="Y328" s="20">
        <f>Y352</f>
        <v>0</v>
      </c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>
      <c r="B329" s="6" t="s">
        <v>26</v>
      </c>
      <c r="C329" s="21">
        <f>C327-C328</f>
        <v>0</v>
      </c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 t="s">
        <v>27</v>
      </c>
      <c r="Y329" s="21">
        <f>Y327-Y328</f>
        <v>0</v>
      </c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 ht="23.25">
      <c r="B330" s="6"/>
      <c r="C330" s="7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175" t="str">
        <f>IF(Y329&lt;0,"NO PAGAR","COBRAR'")</f>
        <v>COBRAR'</v>
      </c>
      <c r="Y330" s="175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 ht="23.25">
      <c r="B331" s="175" t="str">
        <f>IF(C329&lt;0,"NO PAGAR","COBRAR'")</f>
        <v>COBRAR'</v>
      </c>
      <c r="C331" s="175"/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6"/>
      <c r="Y331" s="8"/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68" t="s">
        <v>9</v>
      </c>
      <c r="C332" s="169"/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68" t="s">
        <v>9</v>
      </c>
      <c r="Y332" s="169"/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9" t="str">
        <f>IF(Y284&lt;0,"SALDO ADELANTADO","SALDO A FAVOR '")</f>
        <v>SALDO A FAVOR '</v>
      </c>
      <c r="C333" s="10">
        <f>IF(Y284&lt;=0,Y284*-1)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9" t="str">
        <f>IF(C329&lt;0,"SALDO ADELANTADO","SALDO A FAVOR'")</f>
        <v>SALDO A FAVOR'</v>
      </c>
      <c r="Y333" s="10">
        <f>IF(C329&lt;=0,C329*-1)</f>
        <v>0</v>
      </c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10</v>
      </c>
      <c r="C334" s="10">
        <f>R342</f>
        <v>0</v>
      </c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10</v>
      </c>
      <c r="Y334" s="10">
        <f>AN342</f>
        <v>0</v>
      </c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11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11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12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12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13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13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14</v>
      </c>
      <c r="C338" s="10"/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14</v>
      </c>
      <c r="Y338" s="10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1" t="s">
        <v>15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15</v>
      </c>
      <c r="Y339" s="1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1" t="s">
        <v>16</v>
      </c>
      <c r="C340" s="10"/>
      <c r="E340" s="170" t="s">
        <v>7</v>
      </c>
      <c r="F340" s="171"/>
      <c r="G340" s="172"/>
      <c r="H340" s="5">
        <f>SUM(H326:H339)</f>
        <v>0</v>
      </c>
      <c r="N340" s="3"/>
      <c r="O340" s="3"/>
      <c r="P340" s="3"/>
      <c r="Q340" s="3"/>
      <c r="R340" s="18"/>
      <c r="S340" s="3"/>
      <c r="V340" s="17"/>
      <c r="X340" s="11" t="s">
        <v>16</v>
      </c>
      <c r="Y340" s="10"/>
      <c r="AA340" s="170" t="s">
        <v>7</v>
      </c>
      <c r="AB340" s="171"/>
      <c r="AC340" s="172"/>
      <c r="AD340" s="5">
        <f>SUM(AD326:AD339)</f>
        <v>0</v>
      </c>
      <c r="AJ340" s="3"/>
      <c r="AK340" s="3"/>
      <c r="AL340" s="3"/>
      <c r="AM340" s="3"/>
      <c r="AN340" s="18"/>
      <c r="AO340" s="3"/>
    </row>
    <row r="341" spans="2:41">
      <c r="B341" s="11" t="s">
        <v>17</v>
      </c>
      <c r="C341" s="10"/>
      <c r="E341" s="13"/>
      <c r="F341" s="13"/>
      <c r="G341" s="13"/>
      <c r="N341" s="3"/>
      <c r="O341" s="3"/>
      <c r="P341" s="3"/>
      <c r="Q341" s="3"/>
      <c r="R341" s="18"/>
      <c r="S341" s="3"/>
      <c r="V341" s="17"/>
      <c r="X341" s="11" t="s">
        <v>17</v>
      </c>
      <c r="Y341" s="10"/>
      <c r="AA341" s="13"/>
      <c r="AB341" s="13"/>
      <c r="AC341" s="13"/>
      <c r="AJ341" s="3"/>
      <c r="AK341" s="3"/>
      <c r="AL341" s="3"/>
      <c r="AM341" s="3"/>
      <c r="AN341" s="18"/>
      <c r="AO341" s="3"/>
    </row>
    <row r="342" spans="2:41">
      <c r="B342" s="12"/>
      <c r="C342" s="10"/>
      <c r="N342" s="170" t="s">
        <v>7</v>
      </c>
      <c r="O342" s="171"/>
      <c r="P342" s="171"/>
      <c r="Q342" s="172"/>
      <c r="R342" s="18">
        <f>SUM(R326:R341)</f>
        <v>0</v>
      </c>
      <c r="S342" s="3"/>
      <c r="V342" s="17"/>
      <c r="X342" s="12"/>
      <c r="Y342" s="10"/>
      <c r="AJ342" s="170" t="s">
        <v>7</v>
      </c>
      <c r="AK342" s="171"/>
      <c r="AL342" s="171"/>
      <c r="AM342" s="172"/>
      <c r="AN342" s="18">
        <f>SUM(AN326:AN341)</f>
        <v>0</v>
      </c>
      <c r="AO342" s="3"/>
    </row>
    <row r="343" spans="2:41">
      <c r="B343" s="12"/>
      <c r="C343" s="10"/>
      <c r="V343" s="17"/>
      <c r="X343" s="12"/>
      <c r="Y343" s="10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E345" s="14"/>
      <c r="V345" s="17"/>
      <c r="X345" s="12"/>
      <c r="Y345" s="10"/>
      <c r="AA345" s="14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V349" s="17"/>
      <c r="X349" s="12"/>
      <c r="Y349" s="10"/>
    </row>
    <row r="350" spans="2:41">
      <c r="B350" s="12"/>
      <c r="C350" s="10"/>
      <c r="V350" s="17"/>
      <c r="X350" s="12"/>
      <c r="Y350" s="10"/>
    </row>
    <row r="351" spans="2:41">
      <c r="B351" s="11"/>
      <c r="C351" s="10"/>
      <c r="V351" s="17"/>
      <c r="X351" s="11"/>
      <c r="Y351" s="10"/>
    </row>
    <row r="352" spans="2:41">
      <c r="B352" s="15" t="s">
        <v>18</v>
      </c>
      <c r="C352" s="16">
        <f>SUM(C333:C351)</f>
        <v>0</v>
      </c>
      <c r="D352" t="s">
        <v>22</v>
      </c>
      <c r="E352" t="s">
        <v>21</v>
      </c>
      <c r="V352" s="17"/>
      <c r="X352" s="15" t="s">
        <v>18</v>
      </c>
      <c r="Y352" s="16">
        <f>SUM(Y333:Y351)</f>
        <v>0</v>
      </c>
      <c r="Z352" t="s">
        <v>22</v>
      </c>
      <c r="AA352" t="s">
        <v>21</v>
      </c>
    </row>
    <row r="353" spans="5:31">
      <c r="E353" s="1" t="s">
        <v>19</v>
      </c>
      <c r="V353" s="17"/>
      <c r="AA353" s="1" t="s">
        <v>19</v>
      </c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>
      <c r="V365" s="17"/>
    </row>
    <row r="366" spans="5:31">
      <c r="V366" s="17"/>
      <c r="AC366" s="176" t="s">
        <v>29</v>
      </c>
      <c r="AD366" s="176"/>
      <c r="AE366" s="176"/>
    </row>
    <row r="367" spans="5:31">
      <c r="H367" s="173" t="s">
        <v>28</v>
      </c>
      <c r="I367" s="173"/>
      <c r="J367" s="173"/>
      <c r="V367" s="17"/>
      <c r="AC367" s="176"/>
      <c r="AD367" s="176"/>
      <c r="AE367" s="176"/>
    </row>
    <row r="368" spans="5:31">
      <c r="H368" s="173"/>
      <c r="I368" s="173"/>
      <c r="J368" s="173"/>
      <c r="V368" s="17"/>
      <c r="AC368" s="176"/>
      <c r="AD368" s="176"/>
      <c r="AE368" s="176"/>
    </row>
    <row r="369" spans="2:41">
      <c r="V369" s="17"/>
    </row>
    <row r="370" spans="2:41">
      <c r="V370" s="17"/>
    </row>
    <row r="371" spans="2:41" ht="23.25">
      <c r="B371" s="22" t="s">
        <v>64</v>
      </c>
      <c r="V371" s="17"/>
      <c r="X371" s="22" t="s">
        <v>64</v>
      </c>
    </row>
    <row r="372" spans="2:41" ht="23.25">
      <c r="B372" s="23" t="s">
        <v>32</v>
      </c>
      <c r="C372" s="20">
        <f>IF(X324="PAGADO",0,Y329)</f>
        <v>0</v>
      </c>
      <c r="E372" s="174" t="s">
        <v>20</v>
      </c>
      <c r="F372" s="174"/>
      <c r="G372" s="174"/>
      <c r="H372" s="174"/>
      <c r="V372" s="17"/>
      <c r="X372" s="23" t="s">
        <v>32</v>
      </c>
      <c r="Y372" s="20">
        <f>IF(B372="PAGADO",0,C377)</f>
        <v>0</v>
      </c>
      <c r="AA372" s="174" t="s">
        <v>20</v>
      </c>
      <c r="AB372" s="174"/>
      <c r="AC372" s="174"/>
      <c r="AD372" s="174"/>
    </row>
    <row r="373" spans="2:41">
      <c r="B373" s="1" t="s">
        <v>0</v>
      </c>
      <c r="C373" s="19">
        <f>H388</f>
        <v>0</v>
      </c>
      <c r="E373" s="2" t="s">
        <v>1</v>
      </c>
      <c r="F373" s="2" t="s">
        <v>2</v>
      </c>
      <c r="G373" s="2" t="s">
        <v>3</v>
      </c>
      <c r="H373" s="2" t="s">
        <v>4</v>
      </c>
      <c r="N373" s="2" t="s">
        <v>1</v>
      </c>
      <c r="O373" s="2" t="s">
        <v>5</v>
      </c>
      <c r="P373" s="2" t="s">
        <v>4</v>
      </c>
      <c r="Q373" s="2" t="s">
        <v>6</v>
      </c>
      <c r="R373" s="2" t="s">
        <v>7</v>
      </c>
      <c r="S373" s="3"/>
      <c r="V373" s="17"/>
      <c r="X373" s="1" t="s">
        <v>0</v>
      </c>
      <c r="Y373" s="19">
        <f>AD388</f>
        <v>0</v>
      </c>
      <c r="AA373" s="2" t="s">
        <v>1</v>
      </c>
      <c r="AB373" s="2" t="s">
        <v>2</v>
      </c>
      <c r="AC373" s="2" t="s">
        <v>3</v>
      </c>
      <c r="AD373" s="2" t="s">
        <v>4</v>
      </c>
      <c r="AJ373" s="2" t="s">
        <v>1</v>
      </c>
      <c r="AK373" s="2" t="s">
        <v>5</v>
      </c>
      <c r="AL373" s="2" t="s">
        <v>4</v>
      </c>
      <c r="AM373" s="2" t="s">
        <v>6</v>
      </c>
      <c r="AN373" s="2" t="s">
        <v>7</v>
      </c>
      <c r="AO373" s="3"/>
    </row>
    <row r="374" spans="2:41">
      <c r="C374" s="2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Y374" s="20"/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1" t="s">
        <v>24</v>
      </c>
      <c r="C375" s="19">
        <f>IF(C372&gt;0,C372+C373,C373)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" t="s">
        <v>24</v>
      </c>
      <c r="Y375" s="19">
        <f>IF(Y372&gt;0,Y373+Y372,Y373)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" t="s">
        <v>9</v>
      </c>
      <c r="C376" s="20">
        <f>C399</f>
        <v>0</v>
      </c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" t="s">
        <v>9</v>
      </c>
      <c r="Y376" s="20">
        <f>Y399</f>
        <v>0</v>
      </c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6" t="s">
        <v>25</v>
      </c>
      <c r="C377" s="21">
        <f>C375-C376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6" t="s">
        <v>8</v>
      </c>
      <c r="Y377" s="21">
        <f>Y375-Y376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ht="26.25">
      <c r="B378" s="177" t="str">
        <f>IF(C377&lt;0,"NO PAGAR","COBRAR")</f>
        <v>COBRAR</v>
      </c>
      <c r="C378" s="177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77" t="str">
        <f>IF(Y377&lt;0,"NO PAGAR","COBRAR")</f>
        <v>COBRAR</v>
      </c>
      <c r="Y378" s="177"/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68" t="s">
        <v>9</v>
      </c>
      <c r="C379" s="169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68" t="s">
        <v>9</v>
      </c>
      <c r="Y379" s="169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9" t="str">
        <f>IF(C413&lt;0,"SALDO A FAVOR","SALDO ADELANTAD0'")</f>
        <v>SALDO ADELANTAD0'</v>
      </c>
      <c r="C380" s="10">
        <f>IF(Y324&lt;=0,Y324*-1)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9" t="str">
        <f>IF(C377&lt;0,"SALDO ADELANTADO","SALDO A FAVOR'")</f>
        <v>SALDO A FAVOR'</v>
      </c>
      <c r="Y380" s="10">
        <f>IF(C377&lt;=0,C377*-1)</f>
        <v>0</v>
      </c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10</v>
      </c>
      <c r="C381" s="10">
        <f>R390</f>
        <v>0</v>
      </c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10</v>
      </c>
      <c r="Y381" s="10">
        <f>AN390</f>
        <v>0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11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11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12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12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13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13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14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14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15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15</v>
      </c>
      <c r="Y386" s="10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11" t="s">
        <v>16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16</v>
      </c>
      <c r="Y387" s="1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17</v>
      </c>
      <c r="C388" s="10"/>
      <c r="E388" s="170" t="s">
        <v>7</v>
      </c>
      <c r="F388" s="171"/>
      <c r="G388" s="172"/>
      <c r="H388" s="5">
        <f>SUM(H374:H387)</f>
        <v>0</v>
      </c>
      <c r="N388" s="3"/>
      <c r="O388" s="3"/>
      <c r="P388" s="3"/>
      <c r="Q388" s="3"/>
      <c r="R388" s="18"/>
      <c r="S388" s="3"/>
      <c r="V388" s="17"/>
      <c r="X388" s="11" t="s">
        <v>17</v>
      </c>
      <c r="Y388" s="10"/>
      <c r="AA388" s="170" t="s">
        <v>7</v>
      </c>
      <c r="AB388" s="171"/>
      <c r="AC388" s="172"/>
      <c r="AD388" s="5">
        <f>SUM(AD374:AD387)</f>
        <v>0</v>
      </c>
      <c r="AJ388" s="3"/>
      <c r="AK388" s="3"/>
      <c r="AL388" s="3"/>
      <c r="AM388" s="3"/>
      <c r="AN388" s="18"/>
      <c r="AO388" s="3"/>
    </row>
    <row r="389" spans="2:41">
      <c r="B389" s="12"/>
      <c r="C389" s="10"/>
      <c r="E389" s="13"/>
      <c r="F389" s="13"/>
      <c r="G389" s="13"/>
      <c r="N389" s="3"/>
      <c r="O389" s="3"/>
      <c r="P389" s="3"/>
      <c r="Q389" s="3"/>
      <c r="R389" s="18"/>
      <c r="S389" s="3"/>
      <c r="V389" s="17"/>
      <c r="X389" s="12"/>
      <c r="Y389" s="10"/>
      <c r="AA389" s="13"/>
      <c r="AB389" s="13"/>
      <c r="AC389" s="13"/>
      <c r="AJ389" s="3"/>
      <c r="AK389" s="3"/>
      <c r="AL389" s="3"/>
      <c r="AM389" s="3"/>
      <c r="AN389" s="18"/>
      <c r="AO389" s="3"/>
    </row>
    <row r="390" spans="2:41">
      <c r="B390" s="12"/>
      <c r="C390" s="10"/>
      <c r="N390" s="170" t="s">
        <v>7</v>
      </c>
      <c r="O390" s="171"/>
      <c r="P390" s="171"/>
      <c r="Q390" s="172"/>
      <c r="R390" s="18">
        <f>SUM(R374:R389)</f>
        <v>0</v>
      </c>
      <c r="S390" s="3"/>
      <c r="V390" s="17"/>
      <c r="X390" s="12"/>
      <c r="Y390" s="10"/>
      <c r="AJ390" s="170" t="s">
        <v>7</v>
      </c>
      <c r="AK390" s="171"/>
      <c r="AL390" s="171"/>
      <c r="AM390" s="172"/>
      <c r="AN390" s="18">
        <f>SUM(AN374:AN389)</f>
        <v>0</v>
      </c>
      <c r="AO390" s="3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E393" s="14"/>
      <c r="V393" s="17"/>
      <c r="X393" s="12"/>
      <c r="Y393" s="10"/>
      <c r="AA393" s="14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2"/>
      <c r="C396" s="10"/>
      <c r="V396" s="17"/>
      <c r="X396" s="12"/>
      <c r="Y396" s="10"/>
    </row>
    <row r="397" spans="2:41">
      <c r="B397" s="12"/>
      <c r="C397" s="10"/>
      <c r="V397" s="17"/>
      <c r="X397" s="12"/>
      <c r="Y397" s="10"/>
    </row>
    <row r="398" spans="2:41">
      <c r="B398" s="11"/>
      <c r="C398" s="10"/>
      <c r="V398" s="17"/>
      <c r="X398" s="11"/>
      <c r="Y398" s="10"/>
    </row>
    <row r="399" spans="2:41">
      <c r="B399" s="15" t="s">
        <v>18</v>
      </c>
      <c r="C399" s="16">
        <f>SUM(C380:C398)</f>
        <v>0</v>
      </c>
      <c r="V399" s="17"/>
      <c r="X399" s="15" t="s">
        <v>18</v>
      </c>
      <c r="Y399" s="16">
        <f>SUM(Y380:Y398)</f>
        <v>0</v>
      </c>
    </row>
    <row r="400" spans="2:41">
      <c r="D400" t="s">
        <v>22</v>
      </c>
      <c r="E400" t="s">
        <v>21</v>
      </c>
      <c r="V400" s="17"/>
      <c r="Z400" t="s">
        <v>22</v>
      </c>
      <c r="AA400" t="s">
        <v>21</v>
      </c>
    </row>
    <row r="401" spans="1:43">
      <c r="E401" s="1" t="s">
        <v>19</v>
      </c>
      <c r="V401" s="17"/>
      <c r="AA401" s="1" t="s">
        <v>19</v>
      </c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V411" s="17"/>
    </row>
    <row r="412" spans="1:43">
      <c r="H412" s="173" t="s">
        <v>30</v>
      </c>
      <c r="I412" s="173"/>
      <c r="J412" s="173"/>
      <c r="V412" s="17"/>
      <c r="AA412" s="173" t="s">
        <v>31</v>
      </c>
      <c r="AB412" s="173"/>
      <c r="AC412" s="173"/>
    </row>
    <row r="413" spans="1:43">
      <c r="H413" s="173"/>
      <c r="I413" s="173"/>
      <c r="J413" s="173"/>
      <c r="V413" s="17"/>
      <c r="AA413" s="173"/>
      <c r="AB413" s="173"/>
      <c r="AC413" s="173"/>
    </row>
    <row r="414" spans="1:43">
      <c r="V414" s="17"/>
    </row>
    <row r="415" spans="1:43">
      <c r="V415" s="17"/>
    </row>
    <row r="416" spans="1:43" ht="23.25">
      <c r="B416" s="24" t="s">
        <v>64</v>
      </c>
      <c r="V416" s="17"/>
      <c r="X416" s="22" t="s">
        <v>64</v>
      </c>
    </row>
    <row r="417" spans="2:41" ht="23.25">
      <c r="B417" s="23" t="s">
        <v>32</v>
      </c>
      <c r="C417" s="20">
        <f>IF(X372="PAGADO",0,C377)</f>
        <v>0</v>
      </c>
      <c r="E417" s="174" t="s">
        <v>20</v>
      </c>
      <c r="F417" s="174"/>
      <c r="G417" s="174"/>
      <c r="H417" s="174"/>
      <c r="V417" s="17"/>
      <c r="X417" s="23" t="s">
        <v>32</v>
      </c>
      <c r="Y417" s="20">
        <f>IF(B1217="PAGADO",0,C422)</f>
        <v>0</v>
      </c>
      <c r="AA417" s="174" t="s">
        <v>20</v>
      </c>
      <c r="AB417" s="174"/>
      <c r="AC417" s="174"/>
      <c r="AD417" s="174"/>
    </row>
    <row r="418" spans="2:41">
      <c r="B418" s="1" t="s">
        <v>0</v>
      </c>
      <c r="C418" s="19">
        <f>H433</f>
        <v>0</v>
      </c>
      <c r="E418" s="2" t="s">
        <v>1</v>
      </c>
      <c r="F418" s="2" t="s">
        <v>2</v>
      </c>
      <c r="G418" s="2" t="s">
        <v>3</v>
      </c>
      <c r="H418" s="2" t="s">
        <v>4</v>
      </c>
      <c r="N418" s="2" t="s">
        <v>1</v>
      </c>
      <c r="O418" s="2" t="s">
        <v>5</v>
      </c>
      <c r="P418" s="2" t="s">
        <v>4</v>
      </c>
      <c r="Q418" s="2" t="s">
        <v>6</v>
      </c>
      <c r="R418" s="2" t="s">
        <v>7</v>
      </c>
      <c r="S418" s="3"/>
      <c r="V418" s="17"/>
      <c r="X418" s="1" t="s">
        <v>0</v>
      </c>
      <c r="Y418" s="19">
        <f>AD433</f>
        <v>0</v>
      </c>
      <c r="AA418" s="2" t="s">
        <v>1</v>
      </c>
      <c r="AB418" s="2" t="s">
        <v>2</v>
      </c>
      <c r="AC418" s="2" t="s">
        <v>3</v>
      </c>
      <c r="AD418" s="2" t="s">
        <v>4</v>
      </c>
      <c r="AJ418" s="2" t="s">
        <v>1</v>
      </c>
      <c r="AK418" s="2" t="s">
        <v>5</v>
      </c>
      <c r="AL418" s="2" t="s">
        <v>4</v>
      </c>
      <c r="AM418" s="2" t="s">
        <v>6</v>
      </c>
      <c r="AN418" s="2" t="s">
        <v>7</v>
      </c>
      <c r="AO418" s="3"/>
    </row>
    <row r="419" spans="2:41">
      <c r="C419" s="20"/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Y419" s="20"/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" t="s">
        <v>24</v>
      </c>
      <c r="C420" s="19">
        <f>IF(C417&gt;0,C417+C418,C418)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1" t="s">
        <v>24</v>
      </c>
      <c r="Y420" s="19">
        <f>IF(Y417&gt;0,Y417+Y418,Y418)</f>
        <v>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" t="s">
        <v>9</v>
      </c>
      <c r="C421" s="20">
        <f>C445</f>
        <v>0</v>
      </c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" t="s">
        <v>9</v>
      </c>
      <c r="Y421" s="20">
        <f>Y445</f>
        <v>0</v>
      </c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6" t="s">
        <v>26</v>
      </c>
      <c r="C422" s="21">
        <f>C420-C421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 t="s">
        <v>27</v>
      </c>
      <c r="Y422" s="21">
        <f>Y420-Y421</f>
        <v>0</v>
      </c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ht="23.25">
      <c r="B423" s="6"/>
      <c r="C423" s="7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75" t="str">
        <f>IF(Y422&lt;0,"NO PAGAR","COBRAR'")</f>
        <v>COBRAR'</v>
      </c>
      <c r="Y423" s="175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ht="23.25">
      <c r="B424" s="175" t="str">
        <f>IF(C422&lt;0,"NO PAGAR","COBRAR'")</f>
        <v>COBRAR'</v>
      </c>
      <c r="C424" s="175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/>
      <c r="Y424" s="8"/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68" t="s">
        <v>9</v>
      </c>
      <c r="C425" s="169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68" t="s">
        <v>9</v>
      </c>
      <c r="Y425" s="169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9" t="str">
        <f>IF(Y377&lt;0,"SALDO ADELANTADO","SALDO A FAVOR '")</f>
        <v>SALDO A FAVOR '</v>
      </c>
      <c r="C426" s="10">
        <f>IF(Y377&lt;=0,Y377*-1)</f>
        <v>0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9" t="str">
        <f>IF(C422&lt;0,"SALDO ADELANTADO","SALDO A FAVOR'")</f>
        <v>SALDO A FAVOR'</v>
      </c>
      <c r="Y426" s="10">
        <f>IF(C422&lt;=0,C422*-1)</f>
        <v>0</v>
      </c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10</v>
      </c>
      <c r="C427" s="10">
        <f>R435</f>
        <v>0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10</v>
      </c>
      <c r="Y427" s="10">
        <f>AN435</f>
        <v>0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11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11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12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12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13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13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14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14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15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15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16</v>
      </c>
      <c r="C433" s="10"/>
      <c r="E433" s="170" t="s">
        <v>7</v>
      </c>
      <c r="F433" s="171"/>
      <c r="G433" s="172"/>
      <c r="H433" s="5">
        <f>SUM(H419:H432)</f>
        <v>0</v>
      </c>
      <c r="N433" s="3"/>
      <c r="O433" s="3"/>
      <c r="P433" s="3"/>
      <c r="Q433" s="3"/>
      <c r="R433" s="18"/>
      <c r="S433" s="3"/>
      <c r="V433" s="17"/>
      <c r="X433" s="11" t="s">
        <v>16</v>
      </c>
      <c r="Y433" s="10"/>
      <c r="AA433" s="170" t="s">
        <v>7</v>
      </c>
      <c r="AB433" s="171"/>
      <c r="AC433" s="172"/>
      <c r="AD433" s="5">
        <f>SUM(AD419:AD432)</f>
        <v>0</v>
      </c>
      <c r="AJ433" s="3"/>
      <c r="AK433" s="3"/>
      <c r="AL433" s="3"/>
      <c r="AM433" s="3"/>
      <c r="AN433" s="18"/>
      <c r="AO433" s="3"/>
    </row>
    <row r="434" spans="2:41">
      <c r="B434" s="11" t="s">
        <v>17</v>
      </c>
      <c r="C434" s="10"/>
      <c r="E434" s="13"/>
      <c r="F434" s="13"/>
      <c r="G434" s="13"/>
      <c r="N434" s="3"/>
      <c r="O434" s="3"/>
      <c r="P434" s="3"/>
      <c r="Q434" s="3"/>
      <c r="R434" s="18"/>
      <c r="S434" s="3"/>
      <c r="V434" s="17"/>
      <c r="X434" s="11" t="s">
        <v>17</v>
      </c>
      <c r="Y434" s="10"/>
      <c r="AA434" s="13"/>
      <c r="AB434" s="13"/>
      <c r="AC434" s="13"/>
      <c r="AJ434" s="3"/>
      <c r="AK434" s="3"/>
      <c r="AL434" s="3"/>
      <c r="AM434" s="3"/>
      <c r="AN434" s="18"/>
      <c r="AO434" s="3"/>
    </row>
    <row r="435" spans="2:41">
      <c r="B435" s="12"/>
      <c r="C435" s="10"/>
      <c r="N435" s="170" t="s">
        <v>7</v>
      </c>
      <c r="O435" s="171"/>
      <c r="P435" s="171"/>
      <c r="Q435" s="172"/>
      <c r="R435" s="18">
        <f>SUM(R419:R434)</f>
        <v>0</v>
      </c>
      <c r="S435" s="3"/>
      <c r="V435" s="17"/>
      <c r="X435" s="12"/>
      <c r="Y435" s="10"/>
      <c r="AJ435" s="170" t="s">
        <v>7</v>
      </c>
      <c r="AK435" s="171"/>
      <c r="AL435" s="171"/>
      <c r="AM435" s="172"/>
      <c r="AN435" s="18">
        <f>SUM(AN419:AN434)</f>
        <v>0</v>
      </c>
      <c r="AO435" s="3"/>
    </row>
    <row r="436" spans="2:41">
      <c r="B436" s="12"/>
      <c r="C436" s="10"/>
      <c r="V436" s="17"/>
      <c r="X436" s="12"/>
      <c r="Y436" s="10"/>
    </row>
    <row r="437" spans="2:41">
      <c r="B437" s="12"/>
      <c r="C437" s="10"/>
      <c r="V437" s="17"/>
      <c r="X437" s="12"/>
      <c r="Y437" s="10"/>
    </row>
    <row r="438" spans="2:41">
      <c r="B438" s="12"/>
      <c r="C438" s="10"/>
      <c r="E438" s="14"/>
      <c r="V438" s="17"/>
      <c r="X438" s="12"/>
      <c r="Y438" s="10"/>
      <c r="AA438" s="14"/>
    </row>
    <row r="439" spans="2:41">
      <c r="B439" s="12"/>
      <c r="C439" s="10"/>
      <c r="V439" s="17"/>
      <c r="X439" s="12"/>
      <c r="Y439" s="10"/>
    </row>
    <row r="440" spans="2:41">
      <c r="B440" s="12"/>
      <c r="C440" s="10"/>
      <c r="V440" s="17"/>
      <c r="X440" s="12"/>
      <c r="Y440" s="10"/>
    </row>
    <row r="441" spans="2:41">
      <c r="B441" s="12"/>
      <c r="C441" s="10"/>
      <c r="V441" s="17"/>
      <c r="X441" s="12"/>
      <c r="Y441" s="10"/>
    </row>
    <row r="442" spans="2:41">
      <c r="B442" s="12"/>
      <c r="C442" s="10"/>
      <c r="V442" s="17"/>
      <c r="X442" s="12"/>
      <c r="Y442" s="10"/>
    </row>
    <row r="443" spans="2:41">
      <c r="B443" s="12"/>
      <c r="C443" s="10"/>
      <c r="V443" s="17"/>
      <c r="X443" s="12"/>
      <c r="Y443" s="10"/>
    </row>
    <row r="444" spans="2:41">
      <c r="B444" s="11"/>
      <c r="C444" s="10"/>
      <c r="V444" s="17"/>
      <c r="X444" s="11"/>
      <c r="Y444" s="10"/>
    </row>
    <row r="445" spans="2:41">
      <c r="B445" s="15" t="s">
        <v>18</v>
      </c>
      <c r="C445" s="16">
        <f>SUM(C426:C444)</f>
        <v>0</v>
      </c>
      <c r="D445" t="s">
        <v>22</v>
      </c>
      <c r="E445" t="s">
        <v>21</v>
      </c>
      <c r="V445" s="17"/>
      <c r="X445" s="15" t="s">
        <v>18</v>
      </c>
      <c r="Y445" s="16">
        <f>SUM(Y426:Y444)</f>
        <v>0</v>
      </c>
      <c r="Z445" t="s">
        <v>22</v>
      </c>
      <c r="AA445" t="s">
        <v>21</v>
      </c>
    </row>
    <row r="446" spans="2:41">
      <c r="E446" s="1" t="s">
        <v>19</v>
      </c>
      <c r="V446" s="17"/>
      <c r="AA446" s="1" t="s">
        <v>19</v>
      </c>
    </row>
    <row r="447" spans="2:41">
      <c r="V447" s="17"/>
    </row>
    <row r="448" spans="2:41">
      <c r="V448" s="17"/>
    </row>
    <row r="449" spans="8:31">
      <c r="V449" s="17"/>
    </row>
    <row r="450" spans="8:31">
      <c r="V450" s="17"/>
    </row>
    <row r="451" spans="8:31">
      <c r="V451" s="17"/>
    </row>
    <row r="452" spans="8:31">
      <c r="V452" s="17"/>
    </row>
    <row r="453" spans="8:31">
      <c r="V453" s="17"/>
    </row>
    <row r="454" spans="8:31">
      <c r="V454" s="17"/>
    </row>
    <row r="455" spans="8:31">
      <c r="V455" s="17"/>
    </row>
    <row r="456" spans="8:31">
      <c r="V456" s="17"/>
    </row>
    <row r="457" spans="8:31">
      <c r="V457" s="17"/>
    </row>
    <row r="458" spans="8:31">
      <c r="V458" s="17"/>
    </row>
    <row r="459" spans="8:31">
      <c r="V459" s="17"/>
    </row>
    <row r="460" spans="8:31">
      <c r="V460" s="17"/>
    </row>
    <row r="461" spans="8:31">
      <c r="V461" s="17"/>
    </row>
    <row r="462" spans="8:31">
      <c r="V462" s="17"/>
    </row>
    <row r="463" spans="8:31">
      <c r="V463" s="17"/>
      <c r="AC463" s="176" t="s">
        <v>29</v>
      </c>
      <c r="AD463" s="176"/>
      <c r="AE463" s="176"/>
    </row>
    <row r="464" spans="8:31">
      <c r="H464" s="173" t="s">
        <v>28</v>
      </c>
      <c r="I464" s="173"/>
      <c r="J464" s="173"/>
      <c r="V464" s="17"/>
      <c r="AC464" s="176"/>
      <c r="AD464" s="176"/>
      <c r="AE464" s="176"/>
    </row>
    <row r="465" spans="2:41">
      <c r="H465" s="173"/>
      <c r="I465" s="173"/>
      <c r="J465" s="173"/>
      <c r="V465" s="17"/>
      <c r="AC465" s="176"/>
      <c r="AD465" s="176"/>
      <c r="AE465" s="176"/>
    </row>
    <row r="466" spans="2:41">
      <c r="V466" s="17"/>
    </row>
    <row r="467" spans="2:41">
      <c r="V467" s="17"/>
    </row>
    <row r="468" spans="2:41" ht="23.25">
      <c r="B468" s="22" t="s">
        <v>66</v>
      </c>
      <c r="V468" s="17"/>
      <c r="X468" s="22" t="s">
        <v>66</v>
      </c>
    </row>
    <row r="469" spans="2:41" ht="23.25">
      <c r="B469" s="23" t="s">
        <v>32</v>
      </c>
      <c r="C469" s="20">
        <f>IF(X417="PAGADO",0,Y422)</f>
        <v>0</v>
      </c>
      <c r="E469" s="174" t="s">
        <v>20</v>
      </c>
      <c r="F469" s="174"/>
      <c r="G469" s="174"/>
      <c r="H469" s="174"/>
      <c r="V469" s="17"/>
      <c r="X469" s="23" t="s">
        <v>32</v>
      </c>
      <c r="Y469" s="20">
        <f>IF(B469="PAGADO",0,C474)</f>
        <v>0</v>
      </c>
      <c r="AA469" s="174" t="s">
        <v>20</v>
      </c>
      <c r="AB469" s="174"/>
      <c r="AC469" s="174"/>
      <c r="AD469" s="174"/>
    </row>
    <row r="470" spans="2:41">
      <c r="B470" s="1" t="s">
        <v>0</v>
      </c>
      <c r="C470" s="19">
        <f>H485</f>
        <v>0</v>
      </c>
      <c r="E470" s="2" t="s">
        <v>1</v>
      </c>
      <c r="F470" s="2" t="s">
        <v>2</v>
      </c>
      <c r="G470" s="2" t="s">
        <v>3</v>
      </c>
      <c r="H470" s="2" t="s">
        <v>4</v>
      </c>
      <c r="N470" s="2" t="s">
        <v>1</v>
      </c>
      <c r="O470" s="2" t="s">
        <v>5</v>
      </c>
      <c r="P470" s="2" t="s">
        <v>4</v>
      </c>
      <c r="Q470" s="2" t="s">
        <v>6</v>
      </c>
      <c r="R470" s="2" t="s">
        <v>7</v>
      </c>
      <c r="S470" s="3"/>
      <c r="V470" s="17"/>
      <c r="X470" s="1" t="s">
        <v>0</v>
      </c>
      <c r="Y470" s="19">
        <f>AD485</f>
        <v>0</v>
      </c>
      <c r="AA470" s="2" t="s">
        <v>1</v>
      </c>
      <c r="AB470" s="2" t="s">
        <v>2</v>
      </c>
      <c r="AC470" s="2" t="s">
        <v>3</v>
      </c>
      <c r="AD470" s="2" t="s">
        <v>4</v>
      </c>
      <c r="AJ470" s="2" t="s">
        <v>1</v>
      </c>
      <c r="AK470" s="2" t="s">
        <v>5</v>
      </c>
      <c r="AL470" s="2" t="s">
        <v>4</v>
      </c>
      <c r="AM470" s="2" t="s">
        <v>6</v>
      </c>
      <c r="AN470" s="2" t="s">
        <v>7</v>
      </c>
      <c r="AO470" s="3"/>
    </row>
    <row r="471" spans="2:41">
      <c r="C471" s="2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Y471" s="2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" t="s">
        <v>24</v>
      </c>
      <c r="C472" s="19">
        <f>IF(C469&gt;0,C469+C470,C470)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" t="s">
        <v>24</v>
      </c>
      <c r="Y472" s="19">
        <f>IF(Y469&gt;0,Y469+Y470,Y470)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" t="s">
        <v>9</v>
      </c>
      <c r="C473" s="20">
        <f>C496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" t="s">
        <v>9</v>
      </c>
      <c r="Y473" s="20">
        <f>Y496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6" t="s">
        <v>25</v>
      </c>
      <c r="C474" s="21">
        <f>C472-C473</f>
        <v>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6" t="s">
        <v>8</v>
      </c>
      <c r="Y474" s="21">
        <f>Y472-Y473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ht="26.25">
      <c r="B475" s="177" t="str">
        <f>IF(C474&lt;0,"NO PAGAR","COBRAR")</f>
        <v>COBRAR</v>
      </c>
      <c r="C475" s="177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77" t="str">
        <f>IF(Y474&lt;0,"NO PAGAR","COBRAR")</f>
        <v>COBRAR</v>
      </c>
      <c r="Y475" s="177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68" t="s">
        <v>9</v>
      </c>
      <c r="C476" s="169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68" t="s">
        <v>9</v>
      </c>
      <c r="Y476" s="169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9" t="str">
        <f>IF(C510&lt;0,"SALDO A FAVOR","SALDO ADELANTAD0'")</f>
        <v>SALDO ADELANTAD0'</v>
      </c>
      <c r="C477" s="10">
        <f>IF(Y422&lt;=0,Y422*-1)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9" t="str">
        <f>IF(C474&lt;0,"SALDO ADELANTADO","SALDO A FAVOR'")</f>
        <v>SALDO A FAVOR'</v>
      </c>
      <c r="Y477" s="10">
        <f>IF(C474&lt;=0,C474*-1)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10</v>
      </c>
      <c r="C478" s="10">
        <f>R487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10</v>
      </c>
      <c r="Y478" s="10">
        <f>AN487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11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11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12</v>
      </c>
      <c r="C480" s="1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1" t="s">
        <v>12</v>
      </c>
      <c r="Y480" s="10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1" t="s">
        <v>13</v>
      </c>
      <c r="C481" s="1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1" t="s">
        <v>13</v>
      </c>
      <c r="Y481" s="1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11" t="s">
        <v>14</v>
      </c>
      <c r="C482" s="10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1" t="s">
        <v>14</v>
      </c>
      <c r="Y482" s="1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15</v>
      </c>
      <c r="C483" s="10"/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15</v>
      </c>
      <c r="Y483" s="10"/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16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16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17</v>
      </c>
      <c r="C485" s="10"/>
      <c r="E485" s="170" t="s">
        <v>7</v>
      </c>
      <c r="F485" s="171"/>
      <c r="G485" s="172"/>
      <c r="H485" s="5">
        <f>SUM(H471:H484)</f>
        <v>0</v>
      </c>
      <c r="N485" s="3"/>
      <c r="O485" s="3"/>
      <c r="P485" s="3"/>
      <c r="Q485" s="3"/>
      <c r="R485" s="18"/>
      <c r="S485" s="3"/>
      <c r="V485" s="17"/>
      <c r="X485" s="11" t="s">
        <v>17</v>
      </c>
      <c r="Y485" s="10"/>
      <c r="AA485" s="170" t="s">
        <v>7</v>
      </c>
      <c r="AB485" s="171"/>
      <c r="AC485" s="172"/>
      <c r="AD485" s="5">
        <f>SUM(AD471:AD484)</f>
        <v>0</v>
      </c>
      <c r="AJ485" s="3"/>
      <c r="AK485" s="3"/>
      <c r="AL485" s="3"/>
      <c r="AM485" s="3"/>
      <c r="AN485" s="18"/>
      <c r="AO485" s="3"/>
    </row>
    <row r="486" spans="2:41">
      <c r="B486" s="12"/>
      <c r="C486" s="10"/>
      <c r="E486" s="13"/>
      <c r="F486" s="13"/>
      <c r="G486" s="13"/>
      <c r="N486" s="3"/>
      <c r="O486" s="3"/>
      <c r="P486" s="3"/>
      <c r="Q486" s="3"/>
      <c r="R486" s="18"/>
      <c r="S486" s="3"/>
      <c r="V486" s="17"/>
      <c r="X486" s="12"/>
      <c r="Y486" s="10"/>
      <c r="AA486" s="13"/>
      <c r="AB486" s="13"/>
      <c r="AC486" s="13"/>
      <c r="AJ486" s="3"/>
      <c r="AK486" s="3"/>
      <c r="AL486" s="3"/>
      <c r="AM486" s="3"/>
      <c r="AN486" s="18"/>
      <c r="AO486" s="3"/>
    </row>
    <row r="487" spans="2:41">
      <c r="B487" s="12"/>
      <c r="C487" s="10"/>
      <c r="N487" s="170" t="s">
        <v>7</v>
      </c>
      <c r="O487" s="171"/>
      <c r="P487" s="171"/>
      <c r="Q487" s="172"/>
      <c r="R487" s="18">
        <f>SUM(R471:R486)</f>
        <v>0</v>
      </c>
      <c r="S487" s="3"/>
      <c r="V487" s="17"/>
      <c r="X487" s="12"/>
      <c r="Y487" s="10"/>
      <c r="AJ487" s="170" t="s">
        <v>7</v>
      </c>
      <c r="AK487" s="171"/>
      <c r="AL487" s="171"/>
      <c r="AM487" s="172"/>
      <c r="AN487" s="18">
        <f>SUM(AN471:AN486)</f>
        <v>0</v>
      </c>
      <c r="AO487" s="3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2"/>
      <c r="C490" s="10"/>
      <c r="E490" s="14"/>
      <c r="V490" s="17"/>
      <c r="X490" s="12"/>
      <c r="Y490" s="10"/>
      <c r="AA490" s="14"/>
    </row>
    <row r="491" spans="2:41">
      <c r="B491" s="12"/>
      <c r="C491" s="10"/>
      <c r="V491" s="17"/>
      <c r="X491" s="12"/>
      <c r="Y491" s="10"/>
    </row>
    <row r="492" spans="2:41">
      <c r="B492" s="12"/>
      <c r="C492" s="10"/>
      <c r="V492" s="17"/>
      <c r="X492" s="12"/>
      <c r="Y492" s="10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1"/>
      <c r="C495" s="10"/>
      <c r="V495" s="17"/>
      <c r="X495" s="11"/>
      <c r="Y495" s="10"/>
    </row>
    <row r="496" spans="2:41">
      <c r="B496" s="15" t="s">
        <v>18</v>
      </c>
      <c r="C496" s="16">
        <f>SUM(C477:C495)</f>
        <v>0</v>
      </c>
      <c r="V496" s="17"/>
      <c r="X496" s="15" t="s">
        <v>18</v>
      </c>
      <c r="Y496" s="16">
        <f>SUM(Y477:Y495)</f>
        <v>0</v>
      </c>
    </row>
    <row r="497" spans="1:43">
      <c r="D497" t="s">
        <v>22</v>
      </c>
      <c r="E497" t="s">
        <v>21</v>
      </c>
      <c r="V497" s="17"/>
      <c r="Z497" t="s">
        <v>22</v>
      </c>
      <c r="AA497" t="s">
        <v>21</v>
      </c>
    </row>
    <row r="498" spans="1:43">
      <c r="E498" s="1" t="s">
        <v>19</v>
      </c>
      <c r="V498" s="17"/>
      <c r="AA498" s="1" t="s">
        <v>19</v>
      </c>
    </row>
    <row r="499" spans="1:43">
      <c r="V499" s="17"/>
    </row>
    <row r="500" spans="1:43">
      <c r="V500" s="17"/>
    </row>
    <row r="501" spans="1:43">
      <c r="V501" s="17"/>
    </row>
    <row r="502" spans="1:43">
      <c r="V502" s="17"/>
    </row>
    <row r="503" spans="1:43">
      <c r="V503" s="17"/>
    </row>
    <row r="504" spans="1:43">
      <c r="V504" s="17"/>
    </row>
    <row r="505" spans="1:43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</row>
    <row r="506" spans="1:43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</row>
    <row r="507" spans="1:43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</row>
    <row r="508" spans="1:43">
      <c r="V508" s="17"/>
    </row>
    <row r="509" spans="1:43">
      <c r="H509" s="173" t="s">
        <v>30</v>
      </c>
      <c r="I509" s="173"/>
      <c r="J509" s="173"/>
      <c r="V509" s="17"/>
      <c r="AA509" s="173" t="s">
        <v>31</v>
      </c>
      <c r="AB509" s="173"/>
      <c r="AC509" s="173"/>
    </row>
    <row r="510" spans="1:43">
      <c r="H510" s="173"/>
      <c r="I510" s="173"/>
      <c r="J510" s="173"/>
      <c r="V510" s="17"/>
      <c r="AA510" s="173"/>
      <c r="AB510" s="173"/>
      <c r="AC510" s="173"/>
    </row>
    <row r="511" spans="1:43">
      <c r="V511" s="17"/>
    </row>
    <row r="512" spans="1:43">
      <c r="V512" s="17"/>
    </row>
    <row r="513" spans="2:41" ht="23.25">
      <c r="B513" s="24" t="s">
        <v>66</v>
      </c>
      <c r="V513" s="17"/>
      <c r="X513" s="22" t="s">
        <v>66</v>
      </c>
    </row>
    <row r="514" spans="2:41" ht="23.25">
      <c r="B514" s="23" t="s">
        <v>32</v>
      </c>
      <c r="C514" s="20">
        <f>IF(X469="PAGADO",0,C474)</f>
        <v>0</v>
      </c>
      <c r="E514" s="174" t="s">
        <v>20</v>
      </c>
      <c r="F514" s="174"/>
      <c r="G514" s="174"/>
      <c r="H514" s="174"/>
      <c r="V514" s="17"/>
      <c r="X514" s="23" t="s">
        <v>32</v>
      </c>
      <c r="Y514" s="20">
        <f>IF(B1314="PAGADO",0,C519)</f>
        <v>0</v>
      </c>
      <c r="AA514" s="174" t="s">
        <v>20</v>
      </c>
      <c r="AB514" s="174"/>
      <c r="AC514" s="174"/>
      <c r="AD514" s="174"/>
    </row>
    <row r="515" spans="2:41">
      <c r="B515" s="1" t="s">
        <v>0</v>
      </c>
      <c r="C515" s="19">
        <f>H530</f>
        <v>0</v>
      </c>
      <c r="E515" s="2" t="s">
        <v>1</v>
      </c>
      <c r="F515" s="2" t="s">
        <v>2</v>
      </c>
      <c r="G515" s="2" t="s">
        <v>3</v>
      </c>
      <c r="H515" s="2" t="s">
        <v>4</v>
      </c>
      <c r="N515" s="2" t="s">
        <v>1</v>
      </c>
      <c r="O515" s="2" t="s">
        <v>5</v>
      </c>
      <c r="P515" s="2" t="s">
        <v>4</v>
      </c>
      <c r="Q515" s="2" t="s">
        <v>6</v>
      </c>
      <c r="R515" s="2" t="s">
        <v>7</v>
      </c>
      <c r="S515" s="3"/>
      <c r="V515" s="17"/>
      <c r="X515" s="1" t="s">
        <v>0</v>
      </c>
      <c r="Y515" s="19">
        <f>AD530</f>
        <v>0</v>
      </c>
      <c r="AA515" s="2" t="s">
        <v>1</v>
      </c>
      <c r="AB515" s="2" t="s">
        <v>2</v>
      </c>
      <c r="AC515" s="2" t="s">
        <v>3</v>
      </c>
      <c r="AD515" s="2" t="s">
        <v>4</v>
      </c>
      <c r="AJ515" s="2" t="s">
        <v>1</v>
      </c>
      <c r="AK515" s="2" t="s">
        <v>5</v>
      </c>
      <c r="AL515" s="2" t="s">
        <v>4</v>
      </c>
      <c r="AM515" s="2" t="s">
        <v>6</v>
      </c>
      <c r="AN515" s="2" t="s">
        <v>7</v>
      </c>
      <c r="AO515" s="3"/>
    </row>
    <row r="516" spans="2:41">
      <c r="C516" s="2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Y516" s="2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" t="s">
        <v>24</v>
      </c>
      <c r="C517" s="19">
        <f>IF(C514&gt;0,C514+C515,C515)</f>
        <v>0</v>
      </c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" t="s">
        <v>24</v>
      </c>
      <c r="Y517" s="19">
        <f>IF(Y514&gt;0,Y514+Y515,Y515)</f>
        <v>0</v>
      </c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" t="s">
        <v>9</v>
      </c>
      <c r="C518" s="20">
        <f>C542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" t="s">
        <v>9</v>
      </c>
      <c r="Y518" s="20">
        <f>Y542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6" t="s">
        <v>26</v>
      </c>
      <c r="C519" s="21">
        <f>C517-C518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6" t="s">
        <v>27</v>
      </c>
      <c r="Y519" s="21">
        <f>Y517-Y518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ht="23.25">
      <c r="B520" s="6"/>
      <c r="C520" s="7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75" t="str">
        <f>IF(Y519&lt;0,"NO PAGAR","COBRAR'")</f>
        <v>COBRAR'</v>
      </c>
      <c r="Y520" s="175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ht="23.25">
      <c r="B521" s="175" t="str">
        <f>IF(C519&lt;0,"NO PAGAR","COBRAR'")</f>
        <v>COBRAR'</v>
      </c>
      <c r="C521" s="175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6"/>
      <c r="Y521" s="8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68" t="s">
        <v>9</v>
      </c>
      <c r="C522" s="169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68" t="s">
        <v>9</v>
      </c>
      <c r="Y522" s="169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9" t="str">
        <f>IF(Y474&lt;0,"SALDO ADELANTADO","SALDO A FAVOR '")</f>
        <v>SALDO A FAVOR '</v>
      </c>
      <c r="C523" s="10">
        <f>IF(Y474&lt;=0,Y474*-1)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9" t="str">
        <f>IF(C519&lt;0,"SALDO ADELANTADO","SALDO A FAVOR'")</f>
        <v>SALDO A FAVOR'</v>
      </c>
      <c r="Y523" s="10">
        <f>IF(C519&lt;=0,C519*-1)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10</v>
      </c>
      <c r="C524" s="10">
        <f>R532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10</v>
      </c>
      <c r="Y524" s="10">
        <f>AN532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11</v>
      </c>
      <c r="C525" s="10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1" t="s">
        <v>11</v>
      </c>
      <c r="Y525" s="10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>
      <c r="B526" s="11" t="s">
        <v>12</v>
      </c>
      <c r="C526" s="1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1" t="s">
        <v>12</v>
      </c>
      <c r="Y526" s="10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1" t="s">
        <v>13</v>
      </c>
      <c r="C527" s="1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1" t="s">
        <v>13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14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14</v>
      </c>
      <c r="Y528" s="10"/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15</v>
      </c>
      <c r="C529" s="1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15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16</v>
      </c>
      <c r="C530" s="10"/>
      <c r="E530" s="170" t="s">
        <v>7</v>
      </c>
      <c r="F530" s="171"/>
      <c r="G530" s="172"/>
      <c r="H530" s="5">
        <f>SUM(H516:H529)</f>
        <v>0</v>
      </c>
      <c r="N530" s="3"/>
      <c r="O530" s="3"/>
      <c r="P530" s="3"/>
      <c r="Q530" s="3"/>
      <c r="R530" s="18"/>
      <c r="S530" s="3"/>
      <c r="V530" s="17"/>
      <c r="X530" s="11" t="s">
        <v>16</v>
      </c>
      <c r="Y530" s="10"/>
      <c r="AA530" s="170" t="s">
        <v>7</v>
      </c>
      <c r="AB530" s="171"/>
      <c r="AC530" s="172"/>
      <c r="AD530" s="5">
        <f>SUM(AD516:AD529)</f>
        <v>0</v>
      </c>
      <c r="AJ530" s="3"/>
      <c r="AK530" s="3"/>
      <c r="AL530" s="3"/>
      <c r="AM530" s="3"/>
      <c r="AN530" s="18"/>
      <c r="AO530" s="3"/>
    </row>
    <row r="531" spans="2:41">
      <c r="B531" s="11" t="s">
        <v>17</v>
      </c>
      <c r="C531" s="10"/>
      <c r="E531" s="13"/>
      <c r="F531" s="13"/>
      <c r="G531" s="13"/>
      <c r="N531" s="3"/>
      <c r="O531" s="3"/>
      <c r="P531" s="3"/>
      <c r="Q531" s="3"/>
      <c r="R531" s="18"/>
      <c r="S531" s="3"/>
      <c r="V531" s="17"/>
      <c r="X531" s="11" t="s">
        <v>17</v>
      </c>
      <c r="Y531" s="10"/>
      <c r="AA531" s="13"/>
      <c r="AB531" s="13"/>
      <c r="AC531" s="13"/>
      <c r="AJ531" s="3"/>
      <c r="AK531" s="3"/>
      <c r="AL531" s="3"/>
      <c r="AM531" s="3"/>
      <c r="AN531" s="18"/>
      <c r="AO531" s="3"/>
    </row>
    <row r="532" spans="2:41">
      <c r="B532" s="12"/>
      <c r="C532" s="10"/>
      <c r="N532" s="170" t="s">
        <v>7</v>
      </c>
      <c r="O532" s="171"/>
      <c r="P532" s="171"/>
      <c r="Q532" s="172"/>
      <c r="R532" s="18">
        <f>SUM(R516:R531)</f>
        <v>0</v>
      </c>
      <c r="S532" s="3"/>
      <c r="V532" s="17"/>
      <c r="X532" s="12"/>
      <c r="Y532" s="10"/>
      <c r="AJ532" s="170" t="s">
        <v>7</v>
      </c>
      <c r="AK532" s="171"/>
      <c r="AL532" s="171"/>
      <c r="AM532" s="172"/>
      <c r="AN532" s="18">
        <f>SUM(AN516:AN531)</f>
        <v>0</v>
      </c>
      <c r="AO532" s="3"/>
    </row>
    <row r="533" spans="2:41">
      <c r="B533" s="12"/>
      <c r="C533" s="10"/>
      <c r="V533" s="17"/>
      <c r="X533" s="12"/>
      <c r="Y533" s="10"/>
    </row>
    <row r="534" spans="2:41">
      <c r="B534" s="12"/>
      <c r="C534" s="10"/>
      <c r="V534" s="17"/>
      <c r="X534" s="12"/>
      <c r="Y534" s="10"/>
    </row>
    <row r="535" spans="2:41">
      <c r="B535" s="12"/>
      <c r="C535" s="10"/>
      <c r="E535" s="14"/>
      <c r="V535" s="17"/>
      <c r="X535" s="12"/>
      <c r="Y535" s="10"/>
      <c r="AA535" s="14"/>
    </row>
    <row r="536" spans="2:41">
      <c r="B536" s="12"/>
      <c r="C536" s="10"/>
      <c r="V536" s="17"/>
      <c r="X536" s="12"/>
      <c r="Y536" s="10"/>
    </row>
    <row r="537" spans="2:41">
      <c r="B537" s="12"/>
      <c r="C537" s="10"/>
      <c r="V537" s="17"/>
      <c r="X537" s="12"/>
      <c r="Y537" s="10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V540" s="17"/>
      <c r="X540" s="12"/>
      <c r="Y540" s="10"/>
    </row>
    <row r="541" spans="2:41">
      <c r="B541" s="11"/>
      <c r="C541" s="10"/>
      <c r="V541" s="17"/>
      <c r="X541" s="11"/>
      <c r="Y541" s="10"/>
    </row>
    <row r="542" spans="2:41">
      <c r="B542" s="15" t="s">
        <v>18</v>
      </c>
      <c r="C542" s="16">
        <f>SUM(C523:C541)</f>
        <v>0</v>
      </c>
      <c r="D542" t="s">
        <v>22</v>
      </c>
      <c r="E542" t="s">
        <v>21</v>
      </c>
      <c r="V542" s="17"/>
      <c r="X542" s="15" t="s">
        <v>18</v>
      </c>
      <c r="Y542" s="16">
        <f>SUM(Y523:Y541)</f>
        <v>0</v>
      </c>
      <c r="Z542" t="s">
        <v>22</v>
      </c>
      <c r="AA542" t="s">
        <v>21</v>
      </c>
    </row>
    <row r="543" spans="2:41">
      <c r="E543" s="1" t="s">
        <v>19</v>
      </c>
      <c r="V543" s="17"/>
      <c r="AA543" s="1" t="s">
        <v>19</v>
      </c>
    </row>
    <row r="544" spans="2:41">
      <c r="V544" s="17"/>
    </row>
    <row r="545" spans="22:22">
      <c r="V545" s="17"/>
    </row>
    <row r="546" spans="22:22">
      <c r="V546" s="17"/>
    </row>
    <row r="547" spans="22:22">
      <c r="V547" s="17"/>
    </row>
    <row r="548" spans="22:22">
      <c r="V548" s="17"/>
    </row>
    <row r="549" spans="22:22">
      <c r="V549" s="17"/>
    </row>
    <row r="550" spans="22:22">
      <c r="V550" s="17"/>
    </row>
    <row r="551" spans="22:22">
      <c r="V551" s="17"/>
    </row>
    <row r="552" spans="22:22">
      <c r="V552" s="17"/>
    </row>
    <row r="553" spans="22:22">
      <c r="V553" s="17"/>
    </row>
    <row r="554" spans="22:22">
      <c r="V554" s="17"/>
    </row>
    <row r="555" spans="22:22">
      <c r="V555" s="17"/>
    </row>
    <row r="556" spans="22:22">
      <c r="V556" s="17"/>
    </row>
    <row r="557" spans="22:22">
      <c r="V557" s="17"/>
    </row>
    <row r="558" spans="22:22">
      <c r="V558" s="17"/>
    </row>
    <row r="559" spans="22:22">
      <c r="V559" s="17"/>
    </row>
    <row r="560" spans="22:22">
      <c r="V560" s="17"/>
    </row>
    <row r="561" spans="2:41">
      <c r="V561" s="17"/>
    </row>
    <row r="562" spans="2:41">
      <c r="V562" s="17"/>
      <c r="AC562" s="176" t="s">
        <v>29</v>
      </c>
      <c r="AD562" s="176"/>
      <c r="AE562" s="176"/>
    </row>
    <row r="563" spans="2:41">
      <c r="H563" s="173" t="s">
        <v>28</v>
      </c>
      <c r="I563" s="173"/>
      <c r="J563" s="173"/>
      <c r="V563" s="17"/>
      <c r="AC563" s="176"/>
      <c r="AD563" s="176"/>
      <c r="AE563" s="176"/>
    </row>
    <row r="564" spans="2:41">
      <c r="H564" s="173"/>
      <c r="I564" s="173"/>
      <c r="J564" s="173"/>
      <c r="V564" s="17"/>
      <c r="AC564" s="176"/>
      <c r="AD564" s="176"/>
      <c r="AE564" s="176"/>
    </row>
    <row r="565" spans="2:41">
      <c r="V565" s="17"/>
    </row>
    <row r="566" spans="2:41">
      <c r="V566" s="17"/>
    </row>
    <row r="567" spans="2:41" ht="23.25">
      <c r="B567" s="22" t="s">
        <v>67</v>
      </c>
      <c r="V567" s="17"/>
      <c r="X567" s="22" t="s">
        <v>67</v>
      </c>
    </row>
    <row r="568" spans="2:41" ht="23.25">
      <c r="B568" s="23" t="s">
        <v>32</v>
      </c>
      <c r="C568" s="20">
        <f>IF(X514="PAGADO",0,Y519)</f>
        <v>0</v>
      </c>
      <c r="E568" s="174" t="s">
        <v>20</v>
      </c>
      <c r="F568" s="174"/>
      <c r="G568" s="174"/>
      <c r="H568" s="174"/>
      <c r="V568" s="17"/>
      <c r="X568" s="23" t="s">
        <v>32</v>
      </c>
      <c r="Y568" s="20">
        <f>IF(B568="PAGADO",0,C573)</f>
        <v>0</v>
      </c>
      <c r="AA568" s="174" t="s">
        <v>20</v>
      </c>
      <c r="AB568" s="174"/>
      <c r="AC568" s="174"/>
      <c r="AD568" s="174"/>
    </row>
    <row r="569" spans="2:41">
      <c r="B569" s="1" t="s">
        <v>0</v>
      </c>
      <c r="C569" s="19">
        <f>H584</f>
        <v>0</v>
      </c>
      <c r="E569" s="2" t="s">
        <v>1</v>
      </c>
      <c r="F569" s="2" t="s">
        <v>2</v>
      </c>
      <c r="G569" s="2" t="s">
        <v>3</v>
      </c>
      <c r="H569" s="2" t="s">
        <v>4</v>
      </c>
      <c r="N569" s="2" t="s">
        <v>1</v>
      </c>
      <c r="O569" s="2" t="s">
        <v>5</v>
      </c>
      <c r="P569" s="2" t="s">
        <v>4</v>
      </c>
      <c r="Q569" s="2" t="s">
        <v>6</v>
      </c>
      <c r="R569" s="2" t="s">
        <v>7</v>
      </c>
      <c r="S569" s="3"/>
      <c r="V569" s="17"/>
      <c r="X569" s="1" t="s">
        <v>0</v>
      </c>
      <c r="Y569" s="19">
        <f>AD584</f>
        <v>0</v>
      </c>
      <c r="AA569" s="2" t="s">
        <v>1</v>
      </c>
      <c r="AB569" s="2" t="s">
        <v>2</v>
      </c>
      <c r="AC569" s="2" t="s">
        <v>3</v>
      </c>
      <c r="AD569" s="2" t="s">
        <v>4</v>
      </c>
      <c r="AJ569" s="2" t="s">
        <v>1</v>
      </c>
      <c r="AK569" s="2" t="s">
        <v>5</v>
      </c>
      <c r="AL569" s="2" t="s">
        <v>4</v>
      </c>
      <c r="AM569" s="2" t="s">
        <v>6</v>
      </c>
      <c r="AN569" s="2" t="s">
        <v>7</v>
      </c>
      <c r="AO569" s="3"/>
    </row>
    <row r="570" spans="2:41">
      <c r="C570" s="2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Y570" s="2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" t="s">
        <v>24</v>
      </c>
      <c r="C571" s="19">
        <f>IF(C568&gt;0,C568+C569,C569)</f>
        <v>0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" t="s">
        <v>24</v>
      </c>
      <c r="Y571" s="19">
        <f>IF(Y568&gt;0,Y568+Y569,Y569)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" t="s">
        <v>9</v>
      </c>
      <c r="C572" s="20">
        <f>C595</f>
        <v>0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" t="s">
        <v>9</v>
      </c>
      <c r="Y572" s="20">
        <f>Y595</f>
        <v>0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6" t="s">
        <v>25</v>
      </c>
      <c r="C573" s="21">
        <f>C571-C572</f>
        <v>0</v>
      </c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6" t="s">
        <v>8</v>
      </c>
      <c r="Y573" s="21">
        <f>Y571-Y572</f>
        <v>0</v>
      </c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ht="26.25">
      <c r="B574" s="177" t="str">
        <f>IF(C573&lt;0,"NO PAGAR","COBRAR")</f>
        <v>COBRAR</v>
      </c>
      <c r="C574" s="177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77" t="str">
        <f>IF(Y573&lt;0,"NO PAGAR","COBRAR")</f>
        <v>COBRAR</v>
      </c>
      <c r="Y574" s="177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68" t="s">
        <v>9</v>
      </c>
      <c r="C575" s="169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68" t="s">
        <v>9</v>
      </c>
      <c r="Y575" s="169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9" t="str">
        <f>IF(C609&lt;0,"SALDO A FAVOR","SALDO ADELANTAD0'")</f>
        <v>SALDO ADELANTAD0'</v>
      </c>
      <c r="C576" s="10">
        <f>IF(Y519&lt;=0,Y519*-1)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9" t="str">
        <f>IF(C573&lt;0,"SALDO ADELANTADO","SALDO A FAVOR'")</f>
        <v>SALDO A FAVOR'</v>
      </c>
      <c r="Y576" s="10">
        <f>IF(C573&lt;=0,C573*-1)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10</v>
      </c>
      <c r="C577" s="10">
        <f>R586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AN586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11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12</v>
      </c>
      <c r="C579" s="1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13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14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15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16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17</v>
      </c>
      <c r="C584" s="10"/>
      <c r="E584" s="170" t="s">
        <v>7</v>
      </c>
      <c r="F584" s="171"/>
      <c r="G584" s="172"/>
      <c r="H584" s="5">
        <f>SUM(H570:H583)</f>
        <v>0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70" t="s">
        <v>7</v>
      </c>
      <c r="AB584" s="171"/>
      <c r="AC584" s="172"/>
      <c r="AD584" s="5">
        <f>SUM(AD570:AD583)</f>
        <v>0</v>
      </c>
      <c r="AJ584" s="3"/>
      <c r="AK584" s="3"/>
      <c r="AL584" s="3"/>
      <c r="AM584" s="3"/>
      <c r="AN584" s="18"/>
      <c r="AO584" s="3"/>
    </row>
    <row r="585" spans="2:41">
      <c r="B585" s="12"/>
      <c r="C585" s="10"/>
      <c r="E585" s="13"/>
      <c r="F585" s="13"/>
      <c r="G585" s="13"/>
      <c r="N585" s="3"/>
      <c r="O585" s="3"/>
      <c r="P585" s="3"/>
      <c r="Q585" s="3"/>
      <c r="R585" s="18"/>
      <c r="S585" s="3"/>
      <c r="V585" s="17"/>
      <c r="X585" s="12"/>
      <c r="Y585" s="10"/>
      <c r="AA585" s="13"/>
      <c r="AB585" s="13"/>
      <c r="AC585" s="13"/>
      <c r="AJ585" s="3"/>
      <c r="AK585" s="3"/>
      <c r="AL585" s="3"/>
      <c r="AM585" s="3"/>
      <c r="AN585" s="18"/>
      <c r="AO585" s="3"/>
    </row>
    <row r="586" spans="2:41">
      <c r="B586" s="12"/>
      <c r="C586" s="10"/>
      <c r="N586" s="170" t="s">
        <v>7</v>
      </c>
      <c r="O586" s="171"/>
      <c r="P586" s="171"/>
      <c r="Q586" s="172"/>
      <c r="R586" s="18">
        <f>SUM(R570:R585)</f>
        <v>0</v>
      </c>
      <c r="S586" s="3"/>
      <c r="V586" s="17"/>
      <c r="X586" s="12"/>
      <c r="Y586" s="10"/>
      <c r="AJ586" s="170" t="s">
        <v>7</v>
      </c>
      <c r="AK586" s="171"/>
      <c r="AL586" s="171"/>
      <c r="AM586" s="172"/>
      <c r="AN586" s="18">
        <f>SUM(AN570:AN585)</f>
        <v>0</v>
      </c>
      <c r="AO586" s="3"/>
    </row>
    <row r="587" spans="2:41">
      <c r="B587" s="12"/>
      <c r="C587" s="10"/>
      <c r="V587" s="17"/>
      <c r="X587" s="12"/>
      <c r="Y587" s="10"/>
    </row>
    <row r="588" spans="2:41">
      <c r="B588" s="12"/>
      <c r="C588" s="10"/>
      <c r="V588" s="17"/>
      <c r="X588" s="12"/>
      <c r="Y588" s="10"/>
    </row>
    <row r="589" spans="2:41">
      <c r="B589" s="12"/>
      <c r="C589" s="10"/>
      <c r="E589" s="14"/>
      <c r="V589" s="17"/>
      <c r="X589" s="12"/>
      <c r="Y589" s="10"/>
      <c r="AA589" s="14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1:43">
      <c r="B593" s="12"/>
      <c r="C593" s="10"/>
      <c r="V593" s="17"/>
      <c r="X593" s="12"/>
      <c r="Y593" s="10"/>
    </row>
    <row r="594" spans="1:43">
      <c r="B594" s="11"/>
      <c r="C594" s="10"/>
      <c r="V594" s="17"/>
      <c r="X594" s="11"/>
      <c r="Y594" s="10"/>
    </row>
    <row r="595" spans="1:43">
      <c r="B595" s="15" t="s">
        <v>18</v>
      </c>
      <c r="C595" s="16">
        <f>SUM(C576:C594)</f>
        <v>0</v>
      </c>
      <c r="V595" s="17"/>
      <c r="X595" s="15" t="s">
        <v>18</v>
      </c>
      <c r="Y595" s="16">
        <f>SUM(Y576:Y594)</f>
        <v>0</v>
      </c>
    </row>
    <row r="596" spans="1:43">
      <c r="D596" t="s">
        <v>22</v>
      </c>
      <c r="E596" t="s">
        <v>21</v>
      </c>
      <c r="V596" s="17"/>
      <c r="Z596" t="s">
        <v>22</v>
      </c>
      <c r="AA596" t="s">
        <v>21</v>
      </c>
    </row>
    <row r="597" spans="1:43">
      <c r="E597" s="1" t="s">
        <v>19</v>
      </c>
      <c r="V597" s="17"/>
      <c r="AA597" s="1" t="s">
        <v>19</v>
      </c>
    </row>
    <row r="598" spans="1:43">
      <c r="V598" s="17"/>
    </row>
    <row r="599" spans="1:43">
      <c r="V599" s="17"/>
    </row>
    <row r="600" spans="1:43">
      <c r="V600" s="17"/>
    </row>
    <row r="601" spans="1:43">
      <c r="V601" s="17"/>
    </row>
    <row r="602" spans="1:43">
      <c r="V602" s="17"/>
    </row>
    <row r="603" spans="1:43">
      <c r="V603" s="17"/>
    </row>
    <row r="604" spans="1:43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</row>
    <row r="605" spans="1:43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</row>
    <row r="606" spans="1:43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</row>
    <row r="607" spans="1:43">
      <c r="V607" s="17"/>
    </row>
    <row r="608" spans="1:43">
      <c r="H608" s="173" t="s">
        <v>30</v>
      </c>
      <c r="I608" s="173"/>
      <c r="J608" s="173"/>
      <c r="V608" s="17"/>
      <c r="AA608" s="173" t="s">
        <v>31</v>
      </c>
      <c r="AB608" s="173"/>
      <c r="AC608" s="173"/>
    </row>
    <row r="609" spans="2:41">
      <c r="H609" s="173"/>
      <c r="I609" s="173"/>
      <c r="J609" s="173"/>
      <c r="V609" s="17"/>
      <c r="AA609" s="173"/>
      <c r="AB609" s="173"/>
      <c r="AC609" s="173"/>
    </row>
    <row r="610" spans="2:41">
      <c r="V610" s="17"/>
    </row>
    <row r="611" spans="2:41">
      <c r="V611" s="17"/>
    </row>
    <row r="612" spans="2:41" ht="23.25">
      <c r="B612" s="24" t="s">
        <v>67</v>
      </c>
      <c r="V612" s="17"/>
      <c r="X612" s="22" t="s">
        <v>67</v>
      </c>
    </row>
    <row r="613" spans="2:41" ht="23.25">
      <c r="B613" s="23" t="s">
        <v>32</v>
      </c>
      <c r="C613" s="20">
        <f>IF(X568="PAGADO",0,C573)</f>
        <v>0</v>
      </c>
      <c r="E613" s="174" t="s">
        <v>20</v>
      </c>
      <c r="F613" s="174"/>
      <c r="G613" s="174"/>
      <c r="H613" s="174"/>
      <c r="V613" s="17"/>
      <c r="X613" s="23" t="s">
        <v>32</v>
      </c>
      <c r="Y613" s="20">
        <f>IF(B1413="PAGADO",0,C618)</f>
        <v>0</v>
      </c>
      <c r="AA613" s="174" t="s">
        <v>20</v>
      </c>
      <c r="AB613" s="174"/>
      <c r="AC613" s="174"/>
      <c r="AD613" s="174"/>
    </row>
    <row r="614" spans="2:41">
      <c r="B614" s="1" t="s">
        <v>0</v>
      </c>
      <c r="C614" s="19">
        <f>H629</f>
        <v>0</v>
      </c>
      <c r="E614" s="2" t="s">
        <v>1</v>
      </c>
      <c r="F614" s="2" t="s">
        <v>2</v>
      </c>
      <c r="G614" s="2" t="s">
        <v>3</v>
      </c>
      <c r="H614" s="2" t="s">
        <v>4</v>
      </c>
      <c r="N614" s="2" t="s">
        <v>1</v>
      </c>
      <c r="O614" s="2" t="s">
        <v>5</v>
      </c>
      <c r="P614" s="2" t="s">
        <v>4</v>
      </c>
      <c r="Q614" s="2" t="s">
        <v>6</v>
      </c>
      <c r="R614" s="2" t="s">
        <v>7</v>
      </c>
      <c r="S614" s="3"/>
      <c r="V614" s="17"/>
      <c r="X614" s="1" t="s">
        <v>0</v>
      </c>
      <c r="Y614" s="19">
        <f>AD629</f>
        <v>0</v>
      </c>
      <c r="AA614" s="2" t="s">
        <v>1</v>
      </c>
      <c r="AB614" s="2" t="s">
        <v>2</v>
      </c>
      <c r="AC614" s="2" t="s">
        <v>3</v>
      </c>
      <c r="AD614" s="2" t="s">
        <v>4</v>
      </c>
      <c r="AJ614" s="2" t="s">
        <v>1</v>
      </c>
      <c r="AK614" s="2" t="s">
        <v>5</v>
      </c>
      <c r="AL614" s="2" t="s">
        <v>4</v>
      </c>
      <c r="AM614" s="2" t="s">
        <v>6</v>
      </c>
      <c r="AN614" s="2" t="s">
        <v>7</v>
      </c>
      <c r="AO614" s="3"/>
    </row>
    <row r="615" spans="2:41">
      <c r="C615" s="2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Y615" s="2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" t="s">
        <v>24</v>
      </c>
      <c r="C616" s="19">
        <f>IF(C613&gt;0,C613+C614,C614)</f>
        <v>0</v>
      </c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" t="s">
        <v>24</v>
      </c>
      <c r="Y616" s="19">
        <f>IF(Y613&gt;0,Y613+Y614,Y614)</f>
        <v>0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" t="s">
        <v>9</v>
      </c>
      <c r="C617" s="20">
        <f>C641</f>
        <v>0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" t="s">
        <v>9</v>
      </c>
      <c r="Y617" s="20">
        <f>Y641</f>
        <v>0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6" t="s">
        <v>26</v>
      </c>
      <c r="C618" s="21">
        <f>C616-C617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6" t="s">
        <v>27</v>
      </c>
      <c r="Y618" s="21">
        <f>Y616-Y617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ht="23.25">
      <c r="B619" s="6"/>
      <c r="C619" s="7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75" t="str">
        <f>IF(Y618&lt;0,"NO PAGAR","COBRAR'")</f>
        <v>COBRAR'</v>
      </c>
      <c r="Y619" s="175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ht="23.25">
      <c r="B620" s="175" t="str">
        <f>IF(C618&lt;0,"NO PAGAR","COBRAR'")</f>
        <v>COBRAR'</v>
      </c>
      <c r="C620" s="175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6"/>
      <c r="Y620" s="8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68" t="s">
        <v>9</v>
      </c>
      <c r="C621" s="169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68" t="s">
        <v>9</v>
      </c>
      <c r="Y621" s="169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9" t="str">
        <f>IF(Y573&lt;0,"SALDO ADELANTADO","SALDO A FAVOR '")</f>
        <v>SALDO A FAVOR '</v>
      </c>
      <c r="C622" s="10">
        <f>IF(Y573&lt;=0,Y573*-1)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9" t="str">
        <f>IF(C618&lt;0,"SALDO ADELANTADO","SALDO A FAVOR'")</f>
        <v>SALDO A FAVOR'</v>
      </c>
      <c r="Y622" s="10">
        <f>IF(C618&lt;=0,C618*-1)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10</v>
      </c>
      <c r="C623" s="10">
        <f>R631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10</v>
      </c>
      <c r="Y623" s="10">
        <f>AN631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11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12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12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13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13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14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14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15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15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16</v>
      </c>
      <c r="C629" s="10"/>
      <c r="E629" s="170" t="s">
        <v>7</v>
      </c>
      <c r="F629" s="171"/>
      <c r="G629" s="172"/>
      <c r="H629" s="5">
        <f>SUM(H615:H628)</f>
        <v>0</v>
      </c>
      <c r="N629" s="3"/>
      <c r="O629" s="3"/>
      <c r="P629" s="3"/>
      <c r="Q629" s="3"/>
      <c r="R629" s="18"/>
      <c r="S629" s="3"/>
      <c r="V629" s="17"/>
      <c r="X629" s="11" t="s">
        <v>16</v>
      </c>
      <c r="Y629" s="10"/>
      <c r="AA629" s="170" t="s">
        <v>7</v>
      </c>
      <c r="AB629" s="171"/>
      <c r="AC629" s="172"/>
      <c r="AD629" s="5">
        <f>SUM(AD615:AD628)</f>
        <v>0</v>
      </c>
      <c r="AJ629" s="3"/>
      <c r="AK629" s="3"/>
      <c r="AL629" s="3"/>
      <c r="AM629" s="3"/>
      <c r="AN629" s="18"/>
      <c r="AO629" s="3"/>
    </row>
    <row r="630" spans="2:41">
      <c r="B630" s="11" t="s">
        <v>17</v>
      </c>
      <c r="C630" s="10"/>
      <c r="E630" s="13"/>
      <c r="F630" s="13"/>
      <c r="G630" s="13"/>
      <c r="N630" s="3"/>
      <c r="O630" s="3"/>
      <c r="P630" s="3"/>
      <c r="Q630" s="3"/>
      <c r="R630" s="18"/>
      <c r="S630" s="3"/>
      <c r="V630" s="17"/>
      <c r="X630" s="11" t="s">
        <v>17</v>
      </c>
      <c r="Y630" s="10"/>
      <c r="AA630" s="13"/>
      <c r="AB630" s="13"/>
      <c r="AC630" s="13"/>
      <c r="AJ630" s="3"/>
      <c r="AK630" s="3"/>
      <c r="AL630" s="3"/>
      <c r="AM630" s="3"/>
      <c r="AN630" s="18"/>
      <c r="AO630" s="3"/>
    </row>
    <row r="631" spans="2:41">
      <c r="B631" s="12"/>
      <c r="C631" s="10"/>
      <c r="N631" s="170" t="s">
        <v>7</v>
      </c>
      <c r="O631" s="171"/>
      <c r="P631" s="171"/>
      <c r="Q631" s="172"/>
      <c r="R631" s="18">
        <f>SUM(R615:R630)</f>
        <v>0</v>
      </c>
      <c r="S631" s="3"/>
      <c r="V631" s="17"/>
      <c r="X631" s="12"/>
      <c r="Y631" s="10"/>
      <c r="AJ631" s="170" t="s">
        <v>7</v>
      </c>
      <c r="AK631" s="171"/>
      <c r="AL631" s="171"/>
      <c r="AM631" s="172"/>
      <c r="AN631" s="18">
        <f>SUM(AN615:AN630)</f>
        <v>0</v>
      </c>
      <c r="AO631" s="3"/>
    </row>
    <row r="632" spans="2:41">
      <c r="B632" s="12"/>
      <c r="C632" s="10"/>
      <c r="V632" s="17"/>
      <c r="X632" s="12"/>
      <c r="Y632" s="10"/>
    </row>
    <row r="633" spans="2:41">
      <c r="B633" s="12"/>
      <c r="C633" s="10"/>
      <c r="V633" s="17"/>
      <c r="X633" s="12"/>
      <c r="Y633" s="10"/>
    </row>
    <row r="634" spans="2:41">
      <c r="B634" s="12"/>
      <c r="C634" s="10"/>
      <c r="E634" s="14"/>
      <c r="V634" s="17"/>
      <c r="X634" s="12"/>
      <c r="Y634" s="10"/>
      <c r="AA634" s="14"/>
    </row>
    <row r="635" spans="2:41">
      <c r="B635" s="12"/>
      <c r="C635" s="10"/>
      <c r="V635" s="17"/>
      <c r="X635" s="12"/>
      <c r="Y635" s="10"/>
    </row>
    <row r="636" spans="2:41">
      <c r="B636" s="12"/>
      <c r="C636" s="10"/>
      <c r="V636" s="17"/>
      <c r="X636" s="12"/>
      <c r="Y636" s="10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V639" s="17"/>
      <c r="X639" s="12"/>
      <c r="Y639" s="10"/>
    </row>
    <row r="640" spans="2:41">
      <c r="B640" s="11"/>
      <c r="C640" s="10"/>
      <c r="V640" s="17"/>
      <c r="X640" s="11"/>
      <c r="Y640" s="10"/>
    </row>
    <row r="641" spans="2:31">
      <c r="B641" s="15" t="s">
        <v>18</v>
      </c>
      <c r="C641" s="16">
        <f>SUM(C622:C640)</f>
        <v>0</v>
      </c>
      <c r="D641" t="s">
        <v>22</v>
      </c>
      <c r="E641" t="s">
        <v>21</v>
      </c>
      <c r="V641" s="17"/>
      <c r="X641" s="15" t="s">
        <v>18</v>
      </c>
      <c r="Y641" s="16">
        <f>SUM(Y622:Y640)</f>
        <v>0</v>
      </c>
      <c r="Z641" t="s">
        <v>22</v>
      </c>
      <c r="AA641" t="s">
        <v>21</v>
      </c>
    </row>
    <row r="642" spans="2:31">
      <c r="E642" s="1" t="s">
        <v>19</v>
      </c>
      <c r="V642" s="17"/>
      <c r="AA642" s="1" t="s">
        <v>19</v>
      </c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</row>
    <row r="651" spans="2:31">
      <c r="V651" s="17"/>
    </row>
    <row r="652" spans="2:31">
      <c r="V652" s="17"/>
    </row>
    <row r="653" spans="2:31">
      <c r="V653" s="17"/>
    </row>
    <row r="654" spans="2:31">
      <c r="V654" s="17"/>
    </row>
    <row r="655" spans="2:31">
      <c r="V655" s="17"/>
      <c r="AC655" s="176" t="s">
        <v>29</v>
      </c>
      <c r="AD655" s="176"/>
      <c r="AE655" s="176"/>
    </row>
    <row r="656" spans="2:31">
      <c r="H656" s="173" t="s">
        <v>28</v>
      </c>
      <c r="I656" s="173"/>
      <c r="J656" s="173"/>
      <c r="V656" s="17"/>
      <c r="AC656" s="176"/>
      <c r="AD656" s="176"/>
      <c r="AE656" s="176"/>
    </row>
    <row r="657" spans="2:41">
      <c r="H657" s="173"/>
      <c r="I657" s="173"/>
      <c r="J657" s="173"/>
      <c r="V657" s="17"/>
      <c r="AC657" s="176"/>
      <c r="AD657" s="176"/>
      <c r="AE657" s="176"/>
    </row>
    <row r="658" spans="2:41">
      <c r="V658" s="17"/>
    </row>
    <row r="659" spans="2:41">
      <c r="V659" s="17"/>
    </row>
    <row r="660" spans="2:41" ht="23.25">
      <c r="B660" s="22" t="s">
        <v>68</v>
      </c>
      <c r="V660" s="17"/>
      <c r="X660" s="22" t="s">
        <v>68</v>
      </c>
    </row>
    <row r="661" spans="2:41" ht="23.25">
      <c r="B661" s="23" t="s">
        <v>32</v>
      </c>
      <c r="C661" s="20">
        <f>IF(X613="PAGADO",0,Y618)</f>
        <v>0</v>
      </c>
      <c r="E661" s="174" t="s">
        <v>20</v>
      </c>
      <c r="F661" s="174"/>
      <c r="G661" s="174"/>
      <c r="H661" s="174"/>
      <c r="V661" s="17"/>
      <c r="X661" s="23" t="s">
        <v>32</v>
      </c>
      <c r="Y661" s="20">
        <f>IF(B661="PAGADO",0,C666)</f>
        <v>0</v>
      </c>
      <c r="AA661" s="174" t="s">
        <v>20</v>
      </c>
      <c r="AB661" s="174"/>
      <c r="AC661" s="174"/>
      <c r="AD661" s="174"/>
    </row>
    <row r="662" spans="2:41">
      <c r="B662" s="1" t="s">
        <v>0</v>
      </c>
      <c r="C662" s="19">
        <f>H677</f>
        <v>0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>
      <c r="C663" s="2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Y663" s="2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" t="s">
        <v>24</v>
      </c>
      <c r="C664" s="19">
        <f>IF(C661&gt;0,C661+C662,C662)</f>
        <v>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" t="s">
        <v>9</v>
      </c>
      <c r="C665" s="20">
        <f>C688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Y688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6" t="s">
        <v>25</v>
      </c>
      <c r="C666" s="21">
        <f>C664-C665</f>
        <v>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8</v>
      </c>
      <c r="Y666" s="21">
        <f>Y664-Y665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26.25">
      <c r="B667" s="177" t="str">
        <f>IF(C666&lt;0,"NO PAGAR","COBRAR")</f>
        <v>COBRAR</v>
      </c>
      <c r="C667" s="177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77" t="str">
        <f>IF(Y666&lt;0,"NO PAGAR","COBRAR")</f>
        <v>COBRAR</v>
      </c>
      <c r="Y667" s="177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68" t="s">
        <v>9</v>
      </c>
      <c r="C668" s="169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68" t="s">
        <v>9</v>
      </c>
      <c r="Y668" s="169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9" t="str">
        <f>IF(C702&lt;0,"SALDO A FAVOR","SALDO ADELANTAD0'")</f>
        <v>SALDO ADELANTAD0'</v>
      </c>
      <c r="C669" s="10">
        <f>IF(Y613&lt;=0,Y613*-1)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9" t="str">
        <f>IF(C666&lt;0,"SALDO ADELANTADO","SALDO A FAVOR'")</f>
        <v>SALDO A FAVOR'</v>
      </c>
      <c r="Y669" s="10">
        <f>IF(C666&lt;=0,C666*-1)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10</v>
      </c>
      <c r="C670" s="10">
        <f>R679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10</v>
      </c>
      <c r="Y670" s="10">
        <f>AN679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11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11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12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12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13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13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14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14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15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15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16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16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17</v>
      </c>
      <c r="C677" s="10"/>
      <c r="E677" s="170" t="s">
        <v>7</v>
      </c>
      <c r="F677" s="171"/>
      <c r="G677" s="172"/>
      <c r="H677" s="5">
        <f>SUM(H663:H676)</f>
        <v>0</v>
      </c>
      <c r="N677" s="3"/>
      <c r="O677" s="3"/>
      <c r="P677" s="3"/>
      <c r="Q677" s="3"/>
      <c r="R677" s="18"/>
      <c r="S677" s="3"/>
      <c r="V677" s="17"/>
      <c r="X677" s="11" t="s">
        <v>17</v>
      </c>
      <c r="Y677" s="10"/>
      <c r="AA677" s="170" t="s">
        <v>7</v>
      </c>
      <c r="AB677" s="171"/>
      <c r="AC677" s="172"/>
      <c r="AD677" s="5">
        <f>SUM(AD663:AD676)</f>
        <v>0</v>
      </c>
      <c r="AJ677" s="3"/>
      <c r="AK677" s="3"/>
      <c r="AL677" s="3"/>
      <c r="AM677" s="3"/>
      <c r="AN677" s="18"/>
      <c r="AO677" s="3"/>
    </row>
    <row r="678" spans="2:41">
      <c r="B678" s="12"/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2"/>
      <c r="Y678" s="10"/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1">
      <c r="B679" s="12"/>
      <c r="C679" s="10"/>
      <c r="N679" s="170" t="s">
        <v>7</v>
      </c>
      <c r="O679" s="171"/>
      <c r="P679" s="171"/>
      <c r="Q679" s="172"/>
      <c r="R679" s="18">
        <f>SUM(R663:R678)</f>
        <v>0</v>
      </c>
      <c r="S679" s="3"/>
      <c r="V679" s="17"/>
      <c r="X679" s="12"/>
      <c r="Y679" s="10"/>
      <c r="AJ679" s="170" t="s">
        <v>7</v>
      </c>
      <c r="AK679" s="171"/>
      <c r="AL679" s="171"/>
      <c r="AM679" s="172"/>
      <c r="AN679" s="18">
        <f>SUM(AN663:AN678)</f>
        <v>0</v>
      </c>
      <c r="AO679" s="3"/>
    </row>
    <row r="680" spans="2:41">
      <c r="B680" s="12"/>
      <c r="C680" s="10"/>
      <c r="V680" s="17"/>
      <c r="X680" s="12"/>
      <c r="Y680" s="10"/>
    </row>
    <row r="681" spans="2:41">
      <c r="B681" s="12"/>
      <c r="C681" s="10"/>
      <c r="V681" s="17"/>
      <c r="X681" s="12"/>
      <c r="Y681" s="10"/>
    </row>
    <row r="682" spans="2:41">
      <c r="B682" s="12"/>
      <c r="C682" s="10"/>
      <c r="E682" s="14"/>
      <c r="V682" s="17"/>
      <c r="X682" s="12"/>
      <c r="Y682" s="10"/>
      <c r="AA682" s="14"/>
    </row>
    <row r="683" spans="2:41">
      <c r="B683" s="12"/>
      <c r="C683" s="10"/>
      <c r="V683" s="17"/>
      <c r="X683" s="12"/>
      <c r="Y683" s="10"/>
    </row>
    <row r="684" spans="2:41">
      <c r="B684" s="12"/>
      <c r="C684" s="10"/>
      <c r="V684" s="17"/>
      <c r="X684" s="12"/>
      <c r="Y684" s="10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1"/>
      <c r="C687" s="10"/>
      <c r="V687" s="17"/>
      <c r="X687" s="11"/>
      <c r="Y687" s="10"/>
    </row>
    <row r="688" spans="2:41">
      <c r="B688" s="15" t="s">
        <v>18</v>
      </c>
      <c r="C688" s="16">
        <f>SUM(C669:C687)</f>
        <v>0</v>
      </c>
      <c r="V688" s="17"/>
      <c r="X688" s="15" t="s">
        <v>18</v>
      </c>
      <c r="Y688" s="16">
        <f>SUM(Y669:Y687)</f>
        <v>0</v>
      </c>
    </row>
    <row r="689" spans="1:43">
      <c r="D689" t="s">
        <v>22</v>
      </c>
      <c r="E689" t="s">
        <v>21</v>
      </c>
      <c r="V689" s="17"/>
      <c r="Z689" t="s">
        <v>22</v>
      </c>
      <c r="AA689" t="s">
        <v>21</v>
      </c>
    </row>
    <row r="690" spans="1:43">
      <c r="E690" s="1" t="s">
        <v>19</v>
      </c>
      <c r="V690" s="17"/>
      <c r="AA690" s="1" t="s">
        <v>19</v>
      </c>
    </row>
    <row r="691" spans="1:43">
      <c r="V691" s="17"/>
    </row>
    <row r="692" spans="1:43">
      <c r="V692" s="17"/>
    </row>
    <row r="693" spans="1:43">
      <c r="V693" s="17"/>
    </row>
    <row r="694" spans="1:43">
      <c r="V694" s="17"/>
    </row>
    <row r="695" spans="1:43">
      <c r="V695" s="17"/>
    </row>
    <row r="696" spans="1:43">
      <c r="V696" s="17"/>
    </row>
    <row r="697" spans="1:43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</row>
    <row r="698" spans="1:43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</row>
    <row r="699" spans="1:43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</row>
    <row r="700" spans="1:43">
      <c r="V700" s="17"/>
    </row>
    <row r="701" spans="1:43">
      <c r="H701" s="173" t="s">
        <v>30</v>
      </c>
      <c r="I701" s="173"/>
      <c r="J701" s="173"/>
      <c r="V701" s="17"/>
      <c r="AA701" s="173" t="s">
        <v>31</v>
      </c>
      <c r="AB701" s="173"/>
      <c r="AC701" s="173"/>
    </row>
    <row r="702" spans="1:43">
      <c r="H702" s="173"/>
      <c r="I702" s="173"/>
      <c r="J702" s="173"/>
      <c r="V702" s="17"/>
      <c r="AA702" s="173"/>
      <c r="AB702" s="173"/>
      <c r="AC702" s="173"/>
    </row>
    <row r="703" spans="1:43">
      <c r="V703" s="17"/>
    </row>
    <row r="704" spans="1:43">
      <c r="V704" s="17"/>
    </row>
    <row r="705" spans="2:41" ht="23.25">
      <c r="B705" s="24" t="s">
        <v>68</v>
      </c>
      <c r="V705" s="17"/>
      <c r="X705" s="22" t="s">
        <v>68</v>
      </c>
    </row>
    <row r="706" spans="2:41" ht="23.25">
      <c r="B706" s="23" t="s">
        <v>32</v>
      </c>
      <c r="C706" s="20">
        <f>IF(X661="PAGADO",0,C666)</f>
        <v>0</v>
      </c>
      <c r="E706" s="174" t="s">
        <v>20</v>
      </c>
      <c r="F706" s="174"/>
      <c r="G706" s="174"/>
      <c r="H706" s="174"/>
      <c r="V706" s="17"/>
      <c r="X706" s="23" t="s">
        <v>32</v>
      </c>
      <c r="Y706" s="20">
        <f>IF(B1506="PAGADO",0,C711)</f>
        <v>0</v>
      </c>
      <c r="AA706" s="174" t="s">
        <v>20</v>
      </c>
      <c r="AB706" s="174"/>
      <c r="AC706" s="174"/>
      <c r="AD706" s="174"/>
    </row>
    <row r="707" spans="2:41">
      <c r="B707" s="1" t="s">
        <v>0</v>
      </c>
      <c r="C707" s="19">
        <f>H722</f>
        <v>0</v>
      </c>
      <c r="E707" s="2" t="s">
        <v>1</v>
      </c>
      <c r="F707" s="2" t="s">
        <v>2</v>
      </c>
      <c r="G707" s="2" t="s">
        <v>3</v>
      </c>
      <c r="H707" s="2" t="s">
        <v>4</v>
      </c>
      <c r="N707" s="2" t="s">
        <v>1</v>
      </c>
      <c r="O707" s="2" t="s">
        <v>5</v>
      </c>
      <c r="P707" s="2" t="s">
        <v>4</v>
      </c>
      <c r="Q707" s="2" t="s">
        <v>6</v>
      </c>
      <c r="R707" s="2" t="s">
        <v>7</v>
      </c>
      <c r="S707" s="3"/>
      <c r="V707" s="17"/>
      <c r="X707" s="1" t="s">
        <v>0</v>
      </c>
      <c r="Y707" s="19">
        <f>AD722</f>
        <v>0</v>
      </c>
      <c r="AA707" s="2" t="s">
        <v>1</v>
      </c>
      <c r="AB707" s="2" t="s">
        <v>2</v>
      </c>
      <c r="AC707" s="2" t="s">
        <v>3</v>
      </c>
      <c r="AD707" s="2" t="s">
        <v>4</v>
      </c>
      <c r="AJ707" s="2" t="s">
        <v>1</v>
      </c>
      <c r="AK707" s="2" t="s">
        <v>5</v>
      </c>
      <c r="AL707" s="2" t="s">
        <v>4</v>
      </c>
      <c r="AM707" s="2" t="s">
        <v>6</v>
      </c>
      <c r="AN707" s="2" t="s">
        <v>7</v>
      </c>
      <c r="AO707" s="3"/>
    </row>
    <row r="708" spans="2:41">
      <c r="C708" s="2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Y708" s="2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" t="s">
        <v>24</v>
      </c>
      <c r="C709" s="19">
        <f>IF(C706&gt;0,C706+C707,C707)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" t="s">
        <v>24</v>
      </c>
      <c r="Y709" s="19">
        <f>IF(Y706&gt;0,Y706+Y707,Y707)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" t="s">
        <v>9</v>
      </c>
      <c r="C710" s="20">
        <f>C734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" t="s">
        <v>9</v>
      </c>
      <c r="Y710" s="20">
        <f>Y734</f>
        <v>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6" t="s">
        <v>26</v>
      </c>
      <c r="C711" s="21">
        <f>C709-C710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6" t="s">
        <v>27</v>
      </c>
      <c r="Y711" s="21">
        <f>Y709-Y710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ht="23.25">
      <c r="B712" s="6"/>
      <c r="C712" s="7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75" t="str">
        <f>IF(Y711&lt;0,"NO PAGAR","COBRAR'")</f>
        <v>COBRAR'</v>
      </c>
      <c r="Y712" s="175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ht="23.25">
      <c r="B713" s="175" t="str">
        <f>IF(C711&lt;0,"NO PAGAR","COBRAR'")</f>
        <v>COBRAR'</v>
      </c>
      <c r="C713" s="175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6"/>
      <c r="Y713" s="8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68" t="s">
        <v>9</v>
      </c>
      <c r="C714" s="169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68" t="s">
        <v>9</v>
      </c>
      <c r="Y714" s="169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9" t="str">
        <f>IF(Y666&lt;0,"SALDO ADELANTADO","SALDO A FAVOR '")</f>
        <v>SALDO A FAVOR '</v>
      </c>
      <c r="C715" s="10">
        <f>IF(Y666&lt;=0,Y666*-1)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9" t="str">
        <f>IF(C711&lt;0,"SALDO ADELANTADO","SALDO A FAVOR'")</f>
        <v>SALDO A FAVOR'</v>
      </c>
      <c r="Y715" s="10">
        <f>IF(C711&lt;=0,C711*-1)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10</v>
      </c>
      <c r="C716" s="10">
        <f>R724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10</v>
      </c>
      <c r="Y716" s="10">
        <f>AN724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11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11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12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12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13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13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14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14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15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15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16</v>
      </c>
      <c r="C722" s="10"/>
      <c r="E722" s="170" t="s">
        <v>7</v>
      </c>
      <c r="F722" s="171"/>
      <c r="G722" s="172"/>
      <c r="H722" s="5">
        <f>SUM(H708:H721)</f>
        <v>0</v>
      </c>
      <c r="N722" s="3"/>
      <c r="O722" s="3"/>
      <c r="P722" s="3"/>
      <c r="Q722" s="3"/>
      <c r="R722" s="18"/>
      <c r="S722" s="3"/>
      <c r="V722" s="17"/>
      <c r="X722" s="11" t="s">
        <v>16</v>
      </c>
      <c r="Y722" s="10"/>
      <c r="AA722" s="170" t="s">
        <v>7</v>
      </c>
      <c r="AB722" s="171"/>
      <c r="AC722" s="172"/>
      <c r="AD722" s="5">
        <f>SUM(AD708:AD721)</f>
        <v>0</v>
      </c>
      <c r="AJ722" s="3"/>
      <c r="AK722" s="3"/>
      <c r="AL722" s="3"/>
      <c r="AM722" s="3"/>
      <c r="AN722" s="18"/>
      <c r="AO722" s="3"/>
    </row>
    <row r="723" spans="2:41">
      <c r="B723" s="11" t="s">
        <v>17</v>
      </c>
      <c r="C723" s="10"/>
      <c r="E723" s="13"/>
      <c r="F723" s="13"/>
      <c r="G723" s="13"/>
      <c r="N723" s="3"/>
      <c r="O723" s="3"/>
      <c r="P723" s="3"/>
      <c r="Q723" s="3"/>
      <c r="R723" s="18"/>
      <c r="S723" s="3"/>
      <c r="V723" s="17"/>
      <c r="X723" s="11" t="s">
        <v>17</v>
      </c>
      <c r="Y723" s="10"/>
      <c r="AA723" s="13"/>
      <c r="AB723" s="13"/>
      <c r="AC723" s="13"/>
      <c r="AJ723" s="3"/>
      <c r="AK723" s="3"/>
      <c r="AL723" s="3"/>
      <c r="AM723" s="3"/>
      <c r="AN723" s="18"/>
      <c r="AO723" s="3"/>
    </row>
    <row r="724" spans="2:41">
      <c r="B724" s="12"/>
      <c r="C724" s="10"/>
      <c r="N724" s="170" t="s">
        <v>7</v>
      </c>
      <c r="O724" s="171"/>
      <c r="P724" s="171"/>
      <c r="Q724" s="172"/>
      <c r="R724" s="18">
        <f>SUM(R708:R723)</f>
        <v>0</v>
      </c>
      <c r="S724" s="3"/>
      <c r="V724" s="17"/>
      <c r="X724" s="12"/>
      <c r="Y724" s="10"/>
      <c r="AJ724" s="170" t="s">
        <v>7</v>
      </c>
      <c r="AK724" s="171"/>
      <c r="AL724" s="171"/>
      <c r="AM724" s="172"/>
      <c r="AN724" s="18">
        <f>SUM(AN708:AN723)</f>
        <v>0</v>
      </c>
      <c r="AO724" s="3"/>
    </row>
    <row r="725" spans="2:41">
      <c r="B725" s="12"/>
      <c r="C725" s="10"/>
      <c r="V725" s="17"/>
      <c r="X725" s="12"/>
      <c r="Y725" s="10"/>
    </row>
    <row r="726" spans="2:41">
      <c r="B726" s="12"/>
      <c r="C726" s="10"/>
      <c r="V726" s="17"/>
      <c r="X726" s="12"/>
      <c r="Y726" s="10"/>
    </row>
    <row r="727" spans="2:41">
      <c r="B727" s="12"/>
      <c r="C727" s="10"/>
      <c r="E727" s="14"/>
      <c r="V727" s="17"/>
      <c r="X727" s="12"/>
      <c r="Y727" s="10"/>
      <c r="AA727" s="14"/>
    </row>
    <row r="728" spans="2:41">
      <c r="B728" s="12"/>
      <c r="C728" s="10"/>
      <c r="V728" s="17"/>
      <c r="X728" s="12"/>
      <c r="Y728" s="10"/>
    </row>
    <row r="729" spans="2:41">
      <c r="B729" s="12"/>
      <c r="C729" s="10"/>
      <c r="V729" s="17"/>
      <c r="X729" s="12"/>
      <c r="Y729" s="10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1"/>
      <c r="C733" s="10"/>
      <c r="V733" s="17"/>
      <c r="X733" s="11"/>
      <c r="Y733" s="10"/>
    </row>
    <row r="734" spans="2:41">
      <c r="B734" s="15" t="s">
        <v>18</v>
      </c>
      <c r="C734" s="16">
        <f>SUM(C715:C733)</f>
        <v>0</v>
      </c>
      <c r="D734" t="s">
        <v>22</v>
      </c>
      <c r="E734" t="s">
        <v>21</v>
      </c>
      <c r="V734" s="17"/>
      <c r="X734" s="15" t="s">
        <v>18</v>
      </c>
      <c r="Y734" s="16">
        <f>SUM(Y715:Y733)</f>
        <v>0</v>
      </c>
      <c r="Z734" t="s">
        <v>22</v>
      </c>
      <c r="AA734" t="s">
        <v>21</v>
      </c>
    </row>
    <row r="735" spans="2:41">
      <c r="E735" s="1" t="s">
        <v>19</v>
      </c>
      <c r="V735" s="17"/>
      <c r="AA735" s="1" t="s">
        <v>19</v>
      </c>
    </row>
    <row r="736" spans="2:41">
      <c r="V736" s="17"/>
    </row>
    <row r="737" spans="8:31">
      <c r="V737" s="17"/>
    </row>
    <row r="738" spans="8:31">
      <c r="V738" s="17"/>
    </row>
    <row r="739" spans="8:31">
      <c r="V739" s="17"/>
    </row>
    <row r="740" spans="8:31">
      <c r="V740" s="17"/>
    </row>
    <row r="741" spans="8:31">
      <c r="V741" s="17"/>
    </row>
    <row r="742" spans="8:31">
      <c r="V742" s="17"/>
    </row>
    <row r="743" spans="8:31">
      <c r="V743" s="17"/>
    </row>
    <row r="744" spans="8:31">
      <c r="V744" s="17"/>
    </row>
    <row r="745" spans="8:31">
      <c r="V745" s="17"/>
    </row>
    <row r="746" spans="8:31">
      <c r="V746" s="17"/>
    </row>
    <row r="747" spans="8:31">
      <c r="V747" s="17"/>
    </row>
    <row r="748" spans="8:31">
      <c r="V748" s="17"/>
      <c r="AC748" s="176" t="s">
        <v>29</v>
      </c>
      <c r="AD748" s="176"/>
      <c r="AE748" s="176"/>
    </row>
    <row r="749" spans="8:31">
      <c r="H749" s="173" t="s">
        <v>28</v>
      </c>
      <c r="I749" s="173"/>
      <c r="J749" s="173"/>
      <c r="V749" s="17"/>
      <c r="AC749" s="176"/>
      <c r="AD749" s="176"/>
      <c r="AE749" s="176"/>
    </row>
    <row r="750" spans="8:31">
      <c r="H750" s="173"/>
      <c r="I750" s="173"/>
      <c r="J750" s="173"/>
      <c r="V750" s="17"/>
      <c r="AC750" s="176"/>
      <c r="AD750" s="176"/>
      <c r="AE750" s="176"/>
    </row>
    <row r="751" spans="8:31">
      <c r="V751" s="17"/>
    </row>
    <row r="752" spans="8:31">
      <c r="V752" s="17"/>
    </row>
    <row r="753" spans="2:41" ht="23.25">
      <c r="B753" s="22" t="s">
        <v>69</v>
      </c>
      <c r="V753" s="17"/>
      <c r="X753" s="22" t="s">
        <v>69</v>
      </c>
    </row>
    <row r="754" spans="2:41" ht="23.25">
      <c r="B754" s="23" t="s">
        <v>32</v>
      </c>
      <c r="C754" s="20">
        <f>IF(X706="PAGADO",0,Y711)</f>
        <v>0</v>
      </c>
      <c r="E754" s="174" t="s">
        <v>20</v>
      </c>
      <c r="F754" s="174"/>
      <c r="G754" s="174"/>
      <c r="H754" s="174"/>
      <c r="V754" s="17"/>
      <c r="X754" s="23" t="s">
        <v>32</v>
      </c>
      <c r="Y754" s="20">
        <f>IF(B754="PAGADO",0,C759)</f>
        <v>0</v>
      </c>
      <c r="AA754" s="174" t="s">
        <v>20</v>
      </c>
      <c r="AB754" s="174"/>
      <c r="AC754" s="174"/>
      <c r="AD754" s="174"/>
    </row>
    <row r="755" spans="2:41">
      <c r="B755" s="1" t="s">
        <v>0</v>
      </c>
      <c r="C755" s="19">
        <f>H770</f>
        <v>0</v>
      </c>
      <c r="E755" s="2" t="s">
        <v>1</v>
      </c>
      <c r="F755" s="2" t="s">
        <v>2</v>
      </c>
      <c r="G755" s="2" t="s">
        <v>3</v>
      </c>
      <c r="H755" s="2" t="s">
        <v>4</v>
      </c>
      <c r="N755" s="2" t="s">
        <v>1</v>
      </c>
      <c r="O755" s="2" t="s">
        <v>5</v>
      </c>
      <c r="P755" s="2" t="s">
        <v>4</v>
      </c>
      <c r="Q755" s="2" t="s">
        <v>6</v>
      </c>
      <c r="R755" s="2" t="s">
        <v>7</v>
      </c>
      <c r="S755" s="3"/>
      <c r="V755" s="17"/>
      <c r="X755" s="1" t="s">
        <v>0</v>
      </c>
      <c r="Y755" s="19">
        <f>AD770</f>
        <v>0</v>
      </c>
      <c r="AA755" s="2" t="s">
        <v>1</v>
      </c>
      <c r="AB755" s="2" t="s">
        <v>2</v>
      </c>
      <c r="AC755" s="2" t="s">
        <v>3</v>
      </c>
      <c r="AD755" s="2" t="s">
        <v>4</v>
      </c>
      <c r="AJ755" s="2" t="s">
        <v>1</v>
      </c>
      <c r="AK755" s="2" t="s">
        <v>5</v>
      </c>
      <c r="AL755" s="2" t="s">
        <v>4</v>
      </c>
      <c r="AM755" s="2" t="s">
        <v>6</v>
      </c>
      <c r="AN755" s="2" t="s">
        <v>7</v>
      </c>
      <c r="AO755" s="3"/>
    </row>
    <row r="756" spans="2:41">
      <c r="C756" s="2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Y756" s="2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" t="s">
        <v>24</v>
      </c>
      <c r="C757" s="19">
        <f>IF(C754&gt;0,C754+C755,C755)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" t="s">
        <v>24</v>
      </c>
      <c r="Y757" s="19">
        <f>IF(Y754&gt;0,Y754+Y755,Y755)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" t="s">
        <v>9</v>
      </c>
      <c r="C758" s="20">
        <f>C781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" t="s">
        <v>9</v>
      </c>
      <c r="Y758" s="20">
        <f>Y781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6" t="s">
        <v>25</v>
      </c>
      <c r="C759" s="21">
        <f>C757-C758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6" t="s">
        <v>8</v>
      </c>
      <c r="Y759" s="21">
        <f>Y757-Y758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ht="26.25">
      <c r="B760" s="177" t="str">
        <f>IF(C759&lt;0,"NO PAGAR","COBRAR")</f>
        <v>COBRAR</v>
      </c>
      <c r="C760" s="177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77" t="str">
        <f>IF(Y759&lt;0,"NO PAGAR","COBRAR")</f>
        <v>COBRAR</v>
      </c>
      <c r="Y760" s="177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68" t="s">
        <v>9</v>
      </c>
      <c r="C761" s="169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68" t="s">
        <v>9</v>
      </c>
      <c r="Y761" s="169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9" t="str">
        <f>IF(C795&lt;0,"SALDO A FAVOR","SALDO ADELANTAD0'")</f>
        <v>SALDO ADELANTAD0'</v>
      </c>
      <c r="C762" s="10">
        <f>IF(Y706&lt;=0,Y706*-1)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9" t="str">
        <f>IF(C759&lt;0,"SALDO ADELANTADO","SALDO A FAVOR'")</f>
        <v>SALDO A FAVOR'</v>
      </c>
      <c r="Y762" s="10">
        <f>IF(C759&lt;=0,C759*-1)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10</v>
      </c>
      <c r="C763" s="10">
        <f>R772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10</v>
      </c>
      <c r="Y763" s="10">
        <f>AN772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11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11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12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12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13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13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1" t="s">
        <v>14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14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15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15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16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16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17</v>
      </c>
      <c r="C770" s="10"/>
      <c r="E770" s="170" t="s">
        <v>7</v>
      </c>
      <c r="F770" s="171"/>
      <c r="G770" s="172"/>
      <c r="H770" s="5">
        <f>SUM(H756:H769)</f>
        <v>0</v>
      </c>
      <c r="N770" s="3"/>
      <c r="O770" s="3"/>
      <c r="P770" s="3"/>
      <c r="Q770" s="3"/>
      <c r="R770" s="18"/>
      <c r="S770" s="3"/>
      <c r="V770" s="17"/>
      <c r="X770" s="11" t="s">
        <v>17</v>
      </c>
      <c r="Y770" s="10"/>
      <c r="AA770" s="170" t="s">
        <v>7</v>
      </c>
      <c r="AB770" s="171"/>
      <c r="AC770" s="172"/>
      <c r="AD770" s="5">
        <f>SUM(AD756:AD769)</f>
        <v>0</v>
      </c>
      <c r="AJ770" s="3"/>
      <c r="AK770" s="3"/>
      <c r="AL770" s="3"/>
      <c r="AM770" s="3"/>
      <c r="AN770" s="18"/>
      <c r="AO770" s="3"/>
    </row>
    <row r="771" spans="2:41">
      <c r="B771" s="12"/>
      <c r="C771" s="10"/>
      <c r="E771" s="13"/>
      <c r="F771" s="13"/>
      <c r="G771" s="13"/>
      <c r="N771" s="3"/>
      <c r="O771" s="3"/>
      <c r="P771" s="3"/>
      <c r="Q771" s="3"/>
      <c r="R771" s="18"/>
      <c r="S771" s="3"/>
      <c r="V771" s="17"/>
      <c r="X771" s="12"/>
      <c r="Y771" s="10"/>
      <c r="AA771" s="13"/>
      <c r="AB771" s="13"/>
      <c r="AC771" s="13"/>
      <c r="AJ771" s="3"/>
      <c r="AK771" s="3"/>
      <c r="AL771" s="3"/>
      <c r="AM771" s="3"/>
      <c r="AN771" s="18"/>
      <c r="AO771" s="3"/>
    </row>
    <row r="772" spans="2:41">
      <c r="B772" s="12"/>
      <c r="C772" s="10"/>
      <c r="N772" s="170" t="s">
        <v>7</v>
      </c>
      <c r="O772" s="171"/>
      <c r="P772" s="171"/>
      <c r="Q772" s="172"/>
      <c r="R772" s="18">
        <f>SUM(R756:R771)</f>
        <v>0</v>
      </c>
      <c r="S772" s="3"/>
      <c r="V772" s="17"/>
      <c r="X772" s="12"/>
      <c r="Y772" s="10"/>
      <c r="AJ772" s="170" t="s">
        <v>7</v>
      </c>
      <c r="AK772" s="171"/>
      <c r="AL772" s="171"/>
      <c r="AM772" s="172"/>
      <c r="AN772" s="18">
        <f>SUM(AN756:AN771)</f>
        <v>0</v>
      </c>
      <c r="AO772" s="3"/>
    </row>
    <row r="773" spans="2:41">
      <c r="B773" s="12"/>
      <c r="C773" s="10"/>
      <c r="V773" s="17"/>
      <c r="X773" s="12"/>
      <c r="Y773" s="10"/>
    </row>
    <row r="774" spans="2:41">
      <c r="B774" s="12"/>
      <c r="C774" s="10"/>
      <c r="V774" s="17"/>
      <c r="X774" s="12"/>
      <c r="Y774" s="10"/>
    </row>
    <row r="775" spans="2:41">
      <c r="B775" s="12"/>
      <c r="C775" s="10"/>
      <c r="E775" s="14"/>
      <c r="V775" s="17"/>
      <c r="X775" s="12"/>
      <c r="Y775" s="10"/>
      <c r="AA775" s="14"/>
    </row>
    <row r="776" spans="2:41">
      <c r="B776" s="12"/>
      <c r="C776" s="10"/>
      <c r="V776" s="17"/>
      <c r="X776" s="12"/>
      <c r="Y776" s="10"/>
    </row>
    <row r="777" spans="2:41">
      <c r="B777" s="12"/>
      <c r="C777" s="10"/>
      <c r="V777" s="17"/>
      <c r="X777" s="12"/>
      <c r="Y777" s="10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1"/>
      <c r="C780" s="10"/>
      <c r="V780" s="17"/>
      <c r="X780" s="11"/>
      <c r="Y780" s="10"/>
    </row>
    <row r="781" spans="2:41">
      <c r="B781" s="15" t="s">
        <v>18</v>
      </c>
      <c r="C781" s="16">
        <f>SUM(C762:C780)</f>
        <v>0</v>
      </c>
      <c r="V781" s="17"/>
      <c r="X781" s="15" t="s">
        <v>18</v>
      </c>
      <c r="Y781" s="16">
        <f>SUM(Y762:Y780)</f>
        <v>0</v>
      </c>
    </row>
    <row r="782" spans="2:41">
      <c r="D782" t="s">
        <v>22</v>
      </c>
      <c r="E782" t="s">
        <v>21</v>
      </c>
      <c r="V782" s="17"/>
      <c r="Z782" t="s">
        <v>22</v>
      </c>
      <c r="AA782" t="s">
        <v>21</v>
      </c>
    </row>
    <row r="783" spans="2:41">
      <c r="E783" s="1" t="s">
        <v>19</v>
      </c>
      <c r="V783" s="17"/>
      <c r="AA783" s="1" t="s">
        <v>19</v>
      </c>
    </row>
    <row r="784" spans="2:41">
      <c r="V784" s="17"/>
    </row>
    <row r="785" spans="1:43">
      <c r="V785" s="17"/>
    </row>
    <row r="786" spans="1:43">
      <c r="V786" s="17"/>
    </row>
    <row r="787" spans="1:43">
      <c r="V787" s="17"/>
    </row>
    <row r="788" spans="1:43">
      <c r="V788" s="17"/>
    </row>
    <row r="789" spans="1:43">
      <c r="V789" s="17"/>
    </row>
    <row r="790" spans="1:43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</row>
    <row r="791" spans="1:43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</row>
    <row r="792" spans="1:43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</row>
    <row r="793" spans="1:43">
      <c r="V793" s="17"/>
    </row>
    <row r="794" spans="1:43">
      <c r="H794" s="173" t="s">
        <v>30</v>
      </c>
      <c r="I794" s="173"/>
      <c r="J794" s="173"/>
      <c r="V794" s="17"/>
      <c r="AA794" s="173" t="s">
        <v>31</v>
      </c>
      <c r="AB794" s="173"/>
      <c r="AC794" s="173"/>
    </row>
    <row r="795" spans="1:43">
      <c r="H795" s="173"/>
      <c r="I795" s="173"/>
      <c r="J795" s="173"/>
      <c r="V795" s="17"/>
      <c r="AA795" s="173"/>
      <c r="AB795" s="173"/>
      <c r="AC795" s="173"/>
    </row>
    <row r="796" spans="1:43">
      <c r="V796" s="17"/>
    </row>
    <row r="797" spans="1:43">
      <c r="V797" s="17"/>
    </row>
    <row r="798" spans="1:43" ht="23.25">
      <c r="B798" s="24" t="s">
        <v>69</v>
      </c>
      <c r="V798" s="17"/>
      <c r="X798" s="22" t="s">
        <v>69</v>
      </c>
    </row>
    <row r="799" spans="1:43" ht="23.25">
      <c r="B799" s="23" t="s">
        <v>32</v>
      </c>
      <c r="C799" s="20">
        <f>IF(X754="PAGADO",0,C759)</f>
        <v>0</v>
      </c>
      <c r="E799" s="174" t="s">
        <v>20</v>
      </c>
      <c r="F799" s="174"/>
      <c r="G799" s="174"/>
      <c r="H799" s="174"/>
      <c r="V799" s="17"/>
      <c r="X799" s="23" t="s">
        <v>32</v>
      </c>
      <c r="Y799" s="20">
        <f>IF(B1599="PAGADO",0,C804)</f>
        <v>0</v>
      </c>
      <c r="AA799" s="174" t="s">
        <v>20</v>
      </c>
      <c r="AB799" s="174"/>
      <c r="AC799" s="174"/>
      <c r="AD799" s="174"/>
    </row>
    <row r="800" spans="1:43">
      <c r="B800" s="1" t="s">
        <v>0</v>
      </c>
      <c r="C800" s="19">
        <f>H815</f>
        <v>0</v>
      </c>
      <c r="E800" s="2" t="s">
        <v>1</v>
      </c>
      <c r="F800" s="2" t="s">
        <v>2</v>
      </c>
      <c r="G800" s="2" t="s">
        <v>3</v>
      </c>
      <c r="H800" s="2" t="s">
        <v>4</v>
      </c>
      <c r="N800" s="2" t="s">
        <v>1</v>
      </c>
      <c r="O800" s="2" t="s">
        <v>5</v>
      </c>
      <c r="P800" s="2" t="s">
        <v>4</v>
      </c>
      <c r="Q800" s="2" t="s">
        <v>6</v>
      </c>
      <c r="R800" s="2" t="s">
        <v>7</v>
      </c>
      <c r="S800" s="3"/>
      <c r="V800" s="17"/>
      <c r="X800" s="1" t="s">
        <v>0</v>
      </c>
      <c r="Y800" s="19">
        <f>AD815</f>
        <v>0</v>
      </c>
      <c r="AA800" s="2" t="s">
        <v>1</v>
      </c>
      <c r="AB800" s="2" t="s">
        <v>2</v>
      </c>
      <c r="AC800" s="2" t="s">
        <v>3</v>
      </c>
      <c r="AD800" s="2" t="s">
        <v>4</v>
      </c>
      <c r="AJ800" s="2" t="s">
        <v>1</v>
      </c>
      <c r="AK800" s="2" t="s">
        <v>5</v>
      </c>
      <c r="AL800" s="2" t="s">
        <v>4</v>
      </c>
      <c r="AM800" s="2" t="s">
        <v>6</v>
      </c>
      <c r="AN800" s="2" t="s">
        <v>7</v>
      </c>
      <c r="AO800" s="3"/>
    </row>
    <row r="801" spans="2:41">
      <c r="C801" s="2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Y801" s="2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" t="s">
        <v>24</v>
      </c>
      <c r="C802" s="19">
        <f>IF(C799&gt;0,C799+C800,C800)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" t="s">
        <v>24</v>
      </c>
      <c r="Y802" s="19">
        <f>IF(Y799&gt;0,Y799+Y800,Y800)</f>
        <v>0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" t="s">
        <v>9</v>
      </c>
      <c r="C803" s="20">
        <f>C827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" t="s">
        <v>9</v>
      </c>
      <c r="Y803" s="20">
        <f>Y827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6" t="s">
        <v>26</v>
      </c>
      <c r="C804" s="21">
        <f>C802-C803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6" t="s">
        <v>27</v>
      </c>
      <c r="Y804" s="21">
        <f>Y802-Y803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ht="23.25">
      <c r="B805" s="6"/>
      <c r="C805" s="7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75" t="str">
        <f>IF(Y804&lt;0,"NO PAGAR","COBRAR'")</f>
        <v>COBRAR'</v>
      </c>
      <c r="Y805" s="175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ht="23.25">
      <c r="B806" s="175" t="str">
        <f>IF(C804&lt;0,"NO PAGAR","COBRAR'")</f>
        <v>COBRAR'</v>
      </c>
      <c r="C806" s="175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6"/>
      <c r="Y806" s="8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68" t="s">
        <v>9</v>
      </c>
      <c r="C807" s="169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68" t="s">
        <v>9</v>
      </c>
      <c r="Y807" s="169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9" t="str">
        <f>IF(Y759&lt;0,"SALDO ADELANTADO","SALDO A FAVOR '")</f>
        <v>SALDO A FAVOR '</v>
      </c>
      <c r="C808" s="10">
        <f>IF(Y759&lt;=0,Y759*-1)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9" t="str">
        <f>IF(C804&lt;0,"SALDO ADELANTADO","SALDO A FAVOR'")</f>
        <v>SALDO A FAVOR'</v>
      </c>
      <c r="Y808" s="10">
        <f>IF(C804&lt;=0,C804*-1)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10</v>
      </c>
      <c r="C809" s="10">
        <f>R817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10</v>
      </c>
      <c r="Y809" s="10">
        <f>AN817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11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11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12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12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13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13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14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14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15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15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16</v>
      </c>
      <c r="C815" s="10"/>
      <c r="E815" s="170" t="s">
        <v>7</v>
      </c>
      <c r="F815" s="171"/>
      <c r="G815" s="172"/>
      <c r="H815" s="5">
        <f>SUM(H801:H814)</f>
        <v>0</v>
      </c>
      <c r="N815" s="3"/>
      <c r="O815" s="3"/>
      <c r="P815" s="3"/>
      <c r="Q815" s="3"/>
      <c r="R815" s="18"/>
      <c r="S815" s="3"/>
      <c r="V815" s="17"/>
      <c r="X815" s="11" t="s">
        <v>16</v>
      </c>
      <c r="Y815" s="10"/>
      <c r="AA815" s="170" t="s">
        <v>7</v>
      </c>
      <c r="AB815" s="171"/>
      <c r="AC815" s="172"/>
      <c r="AD815" s="5">
        <f>SUM(AD801:AD814)</f>
        <v>0</v>
      </c>
      <c r="AJ815" s="3"/>
      <c r="AK815" s="3"/>
      <c r="AL815" s="3"/>
      <c r="AM815" s="3"/>
      <c r="AN815" s="18"/>
      <c r="AO815" s="3"/>
    </row>
    <row r="816" spans="2:41">
      <c r="B816" s="11" t="s">
        <v>17</v>
      </c>
      <c r="C816" s="10"/>
      <c r="E816" s="13"/>
      <c r="F816" s="13"/>
      <c r="G816" s="13"/>
      <c r="N816" s="3"/>
      <c r="O816" s="3"/>
      <c r="P816" s="3"/>
      <c r="Q816" s="3"/>
      <c r="R816" s="18"/>
      <c r="S816" s="3"/>
      <c r="V816" s="17"/>
      <c r="X816" s="11" t="s">
        <v>17</v>
      </c>
      <c r="Y816" s="10"/>
      <c r="AA816" s="13"/>
      <c r="AB816" s="13"/>
      <c r="AC816" s="13"/>
      <c r="AJ816" s="3"/>
      <c r="AK816" s="3"/>
      <c r="AL816" s="3"/>
      <c r="AM816" s="3"/>
      <c r="AN816" s="18"/>
      <c r="AO816" s="3"/>
    </row>
    <row r="817" spans="2:41">
      <c r="B817" s="12"/>
      <c r="C817" s="10"/>
      <c r="N817" s="170" t="s">
        <v>7</v>
      </c>
      <c r="O817" s="171"/>
      <c r="P817" s="171"/>
      <c r="Q817" s="172"/>
      <c r="R817" s="18">
        <f>SUM(R801:R816)</f>
        <v>0</v>
      </c>
      <c r="S817" s="3"/>
      <c r="V817" s="17"/>
      <c r="X817" s="12"/>
      <c r="Y817" s="10"/>
      <c r="AJ817" s="170" t="s">
        <v>7</v>
      </c>
      <c r="AK817" s="171"/>
      <c r="AL817" s="171"/>
      <c r="AM817" s="172"/>
      <c r="AN817" s="18">
        <f>SUM(AN801:AN816)</f>
        <v>0</v>
      </c>
      <c r="AO817" s="3"/>
    </row>
    <row r="818" spans="2:41">
      <c r="B818" s="12"/>
      <c r="C818" s="10"/>
      <c r="V818" s="17"/>
      <c r="X818" s="12"/>
      <c r="Y818" s="10"/>
    </row>
    <row r="819" spans="2:41">
      <c r="B819" s="12"/>
      <c r="C819" s="10"/>
      <c r="V819" s="17"/>
      <c r="X819" s="12"/>
      <c r="Y819" s="10"/>
    </row>
    <row r="820" spans="2:41">
      <c r="B820" s="12"/>
      <c r="C820" s="10"/>
      <c r="E820" s="14"/>
      <c r="V820" s="17"/>
      <c r="X820" s="12"/>
      <c r="Y820" s="10"/>
      <c r="AA820" s="14"/>
    </row>
    <row r="821" spans="2:41">
      <c r="B821" s="12"/>
      <c r="C821" s="10"/>
      <c r="V821" s="17"/>
      <c r="X821" s="12"/>
      <c r="Y821" s="10"/>
    </row>
    <row r="822" spans="2:41">
      <c r="B822" s="12"/>
      <c r="C822" s="10"/>
      <c r="V822" s="17"/>
      <c r="X822" s="12"/>
      <c r="Y822" s="10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1"/>
      <c r="C826" s="10"/>
      <c r="V826" s="17"/>
      <c r="X826" s="11"/>
      <c r="Y826" s="10"/>
    </row>
    <row r="827" spans="2:41">
      <c r="B827" s="15" t="s">
        <v>18</v>
      </c>
      <c r="C827" s="16">
        <f>SUM(C808:C826)</f>
        <v>0</v>
      </c>
      <c r="D827" t="s">
        <v>22</v>
      </c>
      <c r="E827" t="s">
        <v>21</v>
      </c>
      <c r="V827" s="17"/>
      <c r="X827" s="15" t="s">
        <v>18</v>
      </c>
      <c r="Y827" s="16">
        <f>SUM(Y808:Y826)</f>
        <v>0</v>
      </c>
      <c r="Z827" t="s">
        <v>22</v>
      </c>
      <c r="AA827" t="s">
        <v>21</v>
      </c>
    </row>
    <row r="828" spans="2:41">
      <c r="E828" s="1" t="s">
        <v>19</v>
      </c>
      <c r="V828" s="17"/>
      <c r="AA828" s="1" t="s">
        <v>19</v>
      </c>
    </row>
    <row r="829" spans="2:41">
      <c r="V829" s="17"/>
    </row>
    <row r="830" spans="2:41">
      <c r="V830" s="17"/>
    </row>
    <row r="831" spans="2:41">
      <c r="V831" s="17"/>
    </row>
    <row r="832" spans="2:41">
      <c r="V832" s="17"/>
    </row>
    <row r="833" spans="2:41">
      <c r="V833" s="17"/>
    </row>
    <row r="834" spans="2:41">
      <c r="V834" s="17"/>
    </row>
    <row r="835" spans="2:41">
      <c r="V835" s="17"/>
    </row>
    <row r="836" spans="2:41">
      <c r="V836" s="17"/>
    </row>
    <row r="837" spans="2:41">
      <c r="V837" s="17"/>
    </row>
    <row r="838" spans="2:41">
      <c r="V838" s="17"/>
    </row>
    <row r="839" spans="2:41">
      <c r="V839" s="17"/>
    </row>
    <row r="840" spans="2:41">
      <c r="V840" s="17"/>
    </row>
    <row r="841" spans="2:41">
      <c r="V841" s="17"/>
      <c r="AC841" s="176" t="s">
        <v>29</v>
      </c>
      <c r="AD841" s="176"/>
      <c r="AE841" s="176"/>
    </row>
    <row r="842" spans="2:41">
      <c r="H842" s="173" t="s">
        <v>28</v>
      </c>
      <c r="I842" s="173"/>
      <c r="J842" s="173"/>
      <c r="V842" s="17"/>
      <c r="AC842" s="176"/>
      <c r="AD842" s="176"/>
      <c r="AE842" s="176"/>
    </row>
    <row r="843" spans="2:41">
      <c r="H843" s="173"/>
      <c r="I843" s="173"/>
      <c r="J843" s="173"/>
      <c r="V843" s="17"/>
      <c r="AC843" s="176"/>
      <c r="AD843" s="176"/>
      <c r="AE843" s="176"/>
    </row>
    <row r="844" spans="2:41">
      <c r="V844" s="17"/>
    </row>
    <row r="845" spans="2:41">
      <c r="V845" s="17"/>
    </row>
    <row r="846" spans="2:41" ht="23.25">
      <c r="B846" s="22" t="s">
        <v>70</v>
      </c>
      <c r="V846" s="17"/>
      <c r="X846" s="22" t="s">
        <v>70</v>
      </c>
    </row>
    <row r="847" spans="2:41" ht="23.25">
      <c r="B847" s="23" t="s">
        <v>32</v>
      </c>
      <c r="C847" s="20">
        <f>IF(X799="PAGADO",0,Y804)</f>
        <v>0</v>
      </c>
      <c r="E847" s="174" t="s">
        <v>20</v>
      </c>
      <c r="F847" s="174"/>
      <c r="G847" s="174"/>
      <c r="H847" s="174"/>
      <c r="V847" s="17"/>
      <c r="X847" s="23" t="s">
        <v>32</v>
      </c>
      <c r="Y847" s="20">
        <f>IF(B847="PAGADO",0,C852)</f>
        <v>0</v>
      </c>
      <c r="AA847" s="174" t="s">
        <v>20</v>
      </c>
      <c r="AB847" s="174"/>
      <c r="AC847" s="174"/>
      <c r="AD847" s="174"/>
    </row>
    <row r="848" spans="2:41">
      <c r="B848" s="1" t="s">
        <v>0</v>
      </c>
      <c r="C848" s="19">
        <f>H863</f>
        <v>0</v>
      </c>
      <c r="E848" s="2" t="s">
        <v>1</v>
      </c>
      <c r="F848" s="2" t="s">
        <v>2</v>
      </c>
      <c r="G848" s="2" t="s">
        <v>3</v>
      </c>
      <c r="H848" s="2" t="s">
        <v>4</v>
      </c>
      <c r="N848" s="2" t="s">
        <v>1</v>
      </c>
      <c r="O848" s="2" t="s">
        <v>5</v>
      </c>
      <c r="P848" s="2" t="s">
        <v>4</v>
      </c>
      <c r="Q848" s="2" t="s">
        <v>6</v>
      </c>
      <c r="R848" s="2" t="s">
        <v>7</v>
      </c>
      <c r="S848" s="3"/>
      <c r="V848" s="17"/>
      <c r="X848" s="1" t="s">
        <v>0</v>
      </c>
      <c r="Y848" s="19">
        <f>AD863</f>
        <v>0</v>
      </c>
      <c r="AA848" s="2" t="s">
        <v>1</v>
      </c>
      <c r="AB848" s="2" t="s">
        <v>2</v>
      </c>
      <c r="AC848" s="2" t="s">
        <v>3</v>
      </c>
      <c r="AD848" s="2" t="s">
        <v>4</v>
      </c>
      <c r="AJ848" s="2" t="s">
        <v>1</v>
      </c>
      <c r="AK848" s="2" t="s">
        <v>5</v>
      </c>
      <c r="AL848" s="2" t="s">
        <v>4</v>
      </c>
      <c r="AM848" s="2" t="s">
        <v>6</v>
      </c>
      <c r="AN848" s="2" t="s">
        <v>7</v>
      </c>
      <c r="AO848" s="3"/>
    </row>
    <row r="849" spans="2:41">
      <c r="C849" s="2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Y849" s="2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" t="s">
        <v>24</v>
      </c>
      <c r="C850" s="19">
        <f>IF(C847&gt;0,C847+C848,C848)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24</v>
      </c>
      <c r="Y850" s="19">
        <f>IF(Y847&gt;0,Y848+Y847,Y848)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" t="s">
        <v>9</v>
      </c>
      <c r="C851" s="20">
        <f>C874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" t="s">
        <v>9</v>
      </c>
      <c r="Y851" s="20">
        <f>Y874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6" t="s">
        <v>25</v>
      </c>
      <c r="C852" s="21">
        <f>C850-C851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6" t="s">
        <v>8</v>
      </c>
      <c r="Y852" s="21">
        <f>Y850-Y851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6.25">
      <c r="B853" s="177" t="str">
        <f>IF(C852&lt;0,"NO PAGAR","COBRAR")</f>
        <v>COBRAR</v>
      </c>
      <c r="C853" s="177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77" t="str">
        <f>IF(Y852&lt;0,"NO PAGAR","COBRAR")</f>
        <v>COBRAR</v>
      </c>
      <c r="Y853" s="177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68" t="s">
        <v>9</v>
      </c>
      <c r="C854" s="169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68" t="s">
        <v>9</v>
      </c>
      <c r="Y854" s="169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9" t="str">
        <f>IF(C888&lt;0,"SALDO A FAVOR","SALDO ADELANTAD0'")</f>
        <v>SALDO ADELANTAD0'</v>
      </c>
      <c r="C855" s="10">
        <f>IF(Y799&lt;=0,Y799*-1)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IF(C852&lt;0,"SALDO ADELANTADO","SALDO A FAVOR'")</f>
        <v>SALDO A FAVOR'</v>
      </c>
      <c r="Y855" s="10">
        <f>IF(C852&lt;=0,C852*-1)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10</v>
      </c>
      <c r="C856" s="10">
        <f>R865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AN865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16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17</v>
      </c>
      <c r="C863" s="10"/>
      <c r="E863" s="170" t="s">
        <v>7</v>
      </c>
      <c r="F863" s="171"/>
      <c r="G863" s="172"/>
      <c r="H863" s="5">
        <f>SUM(H849:H862)</f>
        <v>0</v>
      </c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170" t="s">
        <v>7</v>
      </c>
      <c r="AB863" s="171"/>
      <c r="AC863" s="172"/>
      <c r="AD863" s="5">
        <f>SUM(AD849:AD862)</f>
        <v>0</v>
      </c>
      <c r="AJ863" s="3"/>
      <c r="AK863" s="3"/>
      <c r="AL863" s="3"/>
      <c r="AM863" s="3"/>
      <c r="AN863" s="18"/>
      <c r="AO863" s="3"/>
    </row>
    <row r="864" spans="2:41">
      <c r="B864" s="12"/>
      <c r="C864" s="10"/>
      <c r="E864" s="13"/>
      <c r="F864" s="13"/>
      <c r="G864" s="13"/>
      <c r="N864" s="3"/>
      <c r="O864" s="3"/>
      <c r="P864" s="3"/>
      <c r="Q864" s="3"/>
      <c r="R864" s="18"/>
      <c r="S864" s="3"/>
      <c r="V864" s="17"/>
      <c r="X864" s="12"/>
      <c r="Y864" s="10"/>
      <c r="AA864" s="13"/>
      <c r="AB864" s="13"/>
      <c r="AC864" s="13"/>
      <c r="AJ864" s="3"/>
      <c r="AK864" s="3"/>
      <c r="AL864" s="3"/>
      <c r="AM864" s="3"/>
      <c r="AN864" s="18"/>
      <c r="AO864" s="3"/>
    </row>
    <row r="865" spans="2:41">
      <c r="B865" s="12"/>
      <c r="C865" s="10"/>
      <c r="N865" s="170" t="s">
        <v>7</v>
      </c>
      <c r="O865" s="171"/>
      <c r="P865" s="171"/>
      <c r="Q865" s="172"/>
      <c r="R865" s="18">
        <f>SUM(R849:R864)</f>
        <v>0</v>
      </c>
      <c r="S865" s="3"/>
      <c r="V865" s="17"/>
      <c r="X865" s="12"/>
      <c r="Y865" s="10"/>
      <c r="AJ865" s="170" t="s">
        <v>7</v>
      </c>
      <c r="AK865" s="171"/>
      <c r="AL865" s="171"/>
      <c r="AM865" s="172"/>
      <c r="AN865" s="18">
        <f>SUM(AN849:AN864)</f>
        <v>0</v>
      </c>
      <c r="AO865" s="3"/>
    </row>
    <row r="866" spans="2:41">
      <c r="B866" s="12"/>
      <c r="C866" s="10"/>
      <c r="V866" s="17"/>
      <c r="X866" s="12"/>
      <c r="Y866" s="10"/>
    </row>
    <row r="867" spans="2:41">
      <c r="B867" s="12"/>
      <c r="C867" s="10"/>
      <c r="V867" s="17"/>
      <c r="X867" s="12"/>
      <c r="Y867" s="10"/>
    </row>
    <row r="868" spans="2:41">
      <c r="B868" s="12"/>
      <c r="C868" s="10"/>
      <c r="E868" s="14"/>
      <c r="V868" s="17"/>
      <c r="X868" s="12"/>
      <c r="Y868" s="10"/>
      <c r="AA868" s="14"/>
    </row>
    <row r="869" spans="2:41">
      <c r="B869" s="12"/>
      <c r="C869" s="10"/>
      <c r="V869" s="17"/>
      <c r="X869" s="12"/>
      <c r="Y869" s="10"/>
    </row>
    <row r="870" spans="2:41">
      <c r="B870" s="12"/>
      <c r="C870" s="10"/>
      <c r="V870" s="17"/>
      <c r="X870" s="12"/>
      <c r="Y870" s="10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1"/>
      <c r="C873" s="10"/>
      <c r="V873" s="17"/>
      <c r="X873" s="11"/>
      <c r="Y873" s="10"/>
    </row>
    <row r="874" spans="2:41">
      <c r="B874" s="15" t="s">
        <v>18</v>
      </c>
      <c r="C874" s="16">
        <f>SUM(C855:C873)</f>
        <v>0</v>
      </c>
      <c r="V874" s="17"/>
      <c r="X874" s="15" t="s">
        <v>18</v>
      </c>
      <c r="Y874" s="16">
        <f>SUM(Y855:Y873)</f>
        <v>0</v>
      </c>
    </row>
    <row r="875" spans="2:41">
      <c r="D875" t="s">
        <v>22</v>
      </c>
      <c r="E875" t="s">
        <v>21</v>
      </c>
      <c r="V875" s="17"/>
      <c r="Z875" t="s">
        <v>22</v>
      </c>
      <c r="AA875" t="s">
        <v>21</v>
      </c>
    </row>
    <row r="876" spans="2:41">
      <c r="E876" s="1" t="s">
        <v>19</v>
      </c>
      <c r="V876" s="17"/>
      <c r="AA876" s="1" t="s">
        <v>19</v>
      </c>
    </row>
    <row r="877" spans="2:41">
      <c r="V877" s="17"/>
    </row>
    <row r="878" spans="2:41">
      <c r="V878" s="17"/>
    </row>
    <row r="879" spans="2:41">
      <c r="V879" s="17"/>
    </row>
    <row r="880" spans="2:41">
      <c r="V880" s="17"/>
    </row>
    <row r="881" spans="1:43">
      <c r="V881" s="17"/>
    </row>
    <row r="882" spans="1:43">
      <c r="V882" s="17"/>
    </row>
    <row r="883" spans="1:4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</row>
    <row r="884" spans="1:43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</row>
    <row r="885" spans="1:43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</row>
    <row r="886" spans="1:43">
      <c r="V886" s="17"/>
    </row>
    <row r="887" spans="1:43">
      <c r="H887" s="173" t="s">
        <v>30</v>
      </c>
      <c r="I887" s="173"/>
      <c r="J887" s="173"/>
      <c r="V887" s="17"/>
      <c r="AA887" s="173" t="s">
        <v>31</v>
      </c>
      <c r="AB887" s="173"/>
      <c r="AC887" s="173"/>
    </row>
    <row r="888" spans="1:43">
      <c r="H888" s="173"/>
      <c r="I888" s="173"/>
      <c r="J888" s="173"/>
      <c r="V888" s="17"/>
      <c r="AA888" s="173"/>
      <c r="AB888" s="173"/>
      <c r="AC888" s="173"/>
    </row>
    <row r="889" spans="1:43">
      <c r="V889" s="17"/>
    </row>
    <row r="890" spans="1:43">
      <c r="V890" s="17"/>
    </row>
    <row r="891" spans="1:43" ht="23.25">
      <c r="B891" s="24" t="s">
        <v>70</v>
      </c>
      <c r="V891" s="17"/>
      <c r="X891" s="22" t="s">
        <v>70</v>
      </c>
    </row>
    <row r="892" spans="1:43" ht="23.25">
      <c r="B892" s="23" t="s">
        <v>32</v>
      </c>
      <c r="C892" s="20">
        <f>IF(X847="PAGADO",0,C852)</f>
        <v>0</v>
      </c>
      <c r="E892" s="174" t="s">
        <v>20</v>
      </c>
      <c r="F892" s="174"/>
      <c r="G892" s="174"/>
      <c r="H892" s="174"/>
      <c r="V892" s="17"/>
      <c r="X892" s="23" t="s">
        <v>32</v>
      </c>
      <c r="Y892" s="20">
        <f>IF(B1692="PAGADO",0,C897)</f>
        <v>0</v>
      </c>
      <c r="AA892" s="174" t="s">
        <v>20</v>
      </c>
      <c r="AB892" s="174"/>
      <c r="AC892" s="174"/>
      <c r="AD892" s="174"/>
    </row>
    <row r="893" spans="1:43">
      <c r="B893" s="1" t="s">
        <v>0</v>
      </c>
      <c r="C893" s="19">
        <f>H908</f>
        <v>0</v>
      </c>
      <c r="E893" s="2" t="s">
        <v>1</v>
      </c>
      <c r="F893" s="2" t="s">
        <v>2</v>
      </c>
      <c r="G893" s="2" t="s">
        <v>3</v>
      </c>
      <c r="H893" s="2" t="s">
        <v>4</v>
      </c>
      <c r="N893" s="2" t="s">
        <v>1</v>
      </c>
      <c r="O893" s="2" t="s">
        <v>5</v>
      </c>
      <c r="P893" s="2" t="s">
        <v>4</v>
      </c>
      <c r="Q893" s="2" t="s">
        <v>6</v>
      </c>
      <c r="R893" s="2" t="s">
        <v>7</v>
      </c>
      <c r="S893" s="3"/>
      <c r="V893" s="17"/>
      <c r="X893" s="1" t="s">
        <v>0</v>
      </c>
      <c r="Y893" s="19">
        <f>AD908</f>
        <v>0</v>
      </c>
      <c r="AA893" s="2" t="s">
        <v>1</v>
      </c>
      <c r="AB893" s="2" t="s">
        <v>2</v>
      </c>
      <c r="AC893" s="2" t="s">
        <v>3</v>
      </c>
      <c r="AD893" s="2" t="s">
        <v>4</v>
      </c>
      <c r="AJ893" s="2" t="s">
        <v>1</v>
      </c>
      <c r="AK893" s="2" t="s">
        <v>5</v>
      </c>
      <c r="AL893" s="2" t="s">
        <v>4</v>
      </c>
      <c r="AM893" s="2" t="s">
        <v>6</v>
      </c>
      <c r="AN893" s="2" t="s">
        <v>7</v>
      </c>
      <c r="AO893" s="3"/>
    </row>
    <row r="894" spans="1:43">
      <c r="C894" s="2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Y894" s="2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>
      <c r="B895" s="1" t="s">
        <v>24</v>
      </c>
      <c r="C895" s="19">
        <f>IF(C892&gt;0,C892+C893,C893)</f>
        <v>0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" t="s">
        <v>24</v>
      </c>
      <c r="Y895" s="19">
        <f>IF(Y892&gt;0,Y892+Y893,Y893)</f>
        <v>0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>
      <c r="B896" s="1" t="s">
        <v>9</v>
      </c>
      <c r="C896" s="20">
        <f>C920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" t="s">
        <v>9</v>
      </c>
      <c r="Y896" s="20">
        <f>Y920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6" t="s">
        <v>26</v>
      </c>
      <c r="C897" s="21">
        <f>C895-C896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6" t="s">
        <v>27</v>
      </c>
      <c r="Y897" s="21">
        <f>Y895-Y896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ht="23.25">
      <c r="B898" s="6"/>
      <c r="C898" s="7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75" t="str">
        <f>IF(Y897&lt;0,"NO PAGAR","COBRAR'")</f>
        <v>COBRAR'</v>
      </c>
      <c r="Y898" s="175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ht="23.25">
      <c r="B899" s="175" t="str">
        <f>IF(C897&lt;0,"NO PAGAR","COBRAR'")</f>
        <v>COBRAR'</v>
      </c>
      <c r="C899" s="175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/>
      <c r="Y899" s="8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68" t="s">
        <v>9</v>
      </c>
      <c r="C900" s="169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68" t="s">
        <v>9</v>
      </c>
      <c r="Y900" s="169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9" t="str">
        <f>IF(Y852&lt;0,"SALDO ADELANTADO","SALDO A FAVOR '")</f>
        <v>SALDO A FAVOR '</v>
      </c>
      <c r="C901" s="10">
        <f>IF(Y852&lt;=0,Y852*-1)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9" t="str">
        <f>IF(C897&lt;0,"SALDO ADELANTADO","SALDO A FAVOR'")</f>
        <v>SALDO A FAVOR'</v>
      </c>
      <c r="Y901" s="10">
        <f>IF(C897&lt;=0,C897*-1)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10</v>
      </c>
      <c r="C902" s="10">
        <f>R910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10</v>
      </c>
      <c r="Y902" s="10">
        <f>AN910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11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11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12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12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13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13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14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14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15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15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16</v>
      </c>
      <c r="C908" s="10"/>
      <c r="E908" s="170" t="s">
        <v>7</v>
      </c>
      <c r="F908" s="171"/>
      <c r="G908" s="172"/>
      <c r="H908" s="5">
        <f>SUM(H894:H907)</f>
        <v>0</v>
      </c>
      <c r="N908" s="3"/>
      <c r="O908" s="3"/>
      <c r="P908" s="3"/>
      <c r="Q908" s="3"/>
      <c r="R908" s="18"/>
      <c r="S908" s="3"/>
      <c r="V908" s="17"/>
      <c r="X908" s="11" t="s">
        <v>16</v>
      </c>
      <c r="Y908" s="10"/>
      <c r="AA908" s="170" t="s">
        <v>7</v>
      </c>
      <c r="AB908" s="171"/>
      <c r="AC908" s="172"/>
      <c r="AD908" s="5">
        <f>SUM(AD894:AD907)</f>
        <v>0</v>
      </c>
      <c r="AJ908" s="3"/>
      <c r="AK908" s="3"/>
      <c r="AL908" s="3"/>
      <c r="AM908" s="3"/>
      <c r="AN908" s="18"/>
      <c r="AO908" s="3"/>
    </row>
    <row r="909" spans="2:41">
      <c r="B909" s="11" t="s">
        <v>17</v>
      </c>
      <c r="C909" s="10"/>
      <c r="E909" s="13"/>
      <c r="F909" s="13"/>
      <c r="G909" s="13"/>
      <c r="N909" s="3"/>
      <c r="O909" s="3"/>
      <c r="P909" s="3"/>
      <c r="Q909" s="3"/>
      <c r="R909" s="18"/>
      <c r="S909" s="3"/>
      <c r="V909" s="17"/>
      <c r="X909" s="11" t="s">
        <v>17</v>
      </c>
      <c r="Y909" s="10"/>
      <c r="AA909" s="13"/>
      <c r="AB909" s="13"/>
      <c r="AC909" s="13"/>
      <c r="AJ909" s="3"/>
      <c r="AK909" s="3"/>
      <c r="AL909" s="3"/>
      <c r="AM909" s="3"/>
      <c r="AN909" s="18"/>
      <c r="AO909" s="3"/>
    </row>
    <row r="910" spans="2:41">
      <c r="B910" s="12"/>
      <c r="C910" s="10"/>
      <c r="N910" s="170" t="s">
        <v>7</v>
      </c>
      <c r="O910" s="171"/>
      <c r="P910" s="171"/>
      <c r="Q910" s="172"/>
      <c r="R910" s="18">
        <f>SUM(R894:R909)</f>
        <v>0</v>
      </c>
      <c r="S910" s="3"/>
      <c r="V910" s="17"/>
      <c r="X910" s="12"/>
      <c r="Y910" s="10"/>
      <c r="AJ910" s="170" t="s">
        <v>7</v>
      </c>
      <c r="AK910" s="171"/>
      <c r="AL910" s="171"/>
      <c r="AM910" s="172"/>
      <c r="AN910" s="18">
        <f>SUM(AN894:AN909)</f>
        <v>0</v>
      </c>
      <c r="AO910" s="3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2:27">
      <c r="B913" s="12"/>
      <c r="C913" s="10"/>
      <c r="E913" s="14"/>
      <c r="V913" s="17"/>
      <c r="X913" s="12"/>
      <c r="Y913" s="10"/>
      <c r="AA913" s="14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V915" s="17"/>
      <c r="X915" s="12"/>
      <c r="Y915" s="10"/>
    </row>
    <row r="916" spans="2:27">
      <c r="B916" s="12"/>
      <c r="C916" s="10"/>
      <c r="V916" s="17"/>
      <c r="X916" s="12"/>
      <c r="Y916" s="10"/>
    </row>
    <row r="917" spans="2:27">
      <c r="B917" s="12"/>
      <c r="C917" s="10"/>
      <c r="V917" s="17"/>
      <c r="X917" s="12"/>
      <c r="Y917" s="10"/>
    </row>
    <row r="918" spans="2:27">
      <c r="B918" s="12"/>
      <c r="C918" s="10"/>
      <c r="V918" s="17"/>
      <c r="X918" s="12"/>
      <c r="Y918" s="10"/>
    </row>
    <row r="919" spans="2:27">
      <c r="B919" s="11"/>
      <c r="C919" s="10"/>
      <c r="V919" s="17"/>
      <c r="X919" s="11"/>
      <c r="Y919" s="10"/>
    </row>
    <row r="920" spans="2:27">
      <c r="B920" s="15" t="s">
        <v>18</v>
      </c>
      <c r="C920" s="16">
        <f>SUM(C901:C919)</f>
        <v>0</v>
      </c>
      <c r="D920" t="s">
        <v>22</v>
      </c>
      <c r="E920" t="s">
        <v>21</v>
      </c>
      <c r="V920" s="17"/>
      <c r="X920" s="15" t="s">
        <v>18</v>
      </c>
      <c r="Y920" s="16">
        <f>SUM(Y901:Y919)</f>
        <v>0</v>
      </c>
      <c r="Z920" t="s">
        <v>22</v>
      </c>
      <c r="AA920" t="s">
        <v>21</v>
      </c>
    </row>
    <row r="921" spans="2:27">
      <c r="E921" s="1" t="s">
        <v>19</v>
      </c>
      <c r="V921" s="17"/>
      <c r="AA921" s="1" t="s">
        <v>19</v>
      </c>
    </row>
    <row r="922" spans="2:27">
      <c r="V922" s="17"/>
    </row>
    <row r="923" spans="2:27">
      <c r="V923" s="17"/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2:41">
      <c r="V929" s="17"/>
    </row>
    <row r="930" spans="2:41">
      <c r="V930" s="17"/>
    </row>
    <row r="931" spans="2:41">
      <c r="V931" s="17"/>
    </row>
    <row r="932" spans="2:41">
      <c r="V932" s="17"/>
    </row>
    <row r="933" spans="2:41">
      <c r="V933" s="17"/>
    </row>
    <row r="934" spans="2:41">
      <c r="V934" s="17"/>
    </row>
    <row r="935" spans="2:41">
      <c r="V935" s="17"/>
      <c r="AC935" s="176" t="s">
        <v>29</v>
      </c>
      <c r="AD935" s="176"/>
      <c r="AE935" s="176"/>
    </row>
    <row r="936" spans="2:41">
      <c r="H936" s="173" t="s">
        <v>28</v>
      </c>
      <c r="I936" s="173"/>
      <c r="J936" s="173"/>
      <c r="V936" s="17"/>
      <c r="AC936" s="176"/>
      <c r="AD936" s="176"/>
      <c r="AE936" s="176"/>
    </row>
    <row r="937" spans="2:41">
      <c r="H937" s="173"/>
      <c r="I937" s="173"/>
      <c r="J937" s="173"/>
      <c r="V937" s="17"/>
      <c r="AC937" s="176"/>
      <c r="AD937" s="176"/>
      <c r="AE937" s="176"/>
    </row>
    <row r="938" spans="2:41">
      <c r="V938" s="17"/>
    </row>
    <row r="939" spans="2:41">
      <c r="V939" s="17"/>
    </row>
    <row r="940" spans="2:41" ht="23.25">
      <c r="B940" s="22" t="s">
        <v>71</v>
      </c>
      <c r="V940" s="17"/>
      <c r="X940" s="22" t="s">
        <v>71</v>
      </c>
    </row>
    <row r="941" spans="2:41" ht="23.25">
      <c r="B941" s="23" t="s">
        <v>32</v>
      </c>
      <c r="C941" s="20">
        <f>IF(X892="PAGADO",0,Y897)</f>
        <v>0</v>
      </c>
      <c r="E941" s="174" t="s">
        <v>20</v>
      </c>
      <c r="F941" s="174"/>
      <c r="G941" s="174"/>
      <c r="H941" s="174"/>
      <c r="V941" s="17"/>
      <c r="X941" s="23" t="s">
        <v>32</v>
      </c>
      <c r="Y941" s="20">
        <f>IF(B941="PAGADO",0,C946)</f>
        <v>0</v>
      </c>
      <c r="AA941" s="174" t="s">
        <v>20</v>
      </c>
      <c r="AB941" s="174"/>
      <c r="AC941" s="174"/>
      <c r="AD941" s="174"/>
    </row>
    <row r="942" spans="2:41">
      <c r="B942" s="1" t="s">
        <v>0</v>
      </c>
      <c r="C942" s="19">
        <f>H957</f>
        <v>0</v>
      </c>
      <c r="E942" s="2" t="s">
        <v>1</v>
      </c>
      <c r="F942" s="2" t="s">
        <v>2</v>
      </c>
      <c r="G942" s="2" t="s">
        <v>3</v>
      </c>
      <c r="H942" s="2" t="s">
        <v>4</v>
      </c>
      <c r="N942" s="2" t="s">
        <v>1</v>
      </c>
      <c r="O942" s="2" t="s">
        <v>5</v>
      </c>
      <c r="P942" s="2" t="s">
        <v>4</v>
      </c>
      <c r="Q942" s="2" t="s">
        <v>6</v>
      </c>
      <c r="R942" s="2" t="s">
        <v>7</v>
      </c>
      <c r="S942" s="3"/>
      <c r="V942" s="17"/>
      <c r="X942" s="1" t="s">
        <v>0</v>
      </c>
      <c r="Y942" s="19">
        <f>AD957</f>
        <v>0</v>
      </c>
      <c r="AA942" s="2" t="s">
        <v>1</v>
      </c>
      <c r="AB942" s="2" t="s">
        <v>2</v>
      </c>
      <c r="AC942" s="2" t="s">
        <v>3</v>
      </c>
      <c r="AD942" s="2" t="s">
        <v>4</v>
      </c>
      <c r="AJ942" s="2" t="s">
        <v>1</v>
      </c>
      <c r="AK942" s="2" t="s">
        <v>5</v>
      </c>
      <c r="AL942" s="2" t="s">
        <v>4</v>
      </c>
      <c r="AM942" s="2" t="s">
        <v>6</v>
      </c>
      <c r="AN942" s="2" t="s">
        <v>7</v>
      </c>
      <c r="AO942" s="3"/>
    </row>
    <row r="943" spans="2:41">
      <c r="C943" s="2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Y943" s="2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" t="s">
        <v>24</v>
      </c>
      <c r="C944" s="19">
        <f>IF(C941&gt;0,C941+C942,C942)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" t="s">
        <v>24</v>
      </c>
      <c r="Y944" s="19">
        <f>IF(Y941&gt;0,Y942+Y941,Y942)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" t="s">
        <v>9</v>
      </c>
      <c r="C945" s="20">
        <f>C968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" t="s">
        <v>9</v>
      </c>
      <c r="Y945" s="20">
        <f>Y968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6" t="s">
        <v>25</v>
      </c>
      <c r="C946" s="21">
        <f>C944-C945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 t="s">
        <v>8</v>
      </c>
      <c r="Y946" s="21">
        <f>Y944-Y945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ht="26.25">
      <c r="B947" s="177" t="str">
        <f>IF(C946&lt;0,"NO PAGAR","COBRAR")</f>
        <v>COBRAR</v>
      </c>
      <c r="C947" s="177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77" t="str">
        <f>IF(Y946&lt;0,"NO PAGAR","COBRAR")</f>
        <v>COBRAR</v>
      </c>
      <c r="Y947" s="177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68" t="s">
        <v>9</v>
      </c>
      <c r="C948" s="169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68" t="s">
        <v>9</v>
      </c>
      <c r="Y948" s="169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9" t="str">
        <f>IF(C982&lt;0,"SALDO A FAVOR","SALDO ADELANTAD0'")</f>
        <v>SALDO ADELANTAD0'</v>
      </c>
      <c r="C949" s="10">
        <f>IF(Y897&lt;=0,Y897*-1)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9" t="str">
        <f>IF(C946&lt;0,"SALDO ADELANTADO","SALDO A FAVOR'")</f>
        <v>SALDO A FAVOR'</v>
      </c>
      <c r="Y949" s="10">
        <f>IF(C946&lt;=0,C946*-1)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10</v>
      </c>
      <c r="C950" s="10">
        <f>R959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10</v>
      </c>
      <c r="Y950" s="10">
        <f>AN959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11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11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12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12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13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13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14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14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15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15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16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16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17</v>
      </c>
      <c r="C957" s="10"/>
      <c r="E957" s="170" t="s">
        <v>7</v>
      </c>
      <c r="F957" s="171"/>
      <c r="G957" s="172"/>
      <c r="H957" s="5">
        <f>SUM(H943:H956)</f>
        <v>0</v>
      </c>
      <c r="N957" s="3"/>
      <c r="O957" s="3"/>
      <c r="P957" s="3"/>
      <c r="Q957" s="3"/>
      <c r="R957" s="18"/>
      <c r="S957" s="3"/>
      <c r="V957" s="17"/>
      <c r="X957" s="11" t="s">
        <v>17</v>
      </c>
      <c r="Y957" s="10"/>
      <c r="AA957" s="170" t="s">
        <v>7</v>
      </c>
      <c r="AB957" s="171"/>
      <c r="AC957" s="172"/>
      <c r="AD957" s="5">
        <f>SUM(AD943:AD956)</f>
        <v>0</v>
      </c>
      <c r="AJ957" s="3"/>
      <c r="AK957" s="3"/>
      <c r="AL957" s="3"/>
      <c r="AM957" s="3"/>
      <c r="AN957" s="18"/>
      <c r="AO957" s="3"/>
    </row>
    <row r="958" spans="2:41">
      <c r="B958" s="12"/>
      <c r="C958" s="10"/>
      <c r="E958" s="13"/>
      <c r="F958" s="13"/>
      <c r="G958" s="13"/>
      <c r="N958" s="3"/>
      <c r="O958" s="3"/>
      <c r="P958" s="3"/>
      <c r="Q958" s="3"/>
      <c r="R958" s="18"/>
      <c r="S958" s="3"/>
      <c r="V958" s="17"/>
      <c r="X958" s="12"/>
      <c r="Y958" s="10"/>
      <c r="AA958" s="13"/>
      <c r="AB958" s="13"/>
      <c r="AC958" s="13"/>
      <c r="AJ958" s="3"/>
      <c r="AK958" s="3"/>
      <c r="AL958" s="3"/>
      <c r="AM958" s="3"/>
      <c r="AN958" s="18"/>
      <c r="AO958" s="3"/>
    </row>
    <row r="959" spans="2:41">
      <c r="B959" s="12"/>
      <c r="C959" s="10"/>
      <c r="N959" s="170" t="s">
        <v>7</v>
      </c>
      <c r="O959" s="171"/>
      <c r="P959" s="171"/>
      <c r="Q959" s="172"/>
      <c r="R959" s="18">
        <f>SUM(R943:R958)</f>
        <v>0</v>
      </c>
      <c r="S959" s="3"/>
      <c r="V959" s="17"/>
      <c r="X959" s="12"/>
      <c r="Y959" s="10"/>
      <c r="AJ959" s="170" t="s">
        <v>7</v>
      </c>
      <c r="AK959" s="171"/>
      <c r="AL959" s="171"/>
      <c r="AM959" s="172"/>
      <c r="AN959" s="18">
        <f>SUM(AN943:AN958)</f>
        <v>0</v>
      </c>
      <c r="AO959" s="3"/>
    </row>
    <row r="960" spans="2:41">
      <c r="B960" s="12"/>
      <c r="C960" s="10"/>
      <c r="V960" s="17"/>
      <c r="X960" s="12"/>
      <c r="Y960" s="10"/>
    </row>
    <row r="961" spans="2:27">
      <c r="B961" s="12"/>
      <c r="C961" s="10"/>
      <c r="V961" s="17"/>
      <c r="X961" s="12"/>
      <c r="Y961" s="10"/>
    </row>
    <row r="962" spans="2:27">
      <c r="B962" s="12"/>
      <c r="C962" s="10"/>
      <c r="E962" s="14"/>
      <c r="V962" s="17"/>
      <c r="X962" s="12"/>
      <c r="Y962" s="10"/>
      <c r="AA962" s="14"/>
    </row>
    <row r="963" spans="2:27">
      <c r="B963" s="12"/>
      <c r="C963" s="10"/>
      <c r="V963" s="17"/>
      <c r="X963" s="12"/>
      <c r="Y963" s="10"/>
    </row>
    <row r="964" spans="2:27">
      <c r="B964" s="12"/>
      <c r="C964" s="10"/>
      <c r="V964" s="17"/>
      <c r="X964" s="12"/>
      <c r="Y964" s="10"/>
    </row>
    <row r="965" spans="2:27">
      <c r="B965" s="12"/>
      <c r="C965" s="10"/>
      <c r="V965" s="17"/>
      <c r="X965" s="12"/>
      <c r="Y965" s="10"/>
    </row>
    <row r="966" spans="2:27">
      <c r="B966" s="12"/>
      <c r="C966" s="10"/>
      <c r="V966" s="17"/>
      <c r="X966" s="12"/>
      <c r="Y966" s="10"/>
    </row>
    <row r="967" spans="2:27">
      <c r="B967" s="11"/>
      <c r="C967" s="10"/>
      <c r="V967" s="17"/>
      <c r="X967" s="11"/>
      <c r="Y967" s="10"/>
    </row>
    <row r="968" spans="2:27">
      <c r="B968" s="15" t="s">
        <v>18</v>
      </c>
      <c r="C968" s="16">
        <f>SUM(C949:C967)</f>
        <v>0</v>
      </c>
      <c r="V968" s="17"/>
      <c r="X968" s="15" t="s">
        <v>18</v>
      </c>
      <c r="Y968" s="16">
        <f>SUM(Y949:Y967)</f>
        <v>0</v>
      </c>
    </row>
    <row r="969" spans="2:27">
      <c r="D969" t="s">
        <v>22</v>
      </c>
      <c r="E969" t="s">
        <v>21</v>
      </c>
      <c r="V969" s="17"/>
      <c r="Z969" t="s">
        <v>22</v>
      </c>
      <c r="AA969" t="s">
        <v>21</v>
      </c>
    </row>
    <row r="970" spans="2:27">
      <c r="E970" s="1" t="s">
        <v>19</v>
      </c>
      <c r="V970" s="17"/>
      <c r="AA970" s="1" t="s">
        <v>19</v>
      </c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1:43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</row>
    <row r="978" spans="1:43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</row>
    <row r="979" spans="1:43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</row>
    <row r="980" spans="1:43">
      <c r="V980" s="17"/>
    </row>
    <row r="981" spans="1:43">
      <c r="H981" s="173" t="s">
        <v>30</v>
      </c>
      <c r="I981" s="173"/>
      <c r="J981" s="173"/>
      <c r="V981" s="17"/>
      <c r="AA981" s="173" t="s">
        <v>31</v>
      </c>
      <c r="AB981" s="173"/>
      <c r="AC981" s="173"/>
    </row>
    <row r="982" spans="1:43">
      <c r="H982" s="173"/>
      <c r="I982" s="173"/>
      <c r="J982" s="173"/>
      <c r="V982" s="17"/>
      <c r="AA982" s="173"/>
      <c r="AB982" s="173"/>
      <c r="AC982" s="173"/>
    </row>
    <row r="983" spans="1:43">
      <c r="V983" s="17"/>
    </row>
    <row r="984" spans="1:43">
      <c r="V984" s="17"/>
    </row>
    <row r="985" spans="1:43" ht="23.25">
      <c r="B985" s="24" t="s">
        <v>73</v>
      </c>
      <c r="V985" s="17"/>
      <c r="X985" s="22" t="s">
        <v>71</v>
      </c>
    </row>
    <row r="986" spans="1:43" ht="23.25">
      <c r="B986" s="23" t="s">
        <v>32</v>
      </c>
      <c r="C986" s="20">
        <f>IF(X941="PAGADO",0,C946)</f>
        <v>0</v>
      </c>
      <c r="E986" s="174" t="s">
        <v>20</v>
      </c>
      <c r="F986" s="174"/>
      <c r="G986" s="174"/>
      <c r="H986" s="174"/>
      <c r="V986" s="17"/>
      <c r="X986" s="23" t="s">
        <v>32</v>
      </c>
      <c r="Y986" s="20">
        <f>IF(B1786="PAGADO",0,C991)</f>
        <v>0</v>
      </c>
      <c r="AA986" s="174" t="s">
        <v>20</v>
      </c>
      <c r="AB986" s="174"/>
      <c r="AC986" s="174"/>
      <c r="AD986" s="174"/>
    </row>
    <row r="987" spans="1:43">
      <c r="B987" s="1" t="s">
        <v>0</v>
      </c>
      <c r="C987" s="19">
        <f>H1002</f>
        <v>0</v>
      </c>
      <c r="E987" s="2" t="s">
        <v>1</v>
      </c>
      <c r="F987" s="2" t="s">
        <v>2</v>
      </c>
      <c r="G987" s="2" t="s">
        <v>3</v>
      </c>
      <c r="H987" s="2" t="s">
        <v>4</v>
      </c>
      <c r="N987" s="2" t="s">
        <v>1</v>
      </c>
      <c r="O987" s="2" t="s">
        <v>5</v>
      </c>
      <c r="P987" s="2" t="s">
        <v>4</v>
      </c>
      <c r="Q987" s="2" t="s">
        <v>6</v>
      </c>
      <c r="R987" s="2" t="s">
        <v>7</v>
      </c>
      <c r="S987" s="3"/>
      <c r="V987" s="17"/>
      <c r="X987" s="1" t="s">
        <v>0</v>
      </c>
      <c r="Y987" s="19">
        <f>AD1002</f>
        <v>0</v>
      </c>
      <c r="AA987" s="2" t="s">
        <v>1</v>
      </c>
      <c r="AB987" s="2" t="s">
        <v>2</v>
      </c>
      <c r="AC987" s="2" t="s">
        <v>3</v>
      </c>
      <c r="AD987" s="2" t="s">
        <v>4</v>
      </c>
      <c r="AJ987" s="2" t="s">
        <v>1</v>
      </c>
      <c r="AK987" s="2" t="s">
        <v>5</v>
      </c>
      <c r="AL987" s="2" t="s">
        <v>4</v>
      </c>
      <c r="AM987" s="2" t="s">
        <v>6</v>
      </c>
      <c r="AN987" s="2" t="s">
        <v>7</v>
      </c>
      <c r="AO987" s="3"/>
    </row>
    <row r="988" spans="1:43">
      <c r="C988" s="2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Y988" s="2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1:43">
      <c r="B989" s="1" t="s">
        <v>24</v>
      </c>
      <c r="C989" s="19">
        <f>IF(C986&gt;0,C986+C987,C987)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" t="s">
        <v>24</v>
      </c>
      <c r="Y989" s="19">
        <f>IF(Y986&gt;0,Y986+Y987,Y987)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1:43">
      <c r="B990" s="1" t="s">
        <v>9</v>
      </c>
      <c r="C990" s="20">
        <f>C1014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" t="s">
        <v>9</v>
      </c>
      <c r="Y990" s="20">
        <f>Y1014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1:43">
      <c r="B991" s="6" t="s">
        <v>26</v>
      </c>
      <c r="C991" s="21">
        <f>C989-C990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6" t="s">
        <v>27</v>
      </c>
      <c r="Y991" s="21">
        <f>Y989-Y990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 ht="23.25">
      <c r="B992" s="6"/>
      <c r="C992" s="7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75" t="str">
        <f>IF(Y991&lt;0,"NO PAGAR","COBRAR'")</f>
        <v>COBRAR'</v>
      </c>
      <c r="Y992" s="175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ht="23.25">
      <c r="B993" s="175" t="str">
        <f>IF(C991&lt;0,"NO PAGAR","COBRAR'")</f>
        <v>COBRAR'</v>
      </c>
      <c r="C993" s="175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6"/>
      <c r="Y993" s="8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68" t="s">
        <v>9</v>
      </c>
      <c r="C994" s="169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68" t="s">
        <v>9</v>
      </c>
      <c r="Y994" s="169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9" t="str">
        <f>IF(Y946&lt;0,"SALDO ADELANTADO","SALDO A FAVOR '")</f>
        <v>SALDO A FAVOR '</v>
      </c>
      <c r="C995" s="10">
        <f>IF(Y946&lt;=0,Y946*-1)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9" t="str">
        <f>IF(C991&lt;0,"SALDO ADELANTADO","SALDO A FAVOR'")</f>
        <v>SALDO A FAVOR'</v>
      </c>
      <c r="Y995" s="10">
        <f>IF(C991&lt;=0,C991*-1)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10</v>
      </c>
      <c r="C996" s="10">
        <f>R1004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10</v>
      </c>
      <c r="Y996" s="10">
        <f>AN1004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11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11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12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12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13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13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14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14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15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15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16</v>
      </c>
      <c r="C1002" s="10"/>
      <c r="E1002" s="170" t="s">
        <v>7</v>
      </c>
      <c r="F1002" s="171"/>
      <c r="G1002" s="172"/>
      <c r="H1002" s="5">
        <f>SUM(H988:H1001)</f>
        <v>0</v>
      </c>
      <c r="N1002" s="3"/>
      <c r="O1002" s="3"/>
      <c r="P1002" s="3"/>
      <c r="Q1002" s="3"/>
      <c r="R1002" s="18"/>
      <c r="S1002" s="3"/>
      <c r="V1002" s="17"/>
      <c r="X1002" s="11" t="s">
        <v>16</v>
      </c>
      <c r="Y1002" s="10"/>
      <c r="AA1002" s="170" t="s">
        <v>7</v>
      </c>
      <c r="AB1002" s="171"/>
      <c r="AC1002" s="172"/>
      <c r="AD1002" s="5">
        <f>SUM(AD988:AD1001)</f>
        <v>0</v>
      </c>
      <c r="AJ1002" s="3"/>
      <c r="AK1002" s="3"/>
      <c r="AL1002" s="3"/>
      <c r="AM1002" s="3"/>
      <c r="AN1002" s="18"/>
      <c r="AO1002" s="3"/>
    </row>
    <row r="1003" spans="2:41">
      <c r="B1003" s="11" t="s">
        <v>17</v>
      </c>
      <c r="C1003" s="10"/>
      <c r="E1003" s="13"/>
      <c r="F1003" s="13"/>
      <c r="G1003" s="13"/>
      <c r="N1003" s="3"/>
      <c r="O1003" s="3"/>
      <c r="P1003" s="3"/>
      <c r="Q1003" s="3"/>
      <c r="R1003" s="18"/>
      <c r="S1003" s="3"/>
      <c r="V1003" s="17"/>
      <c r="X1003" s="11" t="s">
        <v>17</v>
      </c>
      <c r="Y1003" s="10"/>
      <c r="AA1003" s="13"/>
      <c r="AB1003" s="13"/>
      <c r="AC1003" s="13"/>
      <c r="AJ1003" s="3"/>
      <c r="AK1003" s="3"/>
      <c r="AL1003" s="3"/>
      <c r="AM1003" s="3"/>
      <c r="AN1003" s="18"/>
      <c r="AO1003" s="3"/>
    </row>
    <row r="1004" spans="2:41">
      <c r="B1004" s="12"/>
      <c r="C1004" s="10"/>
      <c r="N1004" s="170" t="s">
        <v>7</v>
      </c>
      <c r="O1004" s="171"/>
      <c r="P1004" s="171"/>
      <c r="Q1004" s="172"/>
      <c r="R1004" s="18">
        <f>SUM(R988:R1003)</f>
        <v>0</v>
      </c>
      <c r="S1004" s="3"/>
      <c r="V1004" s="17"/>
      <c r="X1004" s="12"/>
      <c r="Y1004" s="10"/>
      <c r="AJ1004" s="170" t="s">
        <v>7</v>
      </c>
      <c r="AK1004" s="171"/>
      <c r="AL1004" s="171"/>
      <c r="AM1004" s="172"/>
      <c r="AN1004" s="18">
        <f>SUM(AN988:AN1003)</f>
        <v>0</v>
      </c>
      <c r="AO1004" s="3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E1007" s="14"/>
      <c r="V1007" s="17"/>
      <c r="X1007" s="12"/>
      <c r="Y1007" s="10"/>
      <c r="AA1007" s="14"/>
    </row>
    <row r="1008" spans="2:41">
      <c r="B1008" s="12"/>
      <c r="C1008" s="10"/>
      <c r="V1008" s="17"/>
      <c r="X1008" s="12"/>
      <c r="Y1008" s="10"/>
    </row>
    <row r="1009" spans="2:27">
      <c r="B1009" s="12"/>
      <c r="C1009" s="10"/>
      <c r="V1009" s="17"/>
      <c r="X1009" s="12"/>
      <c r="Y1009" s="10"/>
    </row>
    <row r="1010" spans="2:27">
      <c r="B1010" s="12"/>
      <c r="C1010" s="10"/>
      <c r="V1010" s="17"/>
      <c r="X1010" s="12"/>
      <c r="Y1010" s="10"/>
    </row>
    <row r="1011" spans="2:27">
      <c r="B1011" s="12"/>
      <c r="C1011" s="10"/>
      <c r="V1011" s="17"/>
      <c r="X1011" s="12"/>
      <c r="Y1011" s="10"/>
    </row>
    <row r="1012" spans="2:27">
      <c r="B1012" s="12"/>
      <c r="C1012" s="10"/>
      <c r="V1012" s="17"/>
      <c r="X1012" s="12"/>
      <c r="Y1012" s="10"/>
    </row>
    <row r="1013" spans="2:27">
      <c r="B1013" s="11"/>
      <c r="C1013" s="10"/>
      <c r="V1013" s="17"/>
      <c r="X1013" s="11"/>
      <c r="Y1013" s="10"/>
    </row>
    <row r="1014" spans="2:27">
      <c r="B1014" s="15" t="s">
        <v>18</v>
      </c>
      <c r="C1014" s="16">
        <f>SUM(C995:C1013)</f>
        <v>0</v>
      </c>
      <c r="D1014" t="s">
        <v>22</v>
      </c>
      <c r="E1014" t="s">
        <v>21</v>
      </c>
      <c r="V1014" s="17"/>
      <c r="X1014" s="15" t="s">
        <v>18</v>
      </c>
      <c r="Y1014" s="16">
        <f>SUM(Y995:Y1013)</f>
        <v>0</v>
      </c>
      <c r="Z1014" t="s">
        <v>22</v>
      </c>
      <c r="AA1014" t="s">
        <v>21</v>
      </c>
    </row>
    <row r="1015" spans="2:27">
      <c r="E1015" s="1" t="s">
        <v>19</v>
      </c>
      <c r="V1015" s="17"/>
      <c r="AA1015" s="1" t="s">
        <v>19</v>
      </c>
    </row>
    <row r="1016" spans="2:27">
      <c r="V1016" s="17"/>
    </row>
    <row r="1017" spans="2:27">
      <c r="V1017" s="17"/>
    </row>
    <row r="1018" spans="2:27">
      <c r="V1018" s="17"/>
    </row>
    <row r="1019" spans="2:27">
      <c r="V1019" s="17"/>
    </row>
    <row r="1020" spans="2:27">
      <c r="V1020" s="17"/>
    </row>
    <row r="1021" spans="2:27">
      <c r="V1021" s="17"/>
    </row>
    <row r="1022" spans="2:27">
      <c r="V1022" s="17"/>
    </row>
    <row r="1023" spans="2:27">
      <c r="V1023" s="17"/>
    </row>
    <row r="1024" spans="2:27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  <c r="AC1028" s="176" t="s">
        <v>29</v>
      </c>
      <c r="AD1028" s="176"/>
      <c r="AE1028" s="176"/>
    </row>
    <row r="1029" spans="2:41">
      <c r="H1029" s="173" t="s">
        <v>28</v>
      </c>
      <c r="I1029" s="173"/>
      <c r="J1029" s="173"/>
      <c r="V1029" s="17"/>
      <c r="AC1029" s="176"/>
      <c r="AD1029" s="176"/>
      <c r="AE1029" s="176"/>
    </row>
    <row r="1030" spans="2:41">
      <c r="H1030" s="173"/>
      <c r="I1030" s="173"/>
      <c r="J1030" s="173"/>
      <c r="V1030" s="17"/>
      <c r="AC1030" s="176"/>
      <c r="AD1030" s="176"/>
      <c r="AE1030" s="176"/>
    </row>
    <row r="1031" spans="2:41">
      <c r="V1031" s="17"/>
    </row>
    <row r="1032" spans="2:41">
      <c r="V1032" s="17"/>
    </row>
    <row r="1033" spans="2:41" ht="23.25">
      <c r="B1033" s="22" t="s">
        <v>72</v>
      </c>
      <c r="V1033" s="17"/>
      <c r="X1033" s="22" t="s">
        <v>74</v>
      </c>
    </row>
    <row r="1034" spans="2:41" ht="23.25">
      <c r="B1034" s="23" t="s">
        <v>32</v>
      </c>
      <c r="C1034" s="20">
        <f>IF(X986="PAGADO",0,Y991)</f>
        <v>0</v>
      </c>
      <c r="E1034" s="174" t="s">
        <v>20</v>
      </c>
      <c r="F1034" s="174"/>
      <c r="G1034" s="174"/>
      <c r="H1034" s="174"/>
      <c r="V1034" s="17"/>
      <c r="X1034" s="23" t="s">
        <v>32</v>
      </c>
      <c r="Y1034" s="20">
        <f>IF(B1034="PAGADO",0,C1039)</f>
        <v>0</v>
      </c>
      <c r="AA1034" s="174" t="s">
        <v>20</v>
      </c>
      <c r="AB1034" s="174"/>
      <c r="AC1034" s="174"/>
      <c r="AD1034" s="174"/>
    </row>
    <row r="1035" spans="2:41">
      <c r="B1035" s="1" t="s">
        <v>0</v>
      </c>
      <c r="C1035" s="19">
        <f>H1050</f>
        <v>0</v>
      </c>
      <c r="E1035" s="2" t="s">
        <v>1</v>
      </c>
      <c r="F1035" s="2" t="s">
        <v>2</v>
      </c>
      <c r="G1035" s="2" t="s">
        <v>3</v>
      </c>
      <c r="H1035" s="2" t="s">
        <v>4</v>
      </c>
      <c r="N1035" s="2" t="s">
        <v>1</v>
      </c>
      <c r="O1035" s="2" t="s">
        <v>5</v>
      </c>
      <c r="P1035" s="2" t="s">
        <v>4</v>
      </c>
      <c r="Q1035" s="2" t="s">
        <v>6</v>
      </c>
      <c r="R1035" s="2" t="s">
        <v>7</v>
      </c>
      <c r="S1035" s="3"/>
      <c r="V1035" s="17"/>
      <c r="X1035" s="1" t="s">
        <v>0</v>
      </c>
      <c r="Y1035" s="19">
        <f>AD1050</f>
        <v>0</v>
      </c>
      <c r="AA1035" s="2" t="s">
        <v>1</v>
      </c>
      <c r="AB1035" s="2" t="s">
        <v>2</v>
      </c>
      <c r="AC1035" s="2" t="s">
        <v>3</v>
      </c>
      <c r="AD1035" s="2" t="s">
        <v>4</v>
      </c>
      <c r="AJ1035" s="2" t="s">
        <v>1</v>
      </c>
      <c r="AK1035" s="2" t="s">
        <v>5</v>
      </c>
      <c r="AL1035" s="2" t="s">
        <v>4</v>
      </c>
      <c r="AM1035" s="2" t="s">
        <v>6</v>
      </c>
      <c r="AN1035" s="2" t="s">
        <v>7</v>
      </c>
      <c r="AO1035" s="3"/>
    </row>
    <row r="1036" spans="2:41">
      <c r="C1036" s="2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Y1036" s="2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" t="s">
        <v>24</v>
      </c>
      <c r="C1037" s="19">
        <f>IF(C1034&gt;0,C1034+C1035,C1035)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24</v>
      </c>
      <c r="Y1037" s="19">
        <f>IF(Y1034&gt;0,Y1034+Y1035,Y1035)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" t="s">
        <v>9</v>
      </c>
      <c r="C1038" s="20">
        <f>C1061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" t="s">
        <v>9</v>
      </c>
      <c r="Y1038" s="20">
        <f>Y1061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6" t="s">
        <v>25</v>
      </c>
      <c r="C1039" s="21">
        <f>C1037-C1038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 t="s">
        <v>8</v>
      </c>
      <c r="Y1039" s="21">
        <f>Y1037-Y1038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ht="26.25">
      <c r="B1040" s="177" t="str">
        <f>IF(C1039&lt;0,"NO PAGAR","COBRAR")</f>
        <v>COBRAR</v>
      </c>
      <c r="C1040" s="177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77" t="str">
        <f>IF(Y1039&lt;0,"NO PAGAR","COBRAR")</f>
        <v>COBRAR</v>
      </c>
      <c r="Y1040" s="177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68" t="s">
        <v>9</v>
      </c>
      <c r="C1041" s="169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68" t="s">
        <v>9</v>
      </c>
      <c r="Y1041" s="169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9" t="str">
        <f>IF(C1075&lt;0,"SALDO A FAVOR","SALDO ADELANTAD0'")</f>
        <v>SALDO ADELANTAD0'</v>
      </c>
      <c r="C1042" s="10">
        <f>IF(Y986&lt;=0,Y986*-1)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9" t="str">
        <f>IF(C1039&lt;0,"SALDO ADELANTADO","SALDO A FAVOR'")</f>
        <v>SALDO A FAVOR'</v>
      </c>
      <c r="Y1042" s="10">
        <f>IF(C1039&lt;=0,C1039*-1)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10</v>
      </c>
      <c r="C1043" s="10">
        <f>R1052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10</v>
      </c>
      <c r="Y1043" s="10">
        <f>AN1052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11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11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12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12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13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13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14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14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15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15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16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16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17</v>
      </c>
      <c r="C1050" s="10"/>
      <c r="E1050" s="170" t="s">
        <v>7</v>
      </c>
      <c r="F1050" s="171"/>
      <c r="G1050" s="172"/>
      <c r="H1050" s="5">
        <f>SUM(H1036:H1049)</f>
        <v>0</v>
      </c>
      <c r="N1050" s="3"/>
      <c r="O1050" s="3"/>
      <c r="P1050" s="3"/>
      <c r="Q1050" s="3"/>
      <c r="R1050" s="18"/>
      <c r="S1050" s="3"/>
      <c r="V1050" s="17"/>
      <c r="X1050" s="11" t="s">
        <v>17</v>
      </c>
      <c r="Y1050" s="10"/>
      <c r="AA1050" s="170" t="s">
        <v>7</v>
      </c>
      <c r="AB1050" s="171"/>
      <c r="AC1050" s="172"/>
      <c r="AD1050" s="5">
        <f>SUM(AD1036:AD1049)</f>
        <v>0</v>
      </c>
      <c r="AJ1050" s="3"/>
      <c r="AK1050" s="3"/>
      <c r="AL1050" s="3"/>
      <c r="AM1050" s="3"/>
      <c r="AN1050" s="18"/>
      <c r="AO1050" s="3"/>
    </row>
    <row r="1051" spans="2:41">
      <c r="B1051" s="12"/>
      <c r="C1051" s="10"/>
      <c r="E1051" s="13"/>
      <c r="F1051" s="13"/>
      <c r="G1051" s="13"/>
      <c r="N1051" s="3"/>
      <c r="O1051" s="3"/>
      <c r="P1051" s="3"/>
      <c r="Q1051" s="3"/>
      <c r="R1051" s="18"/>
      <c r="S1051" s="3"/>
      <c r="V1051" s="17"/>
      <c r="X1051" s="12"/>
      <c r="Y1051" s="10"/>
      <c r="AA1051" s="13"/>
      <c r="AB1051" s="13"/>
      <c r="AC1051" s="13"/>
      <c r="AJ1051" s="3"/>
      <c r="AK1051" s="3"/>
      <c r="AL1051" s="3"/>
      <c r="AM1051" s="3"/>
      <c r="AN1051" s="18"/>
      <c r="AO1051" s="3"/>
    </row>
    <row r="1052" spans="2:41">
      <c r="B1052" s="12"/>
      <c r="C1052" s="10"/>
      <c r="N1052" s="170" t="s">
        <v>7</v>
      </c>
      <c r="O1052" s="171"/>
      <c r="P1052" s="171"/>
      <c r="Q1052" s="172"/>
      <c r="R1052" s="18">
        <f>SUM(R1036:R1051)</f>
        <v>0</v>
      </c>
      <c r="S1052" s="3"/>
      <c r="V1052" s="17"/>
      <c r="X1052" s="12"/>
      <c r="Y1052" s="10"/>
      <c r="AJ1052" s="170" t="s">
        <v>7</v>
      </c>
      <c r="AK1052" s="171"/>
      <c r="AL1052" s="171"/>
      <c r="AM1052" s="172"/>
      <c r="AN1052" s="18">
        <f>SUM(AN1036:AN1051)</f>
        <v>0</v>
      </c>
      <c r="AO1052" s="3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V1054" s="17"/>
      <c r="X1054" s="12"/>
      <c r="Y1054" s="10"/>
    </row>
    <row r="1055" spans="2:41">
      <c r="B1055" s="12"/>
      <c r="C1055" s="10"/>
      <c r="E1055" s="14"/>
      <c r="V1055" s="17"/>
      <c r="X1055" s="12"/>
      <c r="Y1055" s="10"/>
      <c r="AA1055" s="14"/>
    </row>
    <row r="1056" spans="2:41">
      <c r="B1056" s="12"/>
      <c r="C1056" s="10"/>
      <c r="V1056" s="17"/>
      <c r="X1056" s="12"/>
      <c r="Y1056" s="10"/>
    </row>
    <row r="1057" spans="1:43">
      <c r="B1057" s="12"/>
      <c r="C1057" s="10"/>
      <c r="V1057" s="17"/>
      <c r="X1057" s="12"/>
      <c r="Y1057" s="10"/>
    </row>
    <row r="1058" spans="1:43">
      <c r="B1058" s="12"/>
      <c r="C1058" s="10"/>
      <c r="V1058" s="17"/>
      <c r="X1058" s="12"/>
      <c r="Y1058" s="10"/>
    </row>
    <row r="1059" spans="1:43">
      <c r="B1059" s="12"/>
      <c r="C1059" s="10"/>
      <c r="V1059" s="17"/>
      <c r="X1059" s="12"/>
      <c r="Y1059" s="10"/>
    </row>
    <row r="1060" spans="1:43">
      <c r="B1060" s="11"/>
      <c r="C1060" s="10"/>
      <c r="V1060" s="17"/>
      <c r="X1060" s="11"/>
      <c r="Y1060" s="10"/>
    </row>
    <row r="1061" spans="1:43">
      <c r="B1061" s="15" t="s">
        <v>18</v>
      </c>
      <c r="C1061" s="16">
        <f>SUM(C1042:C1060)</f>
        <v>0</v>
      </c>
      <c r="V1061" s="17"/>
      <c r="X1061" s="15" t="s">
        <v>18</v>
      </c>
      <c r="Y1061" s="16">
        <f>SUM(Y1042:Y1060)</f>
        <v>0</v>
      </c>
    </row>
    <row r="1062" spans="1:43">
      <c r="D1062" t="s">
        <v>22</v>
      </c>
      <c r="E1062" t="s">
        <v>21</v>
      </c>
      <c r="V1062" s="17"/>
      <c r="Z1062" t="s">
        <v>22</v>
      </c>
      <c r="AA1062" t="s">
        <v>21</v>
      </c>
    </row>
    <row r="1063" spans="1:43">
      <c r="E1063" s="1" t="s">
        <v>19</v>
      </c>
      <c r="V1063" s="17"/>
      <c r="AA1063" s="1" t="s">
        <v>19</v>
      </c>
    </row>
    <row r="1064" spans="1:43">
      <c r="V1064" s="17"/>
    </row>
    <row r="1065" spans="1:43">
      <c r="V1065" s="17"/>
    </row>
    <row r="1066" spans="1:43">
      <c r="V1066" s="17"/>
    </row>
    <row r="1067" spans="1:43">
      <c r="V1067" s="17"/>
    </row>
    <row r="1068" spans="1:43">
      <c r="V1068" s="17"/>
    </row>
    <row r="1069" spans="1:43">
      <c r="V1069" s="17"/>
    </row>
    <row r="1070" spans="1:43">
      <c r="A1070" s="17"/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</row>
    <row r="1071" spans="1:43">
      <c r="A1071" s="17"/>
      <c r="B1071" s="17"/>
      <c r="C1071" s="17"/>
      <c r="D1071" s="17"/>
      <c r="E1071" s="17"/>
      <c r="F1071" s="17"/>
      <c r="G1071" s="17"/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  <c r="AP1071" s="17"/>
      <c r="AQ1071" s="17"/>
    </row>
    <row r="1072" spans="1:43">
      <c r="A1072" s="17"/>
      <c r="B1072" s="17"/>
      <c r="C1072" s="17"/>
      <c r="D1072" s="17"/>
      <c r="E1072" s="17"/>
      <c r="F1072" s="17"/>
      <c r="G1072" s="17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</row>
    <row r="1073" spans="2:41">
      <c r="V1073" s="17"/>
    </row>
    <row r="1074" spans="2:41">
      <c r="H1074" s="173" t="s">
        <v>30</v>
      </c>
      <c r="I1074" s="173"/>
      <c r="J1074" s="173"/>
      <c r="V1074" s="17"/>
      <c r="AA1074" s="173" t="s">
        <v>31</v>
      </c>
      <c r="AB1074" s="173"/>
      <c r="AC1074" s="173"/>
    </row>
    <row r="1075" spans="2:41">
      <c r="H1075" s="173"/>
      <c r="I1075" s="173"/>
      <c r="J1075" s="173"/>
      <c r="V1075" s="17"/>
      <c r="AA1075" s="173"/>
      <c r="AB1075" s="173"/>
      <c r="AC1075" s="173"/>
    </row>
    <row r="1076" spans="2:41">
      <c r="V1076" s="17"/>
    </row>
    <row r="1077" spans="2:41">
      <c r="V1077" s="17"/>
    </row>
    <row r="1078" spans="2:41" ht="23.25">
      <c r="B1078" s="24" t="s">
        <v>72</v>
      </c>
      <c r="V1078" s="17"/>
      <c r="X1078" s="22" t="s">
        <v>72</v>
      </c>
    </row>
    <row r="1079" spans="2:41" ht="23.25">
      <c r="B1079" s="23" t="s">
        <v>32</v>
      </c>
      <c r="C1079" s="20">
        <f>IF(X1034="PAGADO",0,C1039)</f>
        <v>0</v>
      </c>
      <c r="E1079" s="174" t="s">
        <v>20</v>
      </c>
      <c r="F1079" s="174"/>
      <c r="G1079" s="174"/>
      <c r="H1079" s="174"/>
      <c r="V1079" s="17"/>
      <c r="X1079" s="23" t="s">
        <v>32</v>
      </c>
      <c r="Y1079" s="20">
        <f>IF(B1879="PAGADO",0,C1084)</f>
        <v>0</v>
      </c>
      <c r="AA1079" s="174" t="s">
        <v>20</v>
      </c>
      <c r="AB1079" s="174"/>
      <c r="AC1079" s="174"/>
      <c r="AD1079" s="174"/>
    </row>
    <row r="1080" spans="2:41">
      <c r="B1080" s="1" t="s">
        <v>0</v>
      </c>
      <c r="C1080" s="19">
        <f>H1095</f>
        <v>0</v>
      </c>
      <c r="E1080" s="2" t="s">
        <v>1</v>
      </c>
      <c r="F1080" s="2" t="s">
        <v>2</v>
      </c>
      <c r="G1080" s="2" t="s">
        <v>3</v>
      </c>
      <c r="H1080" s="2" t="s">
        <v>4</v>
      </c>
      <c r="N1080" s="2" t="s">
        <v>1</v>
      </c>
      <c r="O1080" s="2" t="s">
        <v>5</v>
      </c>
      <c r="P1080" s="2" t="s">
        <v>4</v>
      </c>
      <c r="Q1080" s="2" t="s">
        <v>6</v>
      </c>
      <c r="R1080" s="2" t="s">
        <v>7</v>
      </c>
      <c r="S1080" s="3"/>
      <c r="V1080" s="17"/>
      <c r="X1080" s="1" t="s">
        <v>0</v>
      </c>
      <c r="Y1080" s="19">
        <f>AD1095</f>
        <v>0</v>
      </c>
      <c r="AA1080" s="2" t="s">
        <v>1</v>
      </c>
      <c r="AB1080" s="2" t="s">
        <v>2</v>
      </c>
      <c r="AC1080" s="2" t="s">
        <v>3</v>
      </c>
      <c r="AD1080" s="2" t="s">
        <v>4</v>
      </c>
      <c r="AJ1080" s="2" t="s">
        <v>1</v>
      </c>
      <c r="AK1080" s="2" t="s">
        <v>5</v>
      </c>
      <c r="AL1080" s="2" t="s">
        <v>4</v>
      </c>
      <c r="AM1080" s="2" t="s">
        <v>6</v>
      </c>
      <c r="AN1080" s="2" t="s">
        <v>7</v>
      </c>
      <c r="AO1080" s="3"/>
    </row>
    <row r="1081" spans="2:41">
      <c r="C1081" s="2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Y1081" s="2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" t="s">
        <v>24</v>
      </c>
      <c r="C1082" s="19">
        <f>IF(C1079&gt;0,C1079+C1080,C1080)</f>
        <v>0</v>
      </c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" t="s">
        <v>24</v>
      </c>
      <c r="Y1082" s="19">
        <f>IF(Y1079&gt;0,Y1079+Y1080,Y1080)</f>
        <v>0</v>
      </c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1" t="s">
        <v>9</v>
      </c>
      <c r="C1083" s="20">
        <f>C1107</f>
        <v>0</v>
      </c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" t="s">
        <v>9</v>
      </c>
      <c r="Y1083" s="20">
        <f>Y1107</f>
        <v>0</v>
      </c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>
      <c r="B1084" s="6" t="s">
        <v>26</v>
      </c>
      <c r="C1084" s="21">
        <f>C1082-C1083</f>
        <v>0</v>
      </c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6" t="s">
        <v>27</v>
      </c>
      <c r="Y1084" s="21">
        <f>Y1082-Y1083</f>
        <v>0</v>
      </c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 ht="23.25">
      <c r="B1085" s="6"/>
      <c r="C1085" s="7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175" t="str">
        <f>IF(Y1084&lt;0,"NO PAGAR","COBRAR'")</f>
        <v>COBRAR'</v>
      </c>
      <c r="Y1085" s="175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 ht="23.25">
      <c r="B1086" s="175" t="str">
        <f>IF(C1084&lt;0,"NO PAGAR","COBRAR'")</f>
        <v>COBRAR'</v>
      </c>
      <c r="C1086" s="175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6"/>
      <c r="Y1086" s="8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>
      <c r="B1087" s="168" t="s">
        <v>9</v>
      </c>
      <c r="C1087" s="169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68" t="s">
        <v>9</v>
      </c>
      <c r="Y1087" s="169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>
      <c r="B1088" s="9" t="str">
        <f>IF(Y1039&lt;0,"SALDO ADELANTADO","SALDO A FAVOR '")</f>
        <v>SALDO A FAVOR '</v>
      </c>
      <c r="C1088" s="10">
        <f>IF(Y1039&lt;=0,Y1039*-1)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9" t="str">
        <f>IF(C1084&lt;0,"SALDO ADELANTADO","SALDO A FAVOR'")</f>
        <v>SALDO A FAVOR'</v>
      </c>
      <c r="Y1088" s="10">
        <f>IF(C1084&lt;=0,C1084*-1)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1" t="s">
        <v>10</v>
      </c>
      <c r="C1089" s="10">
        <f>R1097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10</v>
      </c>
      <c r="Y1089" s="10">
        <f>AN1097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11" t="s">
        <v>11</v>
      </c>
      <c r="C1090" s="10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1" t="s">
        <v>11</v>
      </c>
      <c r="Y1090" s="10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>
      <c r="B1091" s="11" t="s">
        <v>12</v>
      </c>
      <c r="C1091" s="1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1" t="s">
        <v>12</v>
      </c>
      <c r="Y1091" s="10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1" t="s">
        <v>13</v>
      </c>
      <c r="C1092" s="1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1" t="s">
        <v>13</v>
      </c>
      <c r="Y1092" s="10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11" t="s">
        <v>14</v>
      </c>
      <c r="C1093" s="10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1" t="s">
        <v>14</v>
      </c>
      <c r="Y1093" s="10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15</v>
      </c>
      <c r="C1094" s="1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15</v>
      </c>
      <c r="Y1094" s="1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16</v>
      </c>
      <c r="C1095" s="10"/>
      <c r="E1095" s="170" t="s">
        <v>7</v>
      </c>
      <c r="F1095" s="171"/>
      <c r="G1095" s="172"/>
      <c r="H1095" s="5">
        <f>SUM(H1081:H1094)</f>
        <v>0</v>
      </c>
      <c r="N1095" s="3"/>
      <c r="O1095" s="3"/>
      <c r="P1095" s="3"/>
      <c r="Q1095" s="3"/>
      <c r="R1095" s="18"/>
      <c r="S1095" s="3"/>
      <c r="V1095" s="17"/>
      <c r="X1095" s="11" t="s">
        <v>16</v>
      </c>
      <c r="Y1095" s="10"/>
      <c r="AA1095" s="170" t="s">
        <v>7</v>
      </c>
      <c r="AB1095" s="171"/>
      <c r="AC1095" s="172"/>
      <c r="AD1095" s="5">
        <f>SUM(AD1081:AD1094)</f>
        <v>0</v>
      </c>
      <c r="AJ1095" s="3"/>
      <c r="AK1095" s="3"/>
      <c r="AL1095" s="3"/>
      <c r="AM1095" s="3"/>
      <c r="AN1095" s="18"/>
      <c r="AO1095" s="3"/>
    </row>
    <row r="1096" spans="2:41">
      <c r="B1096" s="11" t="s">
        <v>17</v>
      </c>
      <c r="C1096" s="10"/>
      <c r="E1096" s="13"/>
      <c r="F1096" s="13"/>
      <c r="G1096" s="13"/>
      <c r="N1096" s="3"/>
      <c r="O1096" s="3"/>
      <c r="P1096" s="3"/>
      <c r="Q1096" s="3"/>
      <c r="R1096" s="18"/>
      <c r="S1096" s="3"/>
      <c r="V1096" s="17"/>
      <c r="X1096" s="11" t="s">
        <v>17</v>
      </c>
      <c r="Y1096" s="10"/>
      <c r="AA1096" s="13"/>
      <c r="AB1096" s="13"/>
      <c r="AC1096" s="13"/>
      <c r="AJ1096" s="3"/>
      <c r="AK1096" s="3"/>
      <c r="AL1096" s="3"/>
      <c r="AM1096" s="3"/>
      <c r="AN1096" s="18"/>
      <c r="AO1096" s="3"/>
    </row>
    <row r="1097" spans="2:41">
      <c r="B1097" s="12"/>
      <c r="C1097" s="10"/>
      <c r="N1097" s="170" t="s">
        <v>7</v>
      </c>
      <c r="O1097" s="171"/>
      <c r="P1097" s="171"/>
      <c r="Q1097" s="172"/>
      <c r="R1097" s="18">
        <f>SUM(R1081:R1096)</f>
        <v>0</v>
      </c>
      <c r="S1097" s="3"/>
      <c r="V1097" s="17"/>
      <c r="X1097" s="12"/>
      <c r="Y1097" s="10"/>
      <c r="AJ1097" s="170" t="s">
        <v>7</v>
      </c>
      <c r="AK1097" s="171"/>
      <c r="AL1097" s="171"/>
      <c r="AM1097" s="172"/>
      <c r="AN1097" s="18">
        <f>SUM(AN1081:AN1096)</f>
        <v>0</v>
      </c>
      <c r="AO1097" s="3"/>
    </row>
    <row r="1098" spans="2:41">
      <c r="B1098" s="12"/>
      <c r="C1098" s="10"/>
      <c r="V1098" s="17"/>
      <c r="X1098" s="12"/>
      <c r="Y1098" s="10"/>
    </row>
    <row r="1099" spans="2:41">
      <c r="B1099" s="12"/>
      <c r="C1099" s="10"/>
      <c r="V1099" s="17"/>
      <c r="X1099" s="12"/>
      <c r="Y1099" s="10"/>
    </row>
    <row r="1100" spans="2:41">
      <c r="B1100" s="12"/>
      <c r="C1100" s="10"/>
      <c r="E1100" s="14"/>
      <c r="V1100" s="17"/>
      <c r="X1100" s="12"/>
      <c r="Y1100" s="10"/>
      <c r="AA1100" s="14"/>
    </row>
    <row r="1101" spans="2:41">
      <c r="B1101" s="12"/>
      <c r="C1101" s="10"/>
      <c r="V1101" s="17"/>
      <c r="X1101" s="12"/>
      <c r="Y1101" s="10"/>
    </row>
    <row r="1102" spans="2:41">
      <c r="B1102" s="12"/>
      <c r="C1102" s="10"/>
      <c r="V1102" s="17"/>
      <c r="X1102" s="12"/>
      <c r="Y1102" s="10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V1105" s="17"/>
      <c r="X1105" s="12"/>
      <c r="Y1105" s="10"/>
    </row>
    <row r="1106" spans="2:27">
      <c r="B1106" s="11"/>
      <c r="C1106" s="10"/>
      <c r="V1106" s="17"/>
      <c r="X1106" s="11"/>
      <c r="Y1106" s="10"/>
    </row>
    <row r="1107" spans="2:27">
      <c r="B1107" s="15" t="s">
        <v>18</v>
      </c>
      <c r="C1107" s="16">
        <f>SUM(C1088:C1106)</f>
        <v>0</v>
      </c>
      <c r="D1107" t="s">
        <v>22</v>
      </c>
      <c r="E1107" t="s">
        <v>21</v>
      </c>
      <c r="V1107" s="17"/>
      <c r="X1107" s="15" t="s">
        <v>18</v>
      </c>
      <c r="Y1107" s="16">
        <f>SUM(Y1088:Y1106)</f>
        <v>0</v>
      </c>
      <c r="Z1107" t="s">
        <v>22</v>
      </c>
      <c r="AA1107" t="s">
        <v>21</v>
      </c>
    </row>
    <row r="1108" spans="2:27">
      <c r="E1108" s="1" t="s">
        <v>19</v>
      </c>
      <c r="V1108" s="17"/>
      <c r="AA1108" s="1" t="s">
        <v>19</v>
      </c>
    </row>
    <row r="1109" spans="2:27">
      <c r="V1109" s="17"/>
    </row>
    <row r="1110" spans="2:27">
      <c r="V1110" s="17"/>
    </row>
    <row r="1111" spans="2:27">
      <c r="V1111" s="17"/>
    </row>
    <row r="1112" spans="2:27">
      <c r="V1112" s="17"/>
    </row>
    <row r="1113" spans="2:27">
      <c r="V1113" s="17"/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9:AM119"/>
    <mergeCell ref="AC95:AE97"/>
    <mergeCell ref="H96:J97"/>
    <mergeCell ref="E101:H101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H133:J134"/>
    <mergeCell ref="AA133:AC134"/>
    <mergeCell ref="E138:H138"/>
    <mergeCell ref="AA138:AD138"/>
    <mergeCell ref="X144:Y144"/>
    <mergeCell ref="B145:C145"/>
    <mergeCell ref="B108:C108"/>
    <mergeCell ref="X108:Y108"/>
    <mergeCell ref="E117:G117"/>
    <mergeCell ref="AA117:AC117"/>
    <mergeCell ref="N119:Q119"/>
    <mergeCell ref="AJ205:AM205"/>
    <mergeCell ref="B194:C194"/>
    <mergeCell ref="X194:Y194"/>
    <mergeCell ref="E248:G248"/>
    <mergeCell ref="N250:Q250"/>
    <mergeCell ref="B146:C146"/>
    <mergeCell ref="X146:Y146"/>
    <mergeCell ref="E154:G154"/>
    <mergeCell ref="B193:C193"/>
    <mergeCell ref="AA154:AC154"/>
    <mergeCell ref="N156:Q156"/>
    <mergeCell ref="AJ156:AM156"/>
    <mergeCell ref="B240:C240"/>
    <mergeCell ref="E203:G203"/>
    <mergeCell ref="AA203:AC203"/>
    <mergeCell ref="N205:Q205"/>
    <mergeCell ref="B239:C239"/>
    <mergeCell ref="AC181:AE183"/>
    <mergeCell ref="H182:J183"/>
    <mergeCell ref="E187:H187"/>
    <mergeCell ref="AA187:AD187"/>
    <mergeCell ref="X193:Y193"/>
    <mergeCell ref="H227:J228"/>
    <mergeCell ref="AA227:AC228"/>
    <mergeCell ref="E232:H232"/>
    <mergeCell ref="AA232:AD232"/>
    <mergeCell ref="X238:Y238"/>
    <mergeCell ref="X240:Y240"/>
    <mergeCell ref="AA248:AC248"/>
    <mergeCell ref="AJ342:AM342"/>
    <mergeCell ref="E295:G295"/>
    <mergeCell ref="AA295:AC295"/>
    <mergeCell ref="N297:Q297"/>
    <mergeCell ref="H319:J320"/>
    <mergeCell ref="AA319:AC320"/>
    <mergeCell ref="E324:H324"/>
    <mergeCell ref="AA324:AD324"/>
    <mergeCell ref="AJ297:AM297"/>
    <mergeCell ref="AJ250:AM250"/>
    <mergeCell ref="AC366:AE368"/>
    <mergeCell ref="H367:J368"/>
    <mergeCell ref="E372:H372"/>
    <mergeCell ref="AA372:AD372"/>
    <mergeCell ref="B378:C378"/>
    <mergeCell ref="X378:Y378"/>
    <mergeCell ref="AC273:AE275"/>
    <mergeCell ref="H274:J275"/>
    <mergeCell ref="E279:H279"/>
    <mergeCell ref="AA279:AD279"/>
    <mergeCell ref="B285:C285"/>
    <mergeCell ref="X285:Y285"/>
    <mergeCell ref="E340:G340"/>
    <mergeCell ref="AA340:AC340"/>
    <mergeCell ref="N342:Q342"/>
    <mergeCell ref="X330:Y330"/>
    <mergeCell ref="X332:Y332"/>
    <mergeCell ref="X286:Y286"/>
    <mergeCell ref="B286:C286"/>
    <mergeCell ref="B331:C331"/>
    <mergeCell ref="B332:C332"/>
    <mergeCell ref="AJ390:AM390"/>
    <mergeCell ref="H412:J413"/>
    <mergeCell ref="AA412:AC413"/>
    <mergeCell ref="E417:H417"/>
    <mergeCell ref="AA417:AD417"/>
    <mergeCell ref="B379:C379"/>
    <mergeCell ref="X379:Y379"/>
    <mergeCell ref="E388:G388"/>
    <mergeCell ref="AA388:AC388"/>
    <mergeCell ref="N390:Q390"/>
    <mergeCell ref="AA433:AC433"/>
    <mergeCell ref="N435:Q435"/>
    <mergeCell ref="AJ435:AM435"/>
    <mergeCell ref="AC463:AE465"/>
    <mergeCell ref="H464:J465"/>
    <mergeCell ref="X423:Y423"/>
    <mergeCell ref="B424:C424"/>
    <mergeCell ref="B425:C425"/>
    <mergeCell ref="X425:Y425"/>
    <mergeCell ref="E433:G433"/>
    <mergeCell ref="E485:G485"/>
    <mergeCell ref="AA485:AC485"/>
    <mergeCell ref="N487:Q487"/>
    <mergeCell ref="AJ487:AM487"/>
    <mergeCell ref="H509:J510"/>
    <mergeCell ref="AA509:AC510"/>
    <mergeCell ref="E469:H469"/>
    <mergeCell ref="AA469:AD469"/>
    <mergeCell ref="B475:C475"/>
    <mergeCell ref="X475:Y475"/>
    <mergeCell ref="B476:C476"/>
    <mergeCell ref="X476:Y476"/>
    <mergeCell ref="AJ532:AM532"/>
    <mergeCell ref="AC562:AE564"/>
    <mergeCell ref="H563:J564"/>
    <mergeCell ref="E514:H514"/>
    <mergeCell ref="AA514:AD514"/>
    <mergeCell ref="X520:Y520"/>
    <mergeCell ref="B521:C521"/>
    <mergeCell ref="B522:C522"/>
    <mergeCell ref="X522:Y522"/>
    <mergeCell ref="E568:H568"/>
    <mergeCell ref="AA568:AD568"/>
    <mergeCell ref="B574:C574"/>
    <mergeCell ref="X574:Y574"/>
    <mergeCell ref="B575:C575"/>
    <mergeCell ref="X575:Y575"/>
    <mergeCell ref="E530:G530"/>
    <mergeCell ref="AA530:AC530"/>
    <mergeCell ref="N532:Q532"/>
    <mergeCell ref="B620:C620"/>
    <mergeCell ref="B621:C621"/>
    <mergeCell ref="X621:Y621"/>
    <mergeCell ref="E584:G584"/>
    <mergeCell ref="AA584:AC584"/>
    <mergeCell ref="N586:Q586"/>
    <mergeCell ref="AJ586:AM586"/>
    <mergeCell ref="H608:J609"/>
    <mergeCell ref="AA608:AC609"/>
    <mergeCell ref="E629:G629"/>
    <mergeCell ref="AA629:AC629"/>
    <mergeCell ref="N631:Q631"/>
    <mergeCell ref="AJ631:AM631"/>
    <mergeCell ref="AC655:AE657"/>
    <mergeCell ref="H656:J657"/>
    <mergeCell ref="E613:H613"/>
    <mergeCell ref="AA613:AD613"/>
    <mergeCell ref="X619:Y619"/>
    <mergeCell ref="E677:G677"/>
    <mergeCell ref="AA677:AC677"/>
    <mergeCell ref="N679:Q679"/>
    <mergeCell ref="AJ679:AM679"/>
    <mergeCell ref="H701:J702"/>
    <mergeCell ref="AA701:AC702"/>
    <mergeCell ref="E661:H661"/>
    <mergeCell ref="AA661:AD661"/>
    <mergeCell ref="B667:C667"/>
    <mergeCell ref="X667:Y667"/>
    <mergeCell ref="B668:C668"/>
    <mergeCell ref="X668:Y668"/>
    <mergeCell ref="AJ724:AM724"/>
    <mergeCell ref="AC748:AE750"/>
    <mergeCell ref="H749:J750"/>
    <mergeCell ref="E706:H706"/>
    <mergeCell ref="AA706:AD706"/>
    <mergeCell ref="X712:Y712"/>
    <mergeCell ref="B713:C713"/>
    <mergeCell ref="B714:C714"/>
    <mergeCell ref="X714:Y714"/>
    <mergeCell ref="E754:H754"/>
    <mergeCell ref="AA754:AD754"/>
    <mergeCell ref="B760:C760"/>
    <mergeCell ref="X760:Y760"/>
    <mergeCell ref="B761:C761"/>
    <mergeCell ref="X761:Y761"/>
    <mergeCell ref="E722:G722"/>
    <mergeCell ref="AA722:AC722"/>
    <mergeCell ref="N724:Q724"/>
    <mergeCell ref="B806:C806"/>
    <mergeCell ref="B807:C807"/>
    <mergeCell ref="X807:Y807"/>
    <mergeCell ref="E770:G770"/>
    <mergeCell ref="AA770:AC770"/>
    <mergeCell ref="N772:Q772"/>
    <mergeCell ref="AJ772:AM772"/>
    <mergeCell ref="H794:J795"/>
    <mergeCell ref="AA794:AC795"/>
    <mergeCell ref="E815:G815"/>
    <mergeCell ref="AA815:AC815"/>
    <mergeCell ref="N817:Q817"/>
    <mergeCell ref="AJ817:AM817"/>
    <mergeCell ref="AC841:AE843"/>
    <mergeCell ref="H842:J843"/>
    <mergeCell ref="E799:H799"/>
    <mergeCell ref="AA799:AD799"/>
    <mergeCell ref="X805:Y805"/>
    <mergeCell ref="E863:G863"/>
    <mergeCell ref="AA863:AC863"/>
    <mergeCell ref="N865:Q865"/>
    <mergeCell ref="AJ865:AM865"/>
    <mergeCell ref="H887:J888"/>
    <mergeCell ref="AA887:AC888"/>
    <mergeCell ref="E847:H847"/>
    <mergeCell ref="AA847:AD847"/>
    <mergeCell ref="B853:C853"/>
    <mergeCell ref="X853:Y853"/>
    <mergeCell ref="B854:C854"/>
    <mergeCell ref="X854:Y854"/>
    <mergeCell ref="AJ910:AM910"/>
    <mergeCell ref="AC935:AE937"/>
    <mergeCell ref="H936:J937"/>
    <mergeCell ref="E892:H892"/>
    <mergeCell ref="AA892:AD892"/>
    <mergeCell ref="X898:Y898"/>
    <mergeCell ref="B899:C899"/>
    <mergeCell ref="B900:C900"/>
    <mergeCell ref="X900:Y900"/>
    <mergeCell ref="E941:H941"/>
    <mergeCell ref="AA941:AD941"/>
    <mergeCell ref="B947:C947"/>
    <mergeCell ref="X947:Y947"/>
    <mergeCell ref="B948:C948"/>
    <mergeCell ref="X948:Y948"/>
    <mergeCell ref="E908:G908"/>
    <mergeCell ref="AA908:AC908"/>
    <mergeCell ref="N910:Q910"/>
    <mergeCell ref="B993:C993"/>
    <mergeCell ref="B994:C994"/>
    <mergeCell ref="X994:Y994"/>
    <mergeCell ref="E957:G957"/>
    <mergeCell ref="AA957:AC957"/>
    <mergeCell ref="N959:Q959"/>
    <mergeCell ref="AJ959:AM959"/>
    <mergeCell ref="H981:J982"/>
    <mergeCell ref="AA981:AC982"/>
    <mergeCell ref="E1002:G1002"/>
    <mergeCell ref="AA1002:AC1002"/>
    <mergeCell ref="N1004:Q1004"/>
    <mergeCell ref="AJ1004:AM1004"/>
    <mergeCell ref="AC1028:AE1030"/>
    <mergeCell ref="H1029:J1030"/>
    <mergeCell ref="E986:H986"/>
    <mergeCell ref="AA986:AD986"/>
    <mergeCell ref="X992:Y992"/>
    <mergeCell ref="E1050:G1050"/>
    <mergeCell ref="AA1050:AC1050"/>
    <mergeCell ref="N1052:Q1052"/>
    <mergeCell ref="AJ1052:AM1052"/>
    <mergeCell ref="H1074:J1075"/>
    <mergeCell ref="AA1074:AC1075"/>
    <mergeCell ref="E1034:H1034"/>
    <mergeCell ref="AA1034:AD1034"/>
    <mergeCell ref="B1040:C1040"/>
    <mergeCell ref="X1040:Y1040"/>
    <mergeCell ref="B1041:C1041"/>
    <mergeCell ref="X1041:Y1041"/>
    <mergeCell ref="E1095:G1095"/>
    <mergeCell ref="AA1095:AC1095"/>
    <mergeCell ref="N1097:Q1097"/>
    <mergeCell ref="AJ1097:AM1097"/>
    <mergeCell ref="E1079:H1079"/>
    <mergeCell ref="AA1079:AD1079"/>
    <mergeCell ref="X1085:Y1085"/>
    <mergeCell ref="B1086:C1086"/>
    <mergeCell ref="B1087:C1087"/>
    <mergeCell ref="X1087:Y1087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Z1229"/>
  <sheetViews>
    <sheetView topLeftCell="T418" workbookViewId="0">
      <selection activeCell="I431" sqref="I431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  <col min="37" max="37" width="15.7109375" customWidth="1"/>
  </cols>
  <sheetData>
    <row r="1" spans="2:41">
      <c r="V1" s="17"/>
    </row>
    <row r="2" spans="2:41">
      <c r="V2" s="17"/>
      <c r="AC2" s="176" t="s">
        <v>29</v>
      </c>
      <c r="AD2" s="176"/>
      <c r="AE2" s="176"/>
    </row>
    <row r="3" spans="2:41">
      <c r="H3" s="173" t="s">
        <v>28</v>
      </c>
      <c r="I3" s="173"/>
      <c r="J3" s="173"/>
      <c r="V3" s="17"/>
      <c r="AC3" s="176"/>
      <c r="AD3" s="176"/>
      <c r="AE3" s="176"/>
    </row>
    <row r="4" spans="2:41">
      <c r="H4" s="173"/>
      <c r="I4" s="173"/>
      <c r="J4" s="173"/>
      <c r="V4" s="17"/>
      <c r="AC4" s="176"/>
      <c r="AD4" s="176"/>
      <c r="AE4" s="17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74" t="s">
        <v>224</v>
      </c>
      <c r="F8" s="174"/>
      <c r="G8" s="174"/>
      <c r="H8" s="174"/>
      <c r="V8" s="17"/>
      <c r="X8" s="23" t="s">
        <v>156</v>
      </c>
      <c r="Y8" s="20">
        <f>IF(B8="PAGADO",0,C13)</f>
        <v>0</v>
      </c>
      <c r="AA8" s="174" t="s">
        <v>215</v>
      </c>
      <c r="AB8" s="174"/>
      <c r="AC8" s="174"/>
      <c r="AD8" s="174"/>
    </row>
    <row r="9" spans="2:41">
      <c r="B9" s="1" t="s">
        <v>0</v>
      </c>
      <c r="C9" s="19">
        <f>H24</f>
        <v>650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480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44945</v>
      </c>
      <c r="F10" s="3" t="s">
        <v>225</v>
      </c>
      <c r="G10" s="3"/>
      <c r="H10" s="5">
        <v>200</v>
      </c>
      <c r="N10" s="3"/>
      <c r="O10" s="3"/>
      <c r="P10" s="3"/>
      <c r="Q10" s="3"/>
      <c r="R10" s="18"/>
      <c r="S10" s="3"/>
      <c r="V10" s="17"/>
      <c r="Y10" s="20"/>
      <c r="AA10" s="4">
        <v>45274</v>
      </c>
      <c r="AB10" s="3" t="s">
        <v>194</v>
      </c>
      <c r="AC10" s="3" t="s">
        <v>203</v>
      </c>
      <c r="AD10" s="5">
        <v>480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650</v>
      </c>
      <c r="E11" s="4"/>
      <c r="F11" s="3" t="s">
        <v>226</v>
      </c>
      <c r="G11" s="3"/>
      <c r="H11" s="5">
        <v>150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480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 t="s">
        <v>227</v>
      </c>
      <c r="G12" s="3"/>
      <c r="H12" s="5">
        <v>150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650</v>
      </c>
      <c r="E13" s="4"/>
      <c r="F13" s="3" t="s">
        <v>228</v>
      </c>
      <c r="G13" s="3"/>
      <c r="H13" s="5">
        <v>150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480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77" t="str">
        <f>IF(C13&lt;0,"NO PAGAR","COBRAR")</f>
        <v>COBRAR</v>
      </c>
      <c r="C14" s="17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77" t="str">
        <f>IF(Y13&lt;0,"NO PAGAR","COBRAR")</f>
        <v>COBRAR</v>
      </c>
      <c r="Y14" s="177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68" t="s">
        <v>9</v>
      </c>
      <c r="C15" s="16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68" t="s">
        <v>9</v>
      </c>
      <c r="Y15" s="169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70" t="s">
        <v>7</v>
      </c>
      <c r="F24" s="171"/>
      <c r="G24" s="172"/>
      <c r="H24" s="5">
        <f>SUM(H10:H23)</f>
        <v>650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70" t="s">
        <v>7</v>
      </c>
      <c r="AB24" s="171"/>
      <c r="AC24" s="172"/>
      <c r="AD24" s="5">
        <f>SUM(AD10:AD23)</f>
        <v>480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70" t="s">
        <v>7</v>
      </c>
      <c r="O26" s="171"/>
      <c r="P26" s="171"/>
      <c r="Q26" s="172"/>
      <c r="R26" s="18">
        <f>SUM(R10:R25)</f>
        <v>0</v>
      </c>
      <c r="S26" s="3"/>
      <c r="V26" s="17"/>
      <c r="X26" s="12"/>
      <c r="Y26" s="10"/>
      <c r="AJ26" s="170" t="s">
        <v>7</v>
      </c>
      <c r="AK26" s="171"/>
      <c r="AL26" s="171"/>
      <c r="AM26" s="172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73" t="s">
        <v>30</v>
      </c>
      <c r="I48" s="173"/>
      <c r="J48" s="173"/>
      <c r="V48" s="17"/>
      <c r="AA48" s="173" t="s">
        <v>31</v>
      </c>
      <c r="AB48" s="173"/>
      <c r="AC48" s="173"/>
    </row>
    <row r="49" spans="2:41">
      <c r="H49" s="173"/>
      <c r="I49" s="173"/>
      <c r="J49" s="173"/>
      <c r="V49" s="17"/>
      <c r="AA49" s="173"/>
      <c r="AB49" s="173"/>
      <c r="AC49" s="173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74" t="s">
        <v>202</v>
      </c>
      <c r="F53" s="174"/>
      <c r="G53" s="174"/>
      <c r="H53" s="174"/>
      <c r="V53" s="17"/>
      <c r="X53" s="23" t="s">
        <v>82</v>
      </c>
      <c r="Y53" s="20">
        <f>IF(B53="PAGADO",0,C58)</f>
        <v>0</v>
      </c>
      <c r="AA53" s="174" t="s">
        <v>238</v>
      </c>
      <c r="AB53" s="174"/>
      <c r="AC53" s="174"/>
      <c r="AD53" s="174"/>
    </row>
    <row r="54" spans="2:41">
      <c r="B54" s="1" t="s">
        <v>0</v>
      </c>
      <c r="C54" s="19">
        <f>H69</f>
        <v>580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44909</v>
      </c>
      <c r="F55" s="25" t="s">
        <v>199</v>
      </c>
      <c r="G55" s="3" t="s">
        <v>203</v>
      </c>
      <c r="H55" s="5">
        <v>580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201</v>
      </c>
      <c r="AC55" s="3" t="s">
        <v>189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580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580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75" t="str">
        <f>IF(Y58&lt;0,"NO PAGAR","COBRAR'")</f>
        <v>COBRAR'</v>
      </c>
      <c r="Y59" s="17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75" t="str">
        <f>IF(C58&lt;0,"NO PAGAR","COBRAR'")</f>
        <v>COBRAR'</v>
      </c>
      <c r="C60" s="17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68" t="s">
        <v>9</v>
      </c>
      <c r="C61" s="16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68" t="s">
        <v>9</v>
      </c>
      <c r="Y61" s="16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70" t="s">
        <v>7</v>
      </c>
      <c r="F69" s="171"/>
      <c r="G69" s="172"/>
      <c r="H69" s="5">
        <f>SUM(H55:H68)</f>
        <v>580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70" t="s">
        <v>7</v>
      </c>
      <c r="AB69" s="171"/>
      <c r="AC69" s="172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70" t="s">
        <v>7</v>
      </c>
      <c r="O71" s="171"/>
      <c r="P71" s="171"/>
      <c r="Q71" s="172"/>
      <c r="R71" s="18">
        <f>SUM(R55:R70)</f>
        <v>0</v>
      </c>
      <c r="S71" s="3"/>
      <c r="V71" s="17"/>
      <c r="X71" s="12"/>
      <c r="Y71" s="10"/>
      <c r="AJ71" s="170" t="s">
        <v>7</v>
      </c>
      <c r="AK71" s="171"/>
      <c r="AL71" s="171"/>
      <c r="AM71" s="172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76" t="s">
        <v>29</v>
      </c>
      <c r="AD100" s="176"/>
      <c r="AE100" s="176"/>
    </row>
    <row r="101" spans="2:41">
      <c r="H101" s="173" t="s">
        <v>28</v>
      </c>
      <c r="I101" s="173"/>
      <c r="J101" s="173"/>
      <c r="V101" s="17"/>
      <c r="AC101" s="176"/>
      <c r="AD101" s="176"/>
      <c r="AE101" s="176"/>
    </row>
    <row r="102" spans="2:41">
      <c r="H102" s="173"/>
      <c r="I102" s="173"/>
      <c r="J102" s="173"/>
      <c r="V102" s="17"/>
      <c r="AC102" s="176"/>
      <c r="AD102" s="176"/>
      <c r="AE102" s="176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74"/>
      <c r="F106" s="174"/>
      <c r="G106" s="174"/>
      <c r="H106" s="174"/>
      <c r="V106" s="17"/>
      <c r="X106" s="23" t="s">
        <v>32</v>
      </c>
      <c r="Y106" s="20">
        <f>IF(B106="PAGADO",0,C111)</f>
        <v>0</v>
      </c>
      <c r="AA106" s="174" t="s">
        <v>20</v>
      </c>
      <c r="AB106" s="174"/>
      <c r="AC106" s="174"/>
      <c r="AD106" s="174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77" t="str">
        <f>IF(C111&lt;0,"NO PAGAR","COBRAR")</f>
        <v>COBRAR</v>
      </c>
      <c r="C112" s="177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77" t="str">
        <f>IF(Y111&lt;0,"NO PAGAR","COBRAR")</f>
        <v>COBRAR</v>
      </c>
      <c r="Y112" s="177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68" t="s">
        <v>9</v>
      </c>
      <c r="C113" s="169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68" t="s">
        <v>9</v>
      </c>
      <c r="Y113" s="169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70" t="s">
        <v>7</v>
      </c>
      <c r="F122" s="171"/>
      <c r="G122" s="172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70" t="s">
        <v>7</v>
      </c>
      <c r="AB122" s="171"/>
      <c r="AC122" s="172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70" t="s">
        <v>7</v>
      </c>
      <c r="O124" s="171"/>
      <c r="P124" s="171"/>
      <c r="Q124" s="172"/>
      <c r="R124" s="18">
        <f>SUM(R108:R123)</f>
        <v>0</v>
      </c>
      <c r="S124" s="3"/>
      <c r="V124" s="17"/>
      <c r="X124" s="12"/>
      <c r="Y124" s="10"/>
      <c r="AJ124" s="170" t="s">
        <v>7</v>
      </c>
      <c r="AK124" s="171"/>
      <c r="AL124" s="171"/>
      <c r="AM124" s="172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73" t="s">
        <v>30</v>
      </c>
      <c r="I146" s="173"/>
      <c r="J146" s="173"/>
      <c r="V146" s="17"/>
      <c r="AA146" s="173" t="s">
        <v>31</v>
      </c>
      <c r="AB146" s="173"/>
      <c r="AC146" s="173"/>
    </row>
    <row r="147" spans="2:41">
      <c r="H147" s="173"/>
      <c r="I147" s="173"/>
      <c r="J147" s="173"/>
      <c r="V147" s="17"/>
      <c r="AA147" s="173"/>
      <c r="AB147" s="173"/>
      <c r="AC147" s="173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0</v>
      </c>
      <c r="E151" s="174" t="s">
        <v>20</v>
      </c>
      <c r="F151" s="174"/>
      <c r="G151" s="174"/>
      <c r="H151" s="174"/>
      <c r="V151" s="17"/>
      <c r="X151" s="23" t="s">
        <v>32</v>
      </c>
      <c r="Y151" s="20">
        <f>IF(B151="PAGADO",0,C156)</f>
        <v>0</v>
      </c>
      <c r="AA151" s="174" t="s">
        <v>20</v>
      </c>
      <c r="AB151" s="174"/>
      <c r="AC151" s="174"/>
      <c r="AD151" s="174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75" t="str">
        <f>IF(Y156&lt;0,"NO PAGAR","COBRAR'")</f>
        <v>COBRAR'</v>
      </c>
      <c r="Y157" s="175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75" t="str">
        <f>IF(C156&lt;0,"NO PAGAR","COBRAR'")</f>
        <v>COBRAR'</v>
      </c>
      <c r="C158" s="175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68" t="s">
        <v>9</v>
      </c>
      <c r="C159" s="169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68" t="s">
        <v>9</v>
      </c>
      <c r="Y159" s="169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70" t="s">
        <v>7</v>
      </c>
      <c r="F167" s="171"/>
      <c r="G167" s="172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70" t="s">
        <v>7</v>
      </c>
      <c r="AB167" s="171"/>
      <c r="AC167" s="172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70" t="s">
        <v>7</v>
      </c>
      <c r="O169" s="171"/>
      <c r="P169" s="171"/>
      <c r="Q169" s="172"/>
      <c r="R169" s="18">
        <f>SUM(R153:R168)</f>
        <v>0</v>
      </c>
      <c r="S169" s="3"/>
      <c r="V169" s="17"/>
      <c r="X169" s="12"/>
      <c r="Y169" s="10"/>
      <c r="AJ169" s="170" t="s">
        <v>7</v>
      </c>
      <c r="AK169" s="171"/>
      <c r="AL169" s="171"/>
      <c r="AM169" s="172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76" t="s">
        <v>29</v>
      </c>
      <c r="AD194" s="176"/>
      <c r="AE194" s="176"/>
    </row>
    <row r="195" spans="2:41">
      <c r="H195" s="173" t="s">
        <v>28</v>
      </c>
      <c r="I195" s="173"/>
      <c r="J195" s="173"/>
      <c r="V195" s="17"/>
      <c r="AC195" s="176"/>
      <c r="AD195" s="176"/>
      <c r="AE195" s="176"/>
    </row>
    <row r="196" spans="2:41">
      <c r="H196" s="173"/>
      <c r="I196" s="173"/>
      <c r="J196" s="173"/>
      <c r="V196" s="17"/>
      <c r="AC196" s="176"/>
      <c r="AD196" s="176"/>
      <c r="AE196" s="176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130</v>
      </c>
      <c r="C200" s="20">
        <f>IF(X151="PAGADO",0,Y156)</f>
        <v>0</v>
      </c>
      <c r="E200" s="174" t="s">
        <v>400</v>
      </c>
      <c r="F200" s="174"/>
      <c r="G200" s="174"/>
      <c r="H200" s="174"/>
      <c r="V200" s="17"/>
      <c r="X200" s="23" t="s">
        <v>82</v>
      </c>
      <c r="Y200" s="20">
        <f>IF(B200="PAGADO",0,C205)</f>
        <v>0</v>
      </c>
      <c r="AA200" s="174" t="s">
        <v>437</v>
      </c>
      <c r="AB200" s="174"/>
      <c r="AC200" s="174"/>
      <c r="AD200" s="174"/>
    </row>
    <row r="201" spans="2:41">
      <c r="B201" s="1" t="s">
        <v>0</v>
      </c>
      <c r="C201" s="19">
        <f>H216</f>
        <v>135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230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44967</v>
      </c>
      <c r="F202" s="3" t="s">
        <v>199</v>
      </c>
      <c r="G202" s="3" t="s">
        <v>401</v>
      </c>
      <c r="H202" s="5">
        <v>135</v>
      </c>
      <c r="N202" s="25">
        <v>44967</v>
      </c>
      <c r="O202" s="3" t="s">
        <v>402</v>
      </c>
      <c r="P202" s="3">
        <v>10</v>
      </c>
      <c r="Q202" s="3"/>
      <c r="R202" s="18">
        <v>10</v>
      </c>
      <c r="S202" s="3"/>
      <c r="V202" s="17"/>
      <c r="Y202" s="20"/>
      <c r="AA202" s="4">
        <v>44971</v>
      </c>
      <c r="AB202" s="3" t="s">
        <v>194</v>
      </c>
      <c r="AC202" s="3" t="s">
        <v>105</v>
      </c>
      <c r="AD202" s="5">
        <v>120</v>
      </c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135</v>
      </c>
      <c r="E203" s="4"/>
      <c r="F203" s="3"/>
      <c r="G203" s="3"/>
      <c r="H203" s="5"/>
      <c r="N203" s="25">
        <v>44981</v>
      </c>
      <c r="O203" s="3" t="s">
        <v>315</v>
      </c>
      <c r="P203" s="3">
        <v>20</v>
      </c>
      <c r="Q203" s="3"/>
      <c r="R203" s="18">
        <v>20</v>
      </c>
      <c r="S203" s="3"/>
      <c r="V203" s="17"/>
      <c r="X203" s="1" t="s">
        <v>24</v>
      </c>
      <c r="Y203" s="19">
        <f>IF(Y200&gt;0,Y200+Y201,Y201)</f>
        <v>230</v>
      </c>
      <c r="AA203" s="4">
        <v>44972</v>
      </c>
      <c r="AB203" s="3" t="s">
        <v>194</v>
      </c>
      <c r="AC203" s="3" t="s">
        <v>438</v>
      </c>
      <c r="AD203" s="5">
        <v>110</v>
      </c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50</v>
      </c>
      <c r="E204" s="4"/>
      <c r="F204" s="3"/>
      <c r="G204" s="3"/>
      <c r="H204" s="5"/>
      <c r="N204" s="25">
        <v>44985</v>
      </c>
      <c r="O204" s="3" t="s">
        <v>315</v>
      </c>
      <c r="P204" s="3">
        <v>20</v>
      </c>
      <c r="Q204" s="3"/>
      <c r="R204" s="18">
        <v>20</v>
      </c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85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230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77" t="str">
        <f>IF(C205&lt;0,"NO PAGAR","COBRAR")</f>
        <v>COBRAR</v>
      </c>
      <c r="C206" s="177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77" t="str">
        <f>IF(Y205&lt;0,"NO PAGAR","COBRAR")</f>
        <v>COBRAR</v>
      </c>
      <c r="Y206" s="177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68" t="s">
        <v>9</v>
      </c>
      <c r="C207" s="169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68" t="s">
        <v>9</v>
      </c>
      <c r="Y207" s="169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50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70" t="s">
        <v>7</v>
      </c>
      <c r="F216" s="171"/>
      <c r="G216" s="172"/>
      <c r="H216" s="5">
        <f>SUM(H202:H215)</f>
        <v>135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70" t="s">
        <v>7</v>
      </c>
      <c r="AB216" s="171"/>
      <c r="AC216" s="172"/>
      <c r="AD216" s="5">
        <f>SUM(AD202:AD215)</f>
        <v>230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70" t="s">
        <v>7</v>
      </c>
      <c r="O218" s="171"/>
      <c r="P218" s="171"/>
      <c r="Q218" s="172"/>
      <c r="R218" s="18">
        <f>SUM(R202:R217)</f>
        <v>50</v>
      </c>
      <c r="S218" s="3"/>
      <c r="V218" s="17"/>
      <c r="X218" s="12"/>
      <c r="Y218" s="10"/>
      <c r="AJ218" s="170" t="s">
        <v>7</v>
      </c>
      <c r="AK218" s="171"/>
      <c r="AL218" s="171"/>
      <c r="AM218" s="172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  <c r="AD226" s="1" t="s">
        <v>486</v>
      </c>
      <c r="AE226" s="1">
        <v>1152</v>
      </c>
    </row>
    <row r="227" spans="1:43">
      <c r="B227" s="15" t="s">
        <v>18</v>
      </c>
      <c r="C227" s="16">
        <f>SUM(C208:C226)</f>
        <v>50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73" t="s">
        <v>30</v>
      </c>
      <c r="I240" s="173"/>
      <c r="J240" s="173"/>
      <c r="V240" s="17"/>
      <c r="AA240" s="173" t="s">
        <v>31</v>
      </c>
      <c r="AB240" s="173"/>
      <c r="AC240" s="173"/>
    </row>
    <row r="241" spans="2:41">
      <c r="H241" s="173"/>
      <c r="I241" s="173"/>
      <c r="J241" s="173"/>
      <c r="V241" s="17"/>
      <c r="AA241" s="173"/>
      <c r="AB241" s="173"/>
      <c r="AC241" s="173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8.5">
      <c r="B245" s="23" t="s">
        <v>82</v>
      </c>
      <c r="C245" s="20">
        <f>IF(X200="PAGADO",0,Y205)</f>
        <v>0</v>
      </c>
      <c r="E245" s="174" t="s">
        <v>515</v>
      </c>
      <c r="F245" s="174"/>
      <c r="G245" s="174"/>
      <c r="H245" s="174"/>
      <c r="O245" s="192" t="s">
        <v>248</v>
      </c>
      <c r="P245" s="192"/>
      <c r="Q245" s="192"/>
      <c r="R245" s="192"/>
      <c r="V245" s="17"/>
      <c r="X245" s="23" t="s">
        <v>32</v>
      </c>
      <c r="Y245" s="20">
        <f>IF(B245="PAGADO",0,C250)</f>
        <v>0</v>
      </c>
      <c r="AA245" s="174" t="s">
        <v>400</v>
      </c>
      <c r="AB245" s="174"/>
      <c r="AC245" s="174"/>
      <c r="AD245" s="174"/>
    </row>
    <row r="246" spans="2:41">
      <c r="B246" s="1" t="s">
        <v>0</v>
      </c>
      <c r="C246" s="19">
        <f>H261</f>
        <v>617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>
        <v>44979</v>
      </c>
      <c r="F247" s="3" t="s">
        <v>201</v>
      </c>
      <c r="G247" s="3" t="s">
        <v>533</v>
      </c>
      <c r="H247" s="5">
        <v>128</v>
      </c>
      <c r="N247" s="25">
        <v>44996</v>
      </c>
      <c r="O247" s="3" t="s">
        <v>248</v>
      </c>
      <c r="P247" s="3">
        <v>20</v>
      </c>
      <c r="Q247" s="3"/>
      <c r="R247" s="18">
        <v>20</v>
      </c>
      <c r="S247" s="3"/>
      <c r="V247" s="17"/>
      <c r="Y247" s="20"/>
      <c r="AA247" s="4"/>
      <c r="AB247" s="3"/>
      <c r="AC247" s="3"/>
      <c r="AD247" s="5"/>
      <c r="AJ247" s="25">
        <v>45008</v>
      </c>
      <c r="AK247" s="3" t="s">
        <v>110</v>
      </c>
      <c r="AL247" s="3">
        <v>200</v>
      </c>
      <c r="AM247" s="3">
        <v>1177</v>
      </c>
      <c r="AN247" s="18">
        <v>200</v>
      </c>
      <c r="AO247" s="3"/>
    </row>
    <row r="248" spans="2:41">
      <c r="B248" s="1" t="s">
        <v>24</v>
      </c>
      <c r="C248" s="19">
        <f>IF(C245&gt;0,C245+C246,C246)</f>
        <v>617</v>
      </c>
      <c r="E248" s="4">
        <v>44981</v>
      </c>
      <c r="F248" s="3" t="s">
        <v>201</v>
      </c>
      <c r="G248" s="3" t="s">
        <v>401</v>
      </c>
      <c r="H248" s="5">
        <v>129</v>
      </c>
      <c r="N248" s="25">
        <v>45002</v>
      </c>
      <c r="O248" s="3" t="s">
        <v>248</v>
      </c>
      <c r="P248" s="3"/>
      <c r="Q248" s="3">
        <v>1168</v>
      </c>
      <c r="R248" s="18">
        <v>500</v>
      </c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615.72</v>
      </c>
      <c r="E249" s="4">
        <v>44984</v>
      </c>
      <c r="F249" s="3" t="s">
        <v>201</v>
      </c>
      <c r="G249" s="3" t="s">
        <v>332</v>
      </c>
      <c r="H249" s="5">
        <v>140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200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1.2799999999999727</v>
      </c>
      <c r="E250" s="4">
        <v>44985</v>
      </c>
      <c r="F250" s="3" t="s">
        <v>201</v>
      </c>
      <c r="G250" s="3" t="s">
        <v>534</v>
      </c>
      <c r="H250" s="5">
        <v>100</v>
      </c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-200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>
        <v>44988</v>
      </c>
      <c r="F251" s="3" t="s">
        <v>201</v>
      </c>
      <c r="G251" s="3" t="s">
        <v>535</v>
      </c>
      <c r="H251" s="5">
        <v>30</v>
      </c>
      <c r="N251" s="3"/>
      <c r="O251" s="3"/>
      <c r="P251" s="3"/>
      <c r="Q251" s="3"/>
      <c r="R251" s="18"/>
      <c r="S251" s="3"/>
      <c r="V251" s="17"/>
      <c r="X251" s="175" t="str">
        <f>IF(Y250&lt;0,"NO PAGAR","COBRAR'")</f>
        <v>NO PAGAR</v>
      </c>
      <c r="Y251" s="175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75" t="str">
        <f>IF(C250&lt;0,"NO PAGAR","COBRAR'")</f>
        <v>COBRAR'</v>
      </c>
      <c r="C252" s="175"/>
      <c r="E252" s="4">
        <v>44988</v>
      </c>
      <c r="F252" s="3" t="s">
        <v>201</v>
      </c>
      <c r="G252" s="3" t="s">
        <v>534</v>
      </c>
      <c r="H252" s="5">
        <v>90</v>
      </c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68" t="s">
        <v>9</v>
      </c>
      <c r="C253" s="169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68" t="s">
        <v>9</v>
      </c>
      <c r="Y253" s="169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520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200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70" t="s">
        <v>7</v>
      </c>
      <c r="F261" s="171"/>
      <c r="G261" s="172"/>
      <c r="H261" s="5">
        <f>SUM(H247:H260)</f>
        <v>617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70" t="s">
        <v>7</v>
      </c>
      <c r="AB261" s="171"/>
      <c r="AC261" s="172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554</v>
      </c>
      <c r="C262" s="10">
        <v>95.72</v>
      </c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70" t="s">
        <v>7</v>
      </c>
      <c r="O263" s="171"/>
      <c r="P263" s="171"/>
      <c r="Q263" s="172"/>
      <c r="R263" s="18">
        <f>SUM(R247:R262)</f>
        <v>520</v>
      </c>
      <c r="S263" s="3"/>
      <c r="V263" s="17"/>
      <c r="X263" s="12"/>
      <c r="Y263" s="10"/>
      <c r="AE263" t="s">
        <v>561</v>
      </c>
      <c r="AJ263" s="170" t="s">
        <v>7</v>
      </c>
      <c r="AK263" s="171"/>
      <c r="AL263" s="171"/>
      <c r="AM263" s="172"/>
      <c r="AN263" s="18">
        <f>SUM(AN247:AN262)</f>
        <v>200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615.72</v>
      </c>
      <c r="D273" t="s">
        <v>22</v>
      </c>
      <c r="E273" t="s">
        <v>21</v>
      </c>
      <c r="V273" s="17"/>
      <c r="X273" s="15" t="s">
        <v>18</v>
      </c>
      <c r="Y273" s="16">
        <f>SUM(Y254:Y272)</f>
        <v>200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76" t="s">
        <v>29</v>
      </c>
      <c r="AD286" s="176"/>
      <c r="AE286" s="176"/>
    </row>
    <row r="287" spans="2:31">
      <c r="H287" s="173" t="s">
        <v>28</v>
      </c>
      <c r="I287" s="173"/>
      <c r="J287" s="173"/>
      <c r="V287" s="17"/>
      <c r="AC287" s="176"/>
      <c r="AD287" s="176"/>
      <c r="AE287" s="176"/>
    </row>
    <row r="288" spans="2:31">
      <c r="H288" s="173"/>
      <c r="I288" s="173"/>
      <c r="J288" s="173"/>
      <c r="V288" s="17"/>
      <c r="AC288" s="176"/>
      <c r="AD288" s="176"/>
      <c r="AE288" s="176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-200</v>
      </c>
      <c r="E292" s="174" t="s">
        <v>20</v>
      </c>
      <c r="F292" s="174"/>
      <c r="G292" s="174"/>
      <c r="H292" s="174"/>
      <c r="V292" s="17"/>
      <c r="X292" s="23" t="s">
        <v>32</v>
      </c>
      <c r="Y292" s="20">
        <f>IF(B292="PAGADO",0,C297)</f>
        <v>-200</v>
      </c>
      <c r="AA292" s="174" t="s">
        <v>612</v>
      </c>
      <c r="AB292" s="174"/>
      <c r="AC292" s="174"/>
      <c r="AD292" s="174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290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45003</v>
      </c>
      <c r="AB294" s="3" t="s">
        <v>201</v>
      </c>
      <c r="AC294" s="3" t="s">
        <v>106</v>
      </c>
      <c r="AD294" s="5">
        <v>170</v>
      </c>
      <c r="AJ294" s="25">
        <v>45033</v>
      </c>
      <c r="AK294" s="3" t="s">
        <v>653</v>
      </c>
      <c r="AL294" s="3"/>
      <c r="AM294" s="3"/>
      <c r="AN294" s="18">
        <v>40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290</v>
      </c>
      <c r="AA295" s="4">
        <v>44992</v>
      </c>
      <c r="AB295" s="3" t="s">
        <v>201</v>
      </c>
      <c r="AC295" s="3" t="s">
        <v>631</v>
      </c>
      <c r="AD295" s="5">
        <v>120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200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276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-200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14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77" t="str">
        <f>IF(C297&lt;0,"NO PAGAR","COBRAR")</f>
        <v>NO PAGAR</v>
      </c>
      <c r="C298" s="177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77" t="str">
        <f>IF(Y297&lt;0,"NO PAGAR","COBRAR")</f>
        <v>COBRAR</v>
      </c>
      <c r="Y298" s="177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68" t="s">
        <v>9</v>
      </c>
      <c r="C299" s="169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68" t="s">
        <v>9</v>
      </c>
      <c r="Y299" s="169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200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200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40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70" t="s">
        <v>7</v>
      </c>
      <c r="F308" s="171"/>
      <c r="G308" s="172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632</v>
      </c>
      <c r="Y308" s="10">
        <v>36</v>
      </c>
      <c r="AA308" s="170" t="s">
        <v>7</v>
      </c>
      <c r="AB308" s="171"/>
      <c r="AC308" s="172"/>
      <c r="AD308" s="5">
        <f>SUM(AD294:AD307)</f>
        <v>290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70" t="s">
        <v>7</v>
      </c>
      <c r="O310" s="171"/>
      <c r="P310" s="171"/>
      <c r="Q310" s="172"/>
      <c r="R310" s="18">
        <f>SUM(R294:R309)</f>
        <v>0</v>
      </c>
      <c r="S310" s="3"/>
      <c r="V310" s="17"/>
      <c r="X310" s="12"/>
      <c r="Y310" s="10"/>
      <c r="AJ310" s="170" t="s">
        <v>7</v>
      </c>
      <c r="AK310" s="171"/>
      <c r="AL310" s="171"/>
      <c r="AM310" s="172"/>
      <c r="AN310" s="18">
        <f>SUM(AN294:AN309)</f>
        <v>40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200</v>
      </c>
      <c r="V319" s="17"/>
      <c r="X319" s="15" t="s">
        <v>18</v>
      </c>
      <c r="Y319" s="16">
        <f>SUM(Y300:Y318)</f>
        <v>276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73" t="s">
        <v>30</v>
      </c>
      <c r="I332" s="173"/>
      <c r="J332" s="173"/>
      <c r="V332" s="17"/>
      <c r="AA332" s="173" t="s">
        <v>31</v>
      </c>
      <c r="AB332" s="173"/>
      <c r="AC332" s="173"/>
    </row>
    <row r="333" spans="1:43">
      <c r="H333" s="173"/>
      <c r="I333" s="173"/>
      <c r="J333" s="173"/>
      <c r="V333" s="17"/>
      <c r="AA333" s="173"/>
      <c r="AB333" s="173"/>
      <c r="AC333" s="173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IF(X292="PAGADO",0,Y297)</f>
        <v>14</v>
      </c>
      <c r="E337" s="174" t="s">
        <v>20</v>
      </c>
      <c r="F337" s="174"/>
      <c r="G337" s="174"/>
      <c r="H337" s="174"/>
      <c r="V337" s="17"/>
      <c r="X337" s="23" t="s">
        <v>32</v>
      </c>
      <c r="Y337" s="20">
        <f>IF(B1129="PAGADO",0,C342)</f>
        <v>14</v>
      </c>
      <c r="AA337" s="174" t="s">
        <v>20</v>
      </c>
      <c r="AB337" s="174"/>
      <c r="AC337" s="174"/>
      <c r="AD337" s="174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14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14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14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14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75" t="str">
        <f>IF(Y342&lt;0,"NO PAGAR","COBRAR'")</f>
        <v>COBRAR'</v>
      </c>
      <c r="Y343" s="175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175" t="str">
        <f>IF(C342&lt;0,"NO PAGAR","COBRAR'")</f>
        <v>COBRAR'</v>
      </c>
      <c r="C344" s="175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68" t="s">
        <v>9</v>
      </c>
      <c r="C345" s="169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68" t="s">
        <v>9</v>
      </c>
      <c r="Y345" s="169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70" t="s">
        <v>7</v>
      </c>
      <c r="F353" s="171"/>
      <c r="G353" s="172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170" t="s">
        <v>7</v>
      </c>
      <c r="AB353" s="171"/>
      <c r="AC353" s="172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70" t="s">
        <v>7</v>
      </c>
      <c r="O355" s="171"/>
      <c r="P355" s="171"/>
      <c r="Q355" s="172"/>
      <c r="R355" s="18">
        <f>SUM(R339:R354)</f>
        <v>0</v>
      </c>
      <c r="S355" s="3"/>
      <c r="V355" s="17"/>
      <c r="X355" s="12"/>
      <c r="Y355" s="10"/>
      <c r="AJ355" s="170" t="s">
        <v>7</v>
      </c>
      <c r="AK355" s="171"/>
      <c r="AL355" s="171"/>
      <c r="AM355" s="172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0</v>
      </c>
      <c r="D365" t="s">
        <v>22</v>
      </c>
      <c r="E365" t="s">
        <v>21</v>
      </c>
      <c r="V365" s="17"/>
      <c r="X365" s="15" t="s">
        <v>18</v>
      </c>
      <c r="Y365" s="16">
        <f>SUM(Y346:Y364)</f>
        <v>0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176" t="s">
        <v>29</v>
      </c>
      <c r="AD379" s="176"/>
      <c r="AE379" s="176"/>
    </row>
    <row r="380" spans="2:31">
      <c r="H380" s="173" t="s">
        <v>28</v>
      </c>
      <c r="I380" s="173"/>
      <c r="J380" s="173"/>
      <c r="V380" s="17"/>
      <c r="AC380" s="176"/>
      <c r="AD380" s="176"/>
      <c r="AE380" s="176"/>
    </row>
    <row r="381" spans="2:31">
      <c r="H381" s="173"/>
      <c r="I381" s="173"/>
      <c r="J381" s="173"/>
      <c r="V381" s="17"/>
      <c r="AC381" s="176"/>
      <c r="AD381" s="176"/>
      <c r="AE381" s="176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14</v>
      </c>
      <c r="E385" s="174" t="s">
        <v>20</v>
      </c>
      <c r="F385" s="174"/>
      <c r="G385" s="174"/>
      <c r="H385" s="174"/>
      <c r="V385" s="17"/>
      <c r="X385" s="23" t="s">
        <v>32</v>
      </c>
      <c r="Y385" s="20">
        <f>IF(B385="PAGADO",0,C390)</f>
        <v>14</v>
      </c>
      <c r="AA385" s="174" t="s">
        <v>20</v>
      </c>
      <c r="AB385" s="174"/>
      <c r="AC385" s="174"/>
      <c r="AD385" s="174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14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14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0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14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14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177" t="str">
        <f>IF(C390&lt;0,"NO PAGAR","COBRAR")</f>
        <v>COBRAR</v>
      </c>
      <c r="C391" s="177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77" t="str">
        <f>IF(Y390&lt;0,"NO PAGAR","COBRAR")</f>
        <v>COBRAR</v>
      </c>
      <c r="Y391" s="177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68" t="s">
        <v>9</v>
      </c>
      <c r="C392" s="169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68" t="s">
        <v>9</v>
      </c>
      <c r="Y392" s="169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 t="b">
        <f>IF(Y337&lt;=0,Y337*-1)</f>
        <v>0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 FAVOR'</v>
      </c>
      <c r="Y393" s="10" t="b">
        <f>IF(C390&lt;=0,C390*-1)</f>
        <v>0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14</v>
      </c>
      <c r="C398" s="10"/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170" t="s">
        <v>7</v>
      </c>
      <c r="F401" s="171"/>
      <c r="G401" s="172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170" t="s">
        <v>7</v>
      </c>
      <c r="AB401" s="171"/>
      <c r="AC401" s="172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170" t="s">
        <v>7</v>
      </c>
      <c r="O403" s="171"/>
      <c r="P403" s="171"/>
      <c r="Q403" s="172"/>
      <c r="R403" s="18">
        <f>SUM(R387:R402)</f>
        <v>0</v>
      </c>
      <c r="S403" s="3"/>
      <c r="V403" s="17"/>
      <c r="X403" s="12"/>
      <c r="Y403" s="10"/>
      <c r="AJ403" s="170" t="s">
        <v>7</v>
      </c>
      <c r="AK403" s="171"/>
      <c r="AL403" s="171"/>
      <c r="AM403" s="172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0</v>
      </c>
      <c r="V412" s="17"/>
      <c r="X412" s="15" t="s">
        <v>18</v>
      </c>
      <c r="Y412" s="16">
        <f>SUM(Y393:Y411)</f>
        <v>0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B425" t="s">
        <v>823</v>
      </c>
      <c r="H425" s="173" t="s">
        <v>30</v>
      </c>
      <c r="I425" s="173"/>
      <c r="J425" s="173"/>
      <c r="V425" s="17"/>
      <c r="AA425" s="173" t="s">
        <v>31</v>
      </c>
      <c r="AB425" s="173"/>
      <c r="AC425" s="173"/>
    </row>
    <row r="426" spans="1:43">
      <c r="H426" s="173"/>
      <c r="I426" s="173"/>
      <c r="J426" s="173"/>
      <c r="V426" s="17"/>
      <c r="AA426" s="173"/>
      <c r="AB426" s="173"/>
      <c r="AC426" s="173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82</v>
      </c>
      <c r="C430" s="20">
        <f>IF(X385="PAGADO",0,C390)</f>
        <v>14</v>
      </c>
      <c r="E430" s="174" t="s">
        <v>437</v>
      </c>
      <c r="F430" s="174"/>
      <c r="G430" s="174"/>
      <c r="H430" s="174"/>
      <c r="V430" s="17"/>
      <c r="X430" s="23" t="s">
        <v>75</v>
      </c>
      <c r="Y430" s="20">
        <f>IF(B430="PAGADO",0,C435)</f>
        <v>0</v>
      </c>
      <c r="AA430" s="174" t="s">
        <v>20</v>
      </c>
      <c r="AB430" s="174"/>
      <c r="AC430" s="174"/>
      <c r="AD430" s="174"/>
    </row>
    <row r="431" spans="1:43">
      <c r="B431" s="1" t="s">
        <v>0</v>
      </c>
      <c r="C431" s="19">
        <f>H446</f>
        <v>105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>
        <v>45008</v>
      </c>
      <c r="F432" s="3" t="s">
        <v>819</v>
      </c>
      <c r="G432" s="3" t="s">
        <v>820</v>
      </c>
      <c r="H432" s="5">
        <v>105</v>
      </c>
      <c r="N432" s="25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119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C450</f>
        <v>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Y450</f>
        <v>0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119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0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75" t="str">
        <f>IF(Y435&lt;0,"NO PAGAR","COBRAR'")</f>
        <v>COBRAR'</v>
      </c>
      <c r="Y436" s="175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175" t="str">
        <f>IF(C435&lt;0,"NO PAGAR","COBRAR'")</f>
        <v>COBRAR'</v>
      </c>
      <c r="C437" s="175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168" t="s">
        <v>9</v>
      </c>
      <c r="C438" s="169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68" t="s">
        <v>9</v>
      </c>
      <c r="Y438" s="169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 FAVOR '</v>
      </c>
      <c r="C439" s="10" t="b">
        <f>IF(Y390&lt;=0,Y390*-1)</f>
        <v>0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 FAVOR'</v>
      </c>
      <c r="Y439" s="10" t="b">
        <f>IF(C435&lt;=0,C435*-1)</f>
        <v>0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170" t="s">
        <v>7</v>
      </c>
      <c r="F446" s="171"/>
      <c r="G446" s="172"/>
      <c r="H446" s="5">
        <f>SUM(H432:H445)</f>
        <v>105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170" t="s">
        <v>7</v>
      </c>
      <c r="AB446" s="171"/>
      <c r="AC446" s="172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170" t="s">
        <v>7</v>
      </c>
      <c r="O448" s="171"/>
      <c r="P448" s="171"/>
      <c r="Q448" s="172"/>
      <c r="R448" s="18">
        <f>SUM(R432:R447)</f>
        <v>0</v>
      </c>
      <c r="S448" s="3"/>
      <c r="V448" s="17"/>
      <c r="X448" s="12"/>
      <c r="Y448" s="10"/>
      <c r="AJ448" s="170" t="s">
        <v>7</v>
      </c>
      <c r="AK448" s="171"/>
      <c r="AL448" s="171"/>
      <c r="AM448" s="172"/>
      <c r="AN448" s="18">
        <f>SUM(AN432:AN447)</f>
        <v>0</v>
      </c>
      <c r="AO448" s="3"/>
    </row>
    <row r="449" spans="2:27">
      <c r="B449" s="11"/>
      <c r="C449" s="10"/>
      <c r="V449" s="17"/>
      <c r="X449" s="11"/>
      <c r="Y449" s="10"/>
    </row>
    <row r="450" spans="2:27">
      <c r="B450" s="15" t="s">
        <v>18</v>
      </c>
      <c r="C450" s="16">
        <f>SUM(C439:C449)</f>
        <v>0</v>
      </c>
      <c r="D450" t="s">
        <v>22</v>
      </c>
      <c r="E450" t="s">
        <v>21</v>
      </c>
      <c r="V450" s="17"/>
      <c r="X450" s="15" t="s">
        <v>18</v>
      </c>
      <c r="Y450" s="16">
        <f>SUM(Y439:Y449)</f>
        <v>0</v>
      </c>
      <c r="Z450" t="s">
        <v>22</v>
      </c>
      <c r="AA450" t="s">
        <v>21</v>
      </c>
    </row>
    <row r="451" spans="2:27">
      <c r="E451" s="1" t="s">
        <v>19</v>
      </c>
      <c r="V451" s="17"/>
      <c r="AA451" s="1" t="s">
        <v>19</v>
      </c>
    </row>
    <row r="452" spans="2:27">
      <c r="V452" s="17"/>
    </row>
    <row r="453" spans="2:27">
      <c r="V453" s="17"/>
    </row>
    <row r="454" spans="2:27">
      <c r="V454" s="17"/>
    </row>
    <row r="455" spans="2:27">
      <c r="V455" s="17"/>
    </row>
    <row r="456" spans="2:27">
      <c r="V456" s="17"/>
    </row>
    <row r="457" spans="2:27">
      <c r="V457" s="17"/>
    </row>
    <row r="458" spans="2:27">
      <c r="V458" s="17"/>
    </row>
    <row r="459" spans="2:27">
      <c r="V459" s="17"/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2:41">
      <c r="V465" s="17"/>
    </row>
    <row r="466" spans="2:41">
      <c r="V466" s="17"/>
    </row>
    <row r="467" spans="2:41">
      <c r="V467" s="17"/>
    </row>
    <row r="468" spans="2:41">
      <c r="V468" s="17"/>
      <c r="AC468" s="176" t="s">
        <v>29</v>
      </c>
      <c r="AD468" s="176"/>
      <c r="AE468" s="176"/>
    </row>
    <row r="469" spans="2:41">
      <c r="H469" s="173" t="s">
        <v>28</v>
      </c>
      <c r="I469" s="173"/>
      <c r="J469" s="173"/>
      <c r="V469" s="17"/>
      <c r="AC469" s="176"/>
      <c r="AD469" s="176"/>
      <c r="AE469" s="176"/>
    </row>
    <row r="470" spans="2:41">
      <c r="H470" s="173"/>
      <c r="I470" s="173"/>
      <c r="J470" s="173"/>
      <c r="V470" s="17"/>
      <c r="AC470" s="176"/>
      <c r="AD470" s="176"/>
      <c r="AE470" s="176"/>
    </row>
    <row r="471" spans="2:41">
      <c r="V471" s="17"/>
    </row>
    <row r="472" spans="2:41">
      <c r="V472" s="17"/>
    </row>
    <row r="473" spans="2:41" ht="23.25">
      <c r="B473" s="22" t="s">
        <v>66</v>
      </c>
      <c r="V473" s="17"/>
      <c r="X473" s="22" t="s">
        <v>66</v>
      </c>
    </row>
    <row r="474" spans="2:41" ht="23.25">
      <c r="B474" s="23" t="s">
        <v>32</v>
      </c>
      <c r="C474" s="20">
        <f>IF(X430="PAGADO",0,Y435)</f>
        <v>0</v>
      </c>
      <c r="E474" s="174" t="s">
        <v>20</v>
      </c>
      <c r="F474" s="174"/>
      <c r="G474" s="174"/>
      <c r="H474" s="174"/>
      <c r="V474" s="17"/>
      <c r="X474" s="23" t="s">
        <v>32</v>
      </c>
      <c r="Y474" s="20">
        <f>IF(B474="PAGADO",0,C479)</f>
        <v>0</v>
      </c>
      <c r="AA474" s="174" t="s">
        <v>20</v>
      </c>
      <c r="AB474" s="174"/>
      <c r="AC474" s="174"/>
      <c r="AD474" s="174"/>
    </row>
    <row r="475" spans="2:41">
      <c r="B475" s="1" t="s">
        <v>0</v>
      </c>
      <c r="C475" s="19">
        <f>H490</f>
        <v>0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2:41">
      <c r="C476" s="2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Y476" s="2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" t="s">
        <v>24</v>
      </c>
      <c r="C477" s="19">
        <f>IF(C474&gt;0,C474+C475,C475)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" t="s">
        <v>9</v>
      </c>
      <c r="C478" s="20">
        <f>C501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Y501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6" t="s">
        <v>25</v>
      </c>
      <c r="C479" s="21">
        <f>C477-C478</f>
        <v>0</v>
      </c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6" t="s">
        <v>8</v>
      </c>
      <c r="Y479" s="21">
        <f>Y477-Y478</f>
        <v>0</v>
      </c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ht="26.25">
      <c r="B480" s="177" t="str">
        <f>IF(C479&lt;0,"NO PAGAR","COBRAR")</f>
        <v>COBRAR</v>
      </c>
      <c r="C480" s="177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77" t="str">
        <f>IF(Y479&lt;0,"NO PAGAR","COBRAR")</f>
        <v>COBRAR</v>
      </c>
      <c r="Y480" s="177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68" t="s">
        <v>9</v>
      </c>
      <c r="C481" s="169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68" t="s">
        <v>9</v>
      </c>
      <c r="Y481" s="169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9" t="str">
        <f>IF(C515&lt;0,"SALDO A FAVOR","SALDO ADELANTAD0'")</f>
        <v>SALDO ADELANTAD0'</v>
      </c>
      <c r="C482" s="10">
        <f>IF(Y435&lt;=0,Y435*-1)</f>
        <v>0</v>
      </c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9" t="str">
        <f>IF(C479&lt;0,"SALDO ADELANTADO","SALDO A FAVOR'")</f>
        <v>SALDO A FAVOR'</v>
      </c>
      <c r="Y482" s="10">
        <f>IF(C479&lt;=0,C479*-1)</f>
        <v>0</v>
      </c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10</v>
      </c>
      <c r="C483" s="10">
        <f>R492</f>
        <v>0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10</v>
      </c>
      <c r="Y483" s="10">
        <f>AN492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11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11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12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12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1" t="s">
        <v>13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13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11" t="s">
        <v>14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14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>
      <c r="B488" s="11" t="s">
        <v>15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15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1" t="s">
        <v>16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16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11" t="s">
        <v>17</v>
      </c>
      <c r="C490" s="10"/>
      <c r="E490" s="170" t="s">
        <v>7</v>
      </c>
      <c r="F490" s="171"/>
      <c r="G490" s="172"/>
      <c r="H490" s="5">
        <f>SUM(H476:H489)</f>
        <v>0</v>
      </c>
      <c r="N490" s="3"/>
      <c r="O490" s="3"/>
      <c r="P490" s="3"/>
      <c r="Q490" s="3"/>
      <c r="R490" s="18"/>
      <c r="S490" s="3"/>
      <c r="V490" s="17"/>
      <c r="X490" s="11" t="s">
        <v>17</v>
      </c>
      <c r="Y490" s="10"/>
      <c r="AA490" s="170" t="s">
        <v>7</v>
      </c>
      <c r="AB490" s="171"/>
      <c r="AC490" s="172"/>
      <c r="AD490" s="5">
        <f>SUM(AD476:AD489)</f>
        <v>0</v>
      </c>
      <c r="AJ490" s="3"/>
      <c r="AK490" s="3"/>
      <c r="AL490" s="3"/>
      <c r="AM490" s="3"/>
      <c r="AN490" s="18"/>
      <c r="AO490" s="3"/>
    </row>
    <row r="491" spans="2:41">
      <c r="B491" s="12"/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2"/>
      <c r="Y491" s="10"/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1">
      <c r="B492" s="12"/>
      <c r="C492" s="10"/>
      <c r="N492" s="170" t="s">
        <v>7</v>
      </c>
      <c r="O492" s="171"/>
      <c r="P492" s="171"/>
      <c r="Q492" s="172"/>
      <c r="R492" s="18">
        <f>SUM(R476:R491)</f>
        <v>0</v>
      </c>
      <c r="S492" s="3"/>
      <c r="V492" s="17"/>
      <c r="X492" s="12"/>
      <c r="Y492" s="10"/>
      <c r="AJ492" s="170" t="s">
        <v>7</v>
      </c>
      <c r="AK492" s="171"/>
      <c r="AL492" s="171"/>
      <c r="AM492" s="172"/>
      <c r="AN492" s="18">
        <f>SUM(AN476:AN491)</f>
        <v>0</v>
      </c>
      <c r="AO492" s="3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2"/>
      <c r="C495" s="10"/>
      <c r="E495" s="14"/>
      <c r="V495" s="17"/>
      <c r="X495" s="12"/>
      <c r="Y495" s="10"/>
      <c r="AA495" s="14"/>
    </row>
    <row r="496" spans="2:41">
      <c r="B496" s="12"/>
      <c r="C496" s="10"/>
      <c r="V496" s="17"/>
      <c r="X496" s="12"/>
      <c r="Y496" s="10"/>
    </row>
    <row r="497" spans="1:43">
      <c r="B497" s="12"/>
      <c r="C497" s="10"/>
      <c r="V497" s="17"/>
      <c r="X497" s="12"/>
      <c r="Y497" s="10"/>
    </row>
    <row r="498" spans="1:43">
      <c r="B498" s="12"/>
      <c r="C498" s="10"/>
      <c r="V498" s="17"/>
      <c r="X498" s="12"/>
      <c r="Y498" s="10"/>
    </row>
    <row r="499" spans="1:43">
      <c r="B499" s="12"/>
      <c r="C499" s="10"/>
      <c r="V499" s="17"/>
      <c r="X499" s="12"/>
      <c r="Y499" s="10"/>
    </row>
    <row r="500" spans="1:43">
      <c r="B500" s="11"/>
      <c r="C500" s="10"/>
      <c r="V500" s="17"/>
      <c r="X500" s="11"/>
      <c r="Y500" s="10"/>
    </row>
    <row r="501" spans="1:43">
      <c r="B501" s="15" t="s">
        <v>18</v>
      </c>
      <c r="C501" s="16">
        <f>SUM(C482:C500)</f>
        <v>0</v>
      </c>
      <c r="V501" s="17"/>
      <c r="X501" s="15" t="s">
        <v>18</v>
      </c>
      <c r="Y501" s="16">
        <f>SUM(Y482:Y500)</f>
        <v>0</v>
      </c>
    </row>
    <row r="502" spans="1:43">
      <c r="D502" t="s">
        <v>22</v>
      </c>
      <c r="E502" t="s">
        <v>21</v>
      </c>
      <c r="V502" s="17"/>
      <c r="Z502" t="s">
        <v>22</v>
      </c>
      <c r="AA502" t="s">
        <v>21</v>
      </c>
    </row>
    <row r="503" spans="1:43">
      <c r="E503" s="1" t="s">
        <v>19</v>
      </c>
      <c r="V503" s="17"/>
      <c r="AA503" s="1" t="s">
        <v>19</v>
      </c>
    </row>
    <row r="504" spans="1:43">
      <c r="V504" s="17"/>
    </row>
    <row r="505" spans="1:43">
      <c r="V505" s="17"/>
    </row>
    <row r="506" spans="1:43">
      <c r="V506" s="17"/>
    </row>
    <row r="507" spans="1:43">
      <c r="V507" s="17"/>
    </row>
    <row r="508" spans="1:43">
      <c r="V508" s="17"/>
    </row>
    <row r="509" spans="1:43">
      <c r="V509" s="17"/>
    </row>
    <row r="510" spans="1:43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</row>
    <row r="511" spans="1:43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</row>
    <row r="512" spans="1:43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</row>
    <row r="513" spans="2:41">
      <c r="V513" s="17"/>
    </row>
    <row r="514" spans="2:41">
      <c r="H514" s="173" t="s">
        <v>30</v>
      </c>
      <c r="I514" s="173"/>
      <c r="J514" s="173"/>
      <c r="V514" s="17"/>
      <c r="AA514" s="173" t="s">
        <v>31</v>
      </c>
      <c r="AB514" s="173"/>
      <c r="AC514" s="173"/>
    </row>
    <row r="515" spans="2:41">
      <c r="H515" s="173"/>
      <c r="I515" s="173"/>
      <c r="J515" s="173"/>
      <c r="V515" s="17"/>
      <c r="AA515" s="173"/>
      <c r="AB515" s="173"/>
      <c r="AC515" s="173"/>
    </row>
    <row r="516" spans="2:41">
      <c r="V516" s="17"/>
    </row>
    <row r="517" spans="2:41">
      <c r="V517" s="17"/>
    </row>
    <row r="518" spans="2:41" ht="23.25">
      <c r="B518" s="24" t="s">
        <v>66</v>
      </c>
      <c r="V518" s="17"/>
      <c r="X518" s="22" t="s">
        <v>66</v>
      </c>
    </row>
    <row r="519" spans="2:41" ht="23.25">
      <c r="B519" s="23" t="s">
        <v>32</v>
      </c>
      <c r="C519" s="20">
        <f>IF(X474="PAGADO",0,C479)</f>
        <v>0</v>
      </c>
      <c r="E519" s="174" t="s">
        <v>20</v>
      </c>
      <c r="F519" s="174"/>
      <c r="G519" s="174"/>
      <c r="H519" s="174"/>
      <c r="V519" s="17"/>
      <c r="X519" s="23" t="s">
        <v>32</v>
      </c>
      <c r="Y519" s="20">
        <f>IF(B1319="PAGADO",0,C524)</f>
        <v>0</v>
      </c>
      <c r="AA519" s="174" t="s">
        <v>20</v>
      </c>
      <c r="AB519" s="174"/>
      <c r="AC519" s="174"/>
      <c r="AD519" s="174"/>
    </row>
    <row r="520" spans="2:41">
      <c r="B520" s="1" t="s">
        <v>0</v>
      </c>
      <c r="C520" s="19">
        <f>H535</f>
        <v>0</v>
      </c>
      <c r="E520" s="2" t="s">
        <v>1</v>
      </c>
      <c r="F520" s="2" t="s">
        <v>2</v>
      </c>
      <c r="G520" s="2" t="s">
        <v>3</v>
      </c>
      <c r="H520" s="2" t="s">
        <v>4</v>
      </c>
      <c r="N520" s="2" t="s">
        <v>1</v>
      </c>
      <c r="O520" s="2" t="s">
        <v>5</v>
      </c>
      <c r="P520" s="2" t="s">
        <v>4</v>
      </c>
      <c r="Q520" s="2" t="s">
        <v>6</v>
      </c>
      <c r="R520" s="2" t="s">
        <v>7</v>
      </c>
      <c r="S520" s="3"/>
      <c r="V520" s="17"/>
      <c r="X520" s="1" t="s">
        <v>0</v>
      </c>
      <c r="Y520" s="19">
        <f>AD535</f>
        <v>0</v>
      </c>
      <c r="AA520" s="2" t="s">
        <v>1</v>
      </c>
      <c r="AB520" s="2" t="s">
        <v>2</v>
      </c>
      <c r="AC520" s="2" t="s">
        <v>3</v>
      </c>
      <c r="AD520" s="2" t="s">
        <v>4</v>
      </c>
      <c r="AJ520" s="2" t="s">
        <v>1</v>
      </c>
      <c r="AK520" s="2" t="s">
        <v>5</v>
      </c>
      <c r="AL520" s="2" t="s">
        <v>4</v>
      </c>
      <c r="AM520" s="2" t="s">
        <v>6</v>
      </c>
      <c r="AN520" s="2" t="s">
        <v>7</v>
      </c>
      <c r="AO520" s="3"/>
    </row>
    <row r="521" spans="2:41">
      <c r="C521" s="2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Y521" s="2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" t="s">
        <v>24</v>
      </c>
      <c r="C522" s="19">
        <f>IF(C519&gt;0,C519+C520,C520)</f>
        <v>0</v>
      </c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" t="s">
        <v>24</v>
      </c>
      <c r="Y522" s="19">
        <f>IF(Y519&gt;0,Y519+Y520,Y520)</f>
        <v>0</v>
      </c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" t="s">
        <v>9</v>
      </c>
      <c r="C523" s="20">
        <f>C547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" t="s">
        <v>9</v>
      </c>
      <c r="Y523" s="20">
        <f>Y547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6" t="s">
        <v>26</v>
      </c>
      <c r="C524" s="21">
        <f>C522-C523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6" t="s">
        <v>27</v>
      </c>
      <c r="Y524" s="21">
        <f>Y522-Y523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ht="23.25">
      <c r="B525" s="6"/>
      <c r="C525" s="7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75" t="str">
        <f>IF(Y524&lt;0,"NO PAGAR","COBRAR'")</f>
        <v>COBRAR'</v>
      </c>
      <c r="Y525" s="175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 ht="23.25">
      <c r="B526" s="175" t="str">
        <f>IF(C524&lt;0,"NO PAGAR","COBRAR'")</f>
        <v>COBRAR'</v>
      </c>
      <c r="C526" s="175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6"/>
      <c r="Y526" s="8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68" t="s">
        <v>9</v>
      </c>
      <c r="C527" s="169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68" t="s">
        <v>9</v>
      </c>
      <c r="Y527" s="169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9" t="str">
        <f>IF(Y479&lt;0,"SALDO ADELANTADO","SALDO A FAVOR '")</f>
        <v>SALDO A FAVOR '</v>
      </c>
      <c r="C528" s="10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IF(C524&lt;0,"SALDO ADELANTADO","SALDO A FAVOR'")</f>
        <v>SALDO A FAVOR'</v>
      </c>
      <c r="Y528" s="10">
        <f>IF(C524&lt;=0,C524*-1)</f>
        <v>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R537</f>
        <v>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AN537</f>
        <v>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14</v>
      </c>
      <c r="C533" s="10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170" t="s">
        <v>7</v>
      </c>
      <c r="F535" s="171"/>
      <c r="G535" s="172"/>
      <c r="H535" s="5">
        <f>SUM(H521:H534)</f>
        <v>0</v>
      </c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170" t="s">
        <v>7</v>
      </c>
      <c r="AB535" s="171"/>
      <c r="AC535" s="172"/>
      <c r="AD535" s="5">
        <f>SUM(AD521:AD534)</f>
        <v>0</v>
      </c>
      <c r="AJ535" s="3"/>
      <c r="AK535" s="3"/>
      <c r="AL535" s="3"/>
      <c r="AM535" s="3"/>
      <c r="AN535" s="18"/>
      <c r="AO535" s="3"/>
    </row>
    <row r="536" spans="2:41">
      <c r="B536" s="11" t="s">
        <v>17</v>
      </c>
      <c r="C536" s="10"/>
      <c r="E536" s="13"/>
      <c r="F536" s="13"/>
      <c r="G536" s="13"/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3"/>
      <c r="AB536" s="13"/>
      <c r="AC536" s="13"/>
      <c r="AJ536" s="3"/>
      <c r="AK536" s="3"/>
      <c r="AL536" s="3"/>
      <c r="AM536" s="3"/>
      <c r="AN536" s="18"/>
      <c r="AO536" s="3"/>
    </row>
    <row r="537" spans="2:41">
      <c r="B537" s="12"/>
      <c r="C537" s="10"/>
      <c r="N537" s="170" t="s">
        <v>7</v>
      </c>
      <c r="O537" s="171"/>
      <c r="P537" s="171"/>
      <c r="Q537" s="172"/>
      <c r="R537" s="18">
        <f>SUM(R521:R536)</f>
        <v>0</v>
      </c>
      <c r="S537" s="3"/>
      <c r="V537" s="17"/>
      <c r="X537" s="12"/>
      <c r="Y537" s="10"/>
      <c r="AJ537" s="170" t="s">
        <v>7</v>
      </c>
      <c r="AK537" s="171"/>
      <c r="AL537" s="171"/>
      <c r="AM537" s="172"/>
      <c r="AN537" s="18">
        <f>SUM(AN521:AN536)</f>
        <v>0</v>
      </c>
      <c r="AO537" s="3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E540" s="14"/>
      <c r="V540" s="17"/>
      <c r="X540" s="12"/>
      <c r="Y540" s="10"/>
      <c r="AA540" s="14"/>
    </row>
    <row r="541" spans="2:41">
      <c r="B541" s="12"/>
      <c r="C541" s="10"/>
      <c r="V541" s="17"/>
      <c r="X541" s="12"/>
      <c r="Y541" s="10"/>
    </row>
    <row r="542" spans="2:41">
      <c r="B542" s="12"/>
      <c r="C542" s="10"/>
      <c r="V542" s="17"/>
      <c r="X542" s="12"/>
      <c r="Y542" s="10"/>
    </row>
    <row r="543" spans="2:41">
      <c r="B543" s="12"/>
      <c r="C543" s="10"/>
      <c r="V543" s="17"/>
      <c r="X543" s="12"/>
      <c r="Y543" s="10"/>
    </row>
    <row r="544" spans="2:41">
      <c r="B544" s="12"/>
      <c r="C544" s="10"/>
      <c r="V544" s="17"/>
      <c r="X544" s="12"/>
      <c r="Y544" s="10"/>
    </row>
    <row r="545" spans="2:27">
      <c r="B545" s="12"/>
      <c r="C545" s="10"/>
      <c r="V545" s="17"/>
      <c r="X545" s="12"/>
      <c r="Y545" s="10"/>
    </row>
    <row r="546" spans="2:27">
      <c r="B546" s="11"/>
      <c r="C546" s="10"/>
      <c r="V546" s="17"/>
      <c r="X546" s="11"/>
      <c r="Y546" s="10"/>
    </row>
    <row r="547" spans="2:27">
      <c r="B547" s="15" t="s">
        <v>18</v>
      </c>
      <c r="C547" s="16">
        <f>SUM(C528:C546)</f>
        <v>0</v>
      </c>
      <c r="D547" t="s">
        <v>22</v>
      </c>
      <c r="E547" t="s">
        <v>21</v>
      </c>
      <c r="V547" s="17"/>
      <c r="X547" s="15" t="s">
        <v>18</v>
      </c>
      <c r="Y547" s="16">
        <f>SUM(Y528:Y546)</f>
        <v>0</v>
      </c>
      <c r="Z547" t="s">
        <v>22</v>
      </c>
      <c r="AA547" t="s">
        <v>21</v>
      </c>
    </row>
    <row r="548" spans="2:27">
      <c r="E548" s="1" t="s">
        <v>19</v>
      </c>
      <c r="V548" s="17"/>
      <c r="AA548" s="1" t="s">
        <v>19</v>
      </c>
    </row>
    <row r="549" spans="2:27">
      <c r="V549" s="17"/>
    </row>
    <row r="550" spans="2:27">
      <c r="V550" s="17"/>
    </row>
    <row r="551" spans="2:27">
      <c r="V551" s="17"/>
    </row>
    <row r="552" spans="2:27">
      <c r="V552" s="17"/>
    </row>
    <row r="553" spans="2:27">
      <c r="V553" s="17"/>
    </row>
    <row r="554" spans="2:27">
      <c r="V554" s="17"/>
    </row>
    <row r="555" spans="2:27">
      <c r="V555" s="17"/>
    </row>
    <row r="556" spans="2:27">
      <c r="V556" s="17"/>
    </row>
    <row r="557" spans="2:27">
      <c r="V557" s="17"/>
    </row>
    <row r="558" spans="2:27">
      <c r="V558" s="17"/>
    </row>
    <row r="559" spans="2:27">
      <c r="V559" s="17"/>
    </row>
    <row r="560" spans="2:27">
      <c r="V560" s="17"/>
    </row>
    <row r="561" spans="2:41">
      <c r="V561" s="17"/>
    </row>
    <row r="562" spans="2:41">
      <c r="V562" s="17"/>
    </row>
    <row r="563" spans="2:41">
      <c r="V563" s="17"/>
    </row>
    <row r="564" spans="2:41">
      <c r="V564" s="17"/>
    </row>
    <row r="565" spans="2:41">
      <c r="V565" s="17"/>
    </row>
    <row r="566" spans="2:41">
      <c r="V566" s="17"/>
    </row>
    <row r="567" spans="2:41">
      <c r="V567" s="17"/>
      <c r="AC567" s="176" t="s">
        <v>29</v>
      </c>
      <c r="AD567" s="176"/>
      <c r="AE567" s="176"/>
    </row>
    <row r="568" spans="2:41">
      <c r="H568" s="173" t="s">
        <v>28</v>
      </c>
      <c r="I568" s="173"/>
      <c r="J568" s="173"/>
      <c r="V568" s="17"/>
      <c r="AC568" s="176"/>
      <c r="AD568" s="176"/>
      <c r="AE568" s="176"/>
    </row>
    <row r="569" spans="2:41">
      <c r="H569" s="173"/>
      <c r="I569" s="173"/>
      <c r="J569" s="173"/>
      <c r="V569" s="17"/>
      <c r="AC569" s="176"/>
      <c r="AD569" s="176"/>
      <c r="AE569" s="176"/>
    </row>
    <row r="570" spans="2:41">
      <c r="V570" s="17"/>
    </row>
    <row r="571" spans="2:41">
      <c r="V571" s="17"/>
    </row>
    <row r="572" spans="2:41" ht="23.25">
      <c r="B572" s="22" t="s">
        <v>67</v>
      </c>
      <c r="V572" s="17"/>
      <c r="X572" s="22" t="s">
        <v>67</v>
      </c>
    </row>
    <row r="573" spans="2:41" ht="23.25">
      <c r="B573" s="23" t="s">
        <v>32</v>
      </c>
      <c r="C573" s="20">
        <f>IF(X519="PAGADO",0,Y524)</f>
        <v>0</v>
      </c>
      <c r="E573" s="174" t="s">
        <v>20</v>
      </c>
      <c r="F573" s="174"/>
      <c r="G573" s="174"/>
      <c r="H573" s="174"/>
      <c r="V573" s="17"/>
      <c r="X573" s="23" t="s">
        <v>32</v>
      </c>
      <c r="Y573" s="20">
        <f>IF(B573="PAGADO",0,C578)</f>
        <v>0</v>
      </c>
      <c r="AA573" s="174" t="s">
        <v>20</v>
      </c>
      <c r="AB573" s="174"/>
      <c r="AC573" s="174"/>
      <c r="AD573" s="174"/>
    </row>
    <row r="574" spans="2:41">
      <c r="B574" s="1" t="s">
        <v>0</v>
      </c>
      <c r="C574" s="19">
        <f>H589</f>
        <v>0</v>
      </c>
      <c r="E574" s="2" t="s">
        <v>1</v>
      </c>
      <c r="F574" s="2" t="s">
        <v>2</v>
      </c>
      <c r="G574" s="2" t="s">
        <v>3</v>
      </c>
      <c r="H574" s="2" t="s">
        <v>4</v>
      </c>
      <c r="N574" s="2" t="s">
        <v>1</v>
      </c>
      <c r="O574" s="2" t="s">
        <v>5</v>
      </c>
      <c r="P574" s="2" t="s">
        <v>4</v>
      </c>
      <c r="Q574" s="2" t="s">
        <v>6</v>
      </c>
      <c r="R574" s="2" t="s">
        <v>7</v>
      </c>
      <c r="S574" s="3"/>
      <c r="V574" s="17"/>
      <c r="X574" s="1" t="s">
        <v>0</v>
      </c>
      <c r="Y574" s="19">
        <f>AD589</f>
        <v>0</v>
      </c>
      <c r="AA574" s="2" t="s">
        <v>1</v>
      </c>
      <c r="AB574" s="2" t="s">
        <v>2</v>
      </c>
      <c r="AC574" s="2" t="s">
        <v>3</v>
      </c>
      <c r="AD574" s="2" t="s">
        <v>4</v>
      </c>
      <c r="AJ574" s="2" t="s">
        <v>1</v>
      </c>
      <c r="AK574" s="2" t="s">
        <v>5</v>
      </c>
      <c r="AL574" s="2" t="s">
        <v>4</v>
      </c>
      <c r="AM574" s="2" t="s">
        <v>6</v>
      </c>
      <c r="AN574" s="2" t="s">
        <v>7</v>
      </c>
      <c r="AO574" s="3"/>
    </row>
    <row r="575" spans="2:41">
      <c r="C575" s="2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Y575" s="2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" t="s">
        <v>24</v>
      </c>
      <c r="C576" s="19">
        <f>IF(C573&gt;0,C573+C574,C574)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" t="s">
        <v>24</v>
      </c>
      <c r="Y576" s="19">
        <f>IF(Y573&gt;0,Y573+Y574,Y574)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" t="s">
        <v>9</v>
      </c>
      <c r="C577" s="20">
        <f>C600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" t="s">
        <v>9</v>
      </c>
      <c r="Y577" s="20">
        <f>Y600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6" t="s">
        <v>25</v>
      </c>
      <c r="C578" s="21">
        <f>C576-C577</f>
        <v>0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6" t="s">
        <v>8</v>
      </c>
      <c r="Y578" s="21">
        <f>Y576-Y577</f>
        <v>0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ht="26.25">
      <c r="B579" s="177" t="str">
        <f>IF(C578&lt;0,"NO PAGAR","COBRAR")</f>
        <v>COBRAR</v>
      </c>
      <c r="C579" s="177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77" t="str">
        <f>IF(Y578&lt;0,"NO PAGAR","COBRAR")</f>
        <v>COBRAR</v>
      </c>
      <c r="Y579" s="177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68" t="s">
        <v>9</v>
      </c>
      <c r="C580" s="169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68" t="s">
        <v>9</v>
      </c>
      <c r="Y580" s="169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9" t="str">
        <f>IF(C614&lt;0,"SALDO A FAVOR","SALDO ADELANTAD0'")</f>
        <v>SALDO ADELANTAD0'</v>
      </c>
      <c r="C581" s="10">
        <f>IF(Y524&lt;=0,Y524*-1)</f>
        <v>0</v>
      </c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9" t="str">
        <f>IF(C578&lt;0,"SALDO ADELANTADO","SALDO A FAVOR'")</f>
        <v>SALDO A FAVOR'</v>
      </c>
      <c r="Y581" s="10">
        <f>IF(C578&lt;=0,C578*-1)</f>
        <v>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10</v>
      </c>
      <c r="C582" s="10">
        <f>R591</f>
        <v>0</v>
      </c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10</v>
      </c>
      <c r="Y582" s="10">
        <f>AN591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11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11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12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12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13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13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14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14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15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15</v>
      </c>
      <c r="Y587" s="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16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16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17</v>
      </c>
      <c r="C589" s="10"/>
      <c r="E589" s="170" t="s">
        <v>7</v>
      </c>
      <c r="F589" s="171"/>
      <c r="G589" s="172"/>
      <c r="H589" s="5">
        <f>SUM(H575:H588)</f>
        <v>0</v>
      </c>
      <c r="N589" s="3"/>
      <c r="O589" s="3"/>
      <c r="P589" s="3"/>
      <c r="Q589" s="3"/>
      <c r="R589" s="18"/>
      <c r="S589" s="3"/>
      <c r="V589" s="17"/>
      <c r="X589" s="11" t="s">
        <v>17</v>
      </c>
      <c r="Y589" s="10"/>
      <c r="AA589" s="170" t="s">
        <v>7</v>
      </c>
      <c r="AB589" s="171"/>
      <c r="AC589" s="172"/>
      <c r="AD589" s="5">
        <f>SUM(AD575:AD588)</f>
        <v>0</v>
      </c>
      <c r="AJ589" s="3"/>
      <c r="AK589" s="3"/>
      <c r="AL589" s="3"/>
      <c r="AM589" s="3"/>
      <c r="AN589" s="18"/>
      <c r="AO589" s="3"/>
    </row>
    <row r="590" spans="2:41">
      <c r="B590" s="12"/>
      <c r="C590" s="10"/>
      <c r="E590" s="13"/>
      <c r="F590" s="13"/>
      <c r="G590" s="13"/>
      <c r="N590" s="3"/>
      <c r="O590" s="3"/>
      <c r="P590" s="3"/>
      <c r="Q590" s="3"/>
      <c r="R590" s="18"/>
      <c r="S590" s="3"/>
      <c r="V590" s="17"/>
      <c r="X590" s="12"/>
      <c r="Y590" s="10"/>
      <c r="AA590" s="13"/>
      <c r="AB590" s="13"/>
      <c r="AC590" s="13"/>
      <c r="AJ590" s="3"/>
      <c r="AK590" s="3"/>
      <c r="AL590" s="3"/>
      <c r="AM590" s="3"/>
      <c r="AN590" s="18"/>
      <c r="AO590" s="3"/>
    </row>
    <row r="591" spans="2:41">
      <c r="B591" s="12"/>
      <c r="C591" s="10"/>
      <c r="N591" s="170" t="s">
        <v>7</v>
      </c>
      <c r="O591" s="171"/>
      <c r="P591" s="171"/>
      <c r="Q591" s="172"/>
      <c r="R591" s="18">
        <f>SUM(R575:R590)</f>
        <v>0</v>
      </c>
      <c r="S591" s="3"/>
      <c r="V591" s="17"/>
      <c r="X591" s="12"/>
      <c r="Y591" s="10"/>
      <c r="AJ591" s="170" t="s">
        <v>7</v>
      </c>
      <c r="AK591" s="171"/>
      <c r="AL591" s="171"/>
      <c r="AM591" s="172"/>
      <c r="AN591" s="18">
        <f>SUM(AN575:AN590)</f>
        <v>0</v>
      </c>
      <c r="AO591" s="3"/>
    </row>
    <row r="592" spans="2:41">
      <c r="B592" s="12"/>
      <c r="C592" s="10"/>
      <c r="V592" s="17"/>
      <c r="X592" s="12"/>
      <c r="Y592" s="10"/>
    </row>
    <row r="593" spans="2:27">
      <c r="B593" s="12"/>
      <c r="C593" s="10"/>
      <c r="V593" s="17"/>
      <c r="X593" s="12"/>
      <c r="Y593" s="10"/>
    </row>
    <row r="594" spans="2:27">
      <c r="B594" s="12"/>
      <c r="C594" s="10"/>
      <c r="E594" s="14"/>
      <c r="V594" s="17"/>
      <c r="X594" s="12"/>
      <c r="Y594" s="10"/>
      <c r="AA594" s="14"/>
    </row>
    <row r="595" spans="2:27">
      <c r="B595" s="12"/>
      <c r="C595" s="10"/>
      <c r="V595" s="17"/>
      <c r="X595" s="12"/>
      <c r="Y595" s="10"/>
    </row>
    <row r="596" spans="2:27">
      <c r="B596" s="12"/>
      <c r="C596" s="10"/>
      <c r="V596" s="17"/>
      <c r="X596" s="12"/>
      <c r="Y596" s="10"/>
    </row>
    <row r="597" spans="2:27">
      <c r="B597" s="12"/>
      <c r="C597" s="10"/>
      <c r="V597" s="17"/>
      <c r="X597" s="12"/>
      <c r="Y597" s="10"/>
    </row>
    <row r="598" spans="2:27">
      <c r="B598" s="12"/>
      <c r="C598" s="10"/>
      <c r="V598" s="17"/>
      <c r="X598" s="12"/>
      <c r="Y598" s="10"/>
    </row>
    <row r="599" spans="2:27">
      <c r="B599" s="11"/>
      <c r="C599" s="10"/>
      <c r="V599" s="17"/>
      <c r="X599" s="11"/>
      <c r="Y599" s="10"/>
    </row>
    <row r="600" spans="2:27">
      <c r="B600" s="15" t="s">
        <v>18</v>
      </c>
      <c r="C600" s="16">
        <f>SUM(C581:C599)</f>
        <v>0</v>
      </c>
      <c r="V600" s="17"/>
      <c r="X600" s="15" t="s">
        <v>18</v>
      </c>
      <c r="Y600" s="16">
        <f>SUM(Y581:Y599)</f>
        <v>0</v>
      </c>
    </row>
    <row r="601" spans="2:27">
      <c r="D601" t="s">
        <v>22</v>
      </c>
      <c r="E601" t="s">
        <v>21</v>
      </c>
      <c r="V601" s="17"/>
      <c r="Z601" t="s">
        <v>22</v>
      </c>
      <c r="AA601" t="s">
        <v>21</v>
      </c>
    </row>
    <row r="602" spans="2:27">
      <c r="E602" s="1" t="s">
        <v>19</v>
      </c>
      <c r="V602" s="17"/>
      <c r="AA602" s="1" t="s">
        <v>19</v>
      </c>
    </row>
    <row r="603" spans="2:27">
      <c r="V603" s="17"/>
    </row>
    <row r="604" spans="2:27">
      <c r="V604" s="17"/>
    </row>
    <row r="605" spans="2:27">
      <c r="V605" s="17"/>
    </row>
    <row r="606" spans="2:27">
      <c r="V606" s="17"/>
    </row>
    <row r="607" spans="2:27">
      <c r="V607" s="17"/>
    </row>
    <row r="608" spans="2:27">
      <c r="V608" s="17"/>
    </row>
    <row r="609" spans="1:4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</row>
    <row r="611" spans="1:43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</row>
    <row r="612" spans="1:43">
      <c r="V612" s="17"/>
    </row>
    <row r="613" spans="1:43">
      <c r="H613" s="173" t="s">
        <v>30</v>
      </c>
      <c r="I613" s="173"/>
      <c r="J613" s="173"/>
      <c r="V613" s="17"/>
      <c r="AA613" s="173" t="s">
        <v>31</v>
      </c>
      <c r="AB613" s="173"/>
      <c r="AC613" s="173"/>
    </row>
    <row r="614" spans="1:43">
      <c r="H614" s="173"/>
      <c r="I614" s="173"/>
      <c r="J614" s="173"/>
      <c r="V614" s="17"/>
      <c r="AA614" s="173"/>
      <c r="AB614" s="173"/>
      <c r="AC614" s="173"/>
    </row>
    <row r="615" spans="1:43">
      <c r="V615" s="17"/>
    </row>
    <row r="616" spans="1:43">
      <c r="V616" s="17"/>
    </row>
    <row r="617" spans="1:43" ht="23.25">
      <c r="B617" s="24" t="s">
        <v>67</v>
      </c>
      <c r="V617" s="17"/>
      <c r="X617" s="22" t="s">
        <v>67</v>
      </c>
    </row>
    <row r="618" spans="1:43" ht="23.25">
      <c r="B618" s="23" t="s">
        <v>32</v>
      </c>
      <c r="C618" s="20">
        <f>IF(X573="PAGADO",0,C578)</f>
        <v>0</v>
      </c>
      <c r="E618" s="174" t="s">
        <v>20</v>
      </c>
      <c r="F618" s="174"/>
      <c r="G618" s="174"/>
      <c r="H618" s="174"/>
      <c r="V618" s="17"/>
      <c r="X618" s="23" t="s">
        <v>32</v>
      </c>
      <c r="Y618" s="20">
        <f>IF(B1418="PAGADO",0,C623)</f>
        <v>0</v>
      </c>
      <c r="AA618" s="174" t="s">
        <v>20</v>
      </c>
      <c r="AB618" s="174"/>
      <c r="AC618" s="174"/>
      <c r="AD618" s="174"/>
    </row>
    <row r="619" spans="1:43">
      <c r="B619" s="1" t="s">
        <v>0</v>
      </c>
      <c r="C619" s="19">
        <f>H634</f>
        <v>0</v>
      </c>
      <c r="E619" s="2" t="s">
        <v>1</v>
      </c>
      <c r="F619" s="2" t="s">
        <v>2</v>
      </c>
      <c r="G619" s="2" t="s">
        <v>3</v>
      </c>
      <c r="H619" s="2" t="s">
        <v>4</v>
      </c>
      <c r="N619" s="2" t="s">
        <v>1</v>
      </c>
      <c r="O619" s="2" t="s">
        <v>5</v>
      </c>
      <c r="P619" s="2" t="s">
        <v>4</v>
      </c>
      <c r="Q619" s="2" t="s">
        <v>6</v>
      </c>
      <c r="R619" s="2" t="s">
        <v>7</v>
      </c>
      <c r="S619" s="3"/>
      <c r="V619" s="17"/>
      <c r="X619" s="1" t="s">
        <v>0</v>
      </c>
      <c r="Y619" s="19">
        <f>AD634</f>
        <v>0</v>
      </c>
      <c r="AA619" s="2" t="s">
        <v>1</v>
      </c>
      <c r="AB619" s="2" t="s">
        <v>2</v>
      </c>
      <c r="AC619" s="2" t="s">
        <v>3</v>
      </c>
      <c r="AD619" s="2" t="s">
        <v>4</v>
      </c>
      <c r="AJ619" s="2" t="s">
        <v>1</v>
      </c>
      <c r="AK619" s="2" t="s">
        <v>5</v>
      </c>
      <c r="AL619" s="2" t="s">
        <v>4</v>
      </c>
      <c r="AM619" s="2" t="s">
        <v>6</v>
      </c>
      <c r="AN619" s="2" t="s">
        <v>7</v>
      </c>
      <c r="AO619" s="3"/>
    </row>
    <row r="620" spans="1:43">
      <c r="C620" s="2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Y620" s="2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1:43">
      <c r="B621" s="1" t="s">
        <v>24</v>
      </c>
      <c r="C621" s="19">
        <f>IF(C618&gt;0,C618+C619,C619)</f>
        <v>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" t="s">
        <v>24</v>
      </c>
      <c r="Y621" s="19">
        <f>IF(Y618&gt;0,Y618+Y619,Y619)</f>
        <v>0</v>
      </c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1:43">
      <c r="B622" s="1" t="s">
        <v>9</v>
      </c>
      <c r="C622" s="20">
        <f>C646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" t="s">
        <v>9</v>
      </c>
      <c r="Y622" s="20">
        <f>Y646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>
      <c r="B623" s="6" t="s">
        <v>26</v>
      </c>
      <c r="C623" s="21">
        <f>C621-C622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 t="s">
        <v>27</v>
      </c>
      <c r="Y623" s="21">
        <f>Y621-Y622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 ht="23.25">
      <c r="B624" s="6"/>
      <c r="C624" s="7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75" t="str">
        <f>IF(Y623&lt;0,"NO PAGAR","COBRAR'")</f>
        <v>COBRAR'</v>
      </c>
      <c r="Y624" s="175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ht="23.25">
      <c r="B625" s="175" t="str">
        <f>IF(C623&lt;0,"NO PAGAR","COBRAR'")</f>
        <v>COBRAR'</v>
      </c>
      <c r="C625" s="175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6"/>
      <c r="Y625" s="8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68" t="s">
        <v>9</v>
      </c>
      <c r="C626" s="169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68" t="s">
        <v>9</v>
      </c>
      <c r="Y626" s="169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9" t="str">
        <f>IF(Y578&lt;0,"SALDO ADELANTADO","SALDO A FAVOR '")</f>
        <v>SALDO A FAVOR '</v>
      </c>
      <c r="C627" s="10">
        <f>IF(Y578&lt;=0,Y578*-1)</f>
        <v>0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9" t="str">
        <f>IF(C623&lt;0,"SALDO ADELANTADO","SALDO A FAVOR'")</f>
        <v>SALDO A FAVOR'</v>
      </c>
      <c r="Y627" s="10">
        <f>IF(C623&lt;=0,C623*-1)</f>
        <v>0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10</v>
      </c>
      <c r="C628" s="10">
        <f>R636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10</v>
      </c>
      <c r="Y628" s="10">
        <f>AN636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11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11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12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12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13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13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14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14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15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15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16</v>
      </c>
      <c r="C634" s="10"/>
      <c r="E634" s="170" t="s">
        <v>7</v>
      </c>
      <c r="F634" s="171"/>
      <c r="G634" s="172"/>
      <c r="H634" s="5">
        <f>SUM(H620:H633)</f>
        <v>0</v>
      </c>
      <c r="N634" s="3"/>
      <c r="O634" s="3"/>
      <c r="P634" s="3"/>
      <c r="Q634" s="3"/>
      <c r="R634" s="18"/>
      <c r="S634" s="3"/>
      <c r="V634" s="17"/>
      <c r="X634" s="11" t="s">
        <v>16</v>
      </c>
      <c r="Y634" s="10"/>
      <c r="AA634" s="170" t="s">
        <v>7</v>
      </c>
      <c r="AB634" s="171"/>
      <c r="AC634" s="172"/>
      <c r="AD634" s="5">
        <f>SUM(AD620:AD633)</f>
        <v>0</v>
      </c>
      <c r="AJ634" s="3"/>
      <c r="AK634" s="3"/>
      <c r="AL634" s="3"/>
      <c r="AM634" s="3"/>
      <c r="AN634" s="18"/>
      <c r="AO634" s="3"/>
    </row>
    <row r="635" spans="2:41">
      <c r="B635" s="11" t="s">
        <v>17</v>
      </c>
      <c r="C635" s="10"/>
      <c r="E635" s="13"/>
      <c r="F635" s="13"/>
      <c r="G635" s="13"/>
      <c r="N635" s="3"/>
      <c r="O635" s="3"/>
      <c r="P635" s="3"/>
      <c r="Q635" s="3"/>
      <c r="R635" s="18"/>
      <c r="S635" s="3"/>
      <c r="V635" s="17"/>
      <c r="X635" s="11" t="s">
        <v>17</v>
      </c>
      <c r="Y635" s="10"/>
      <c r="AA635" s="13"/>
      <c r="AB635" s="13"/>
      <c r="AC635" s="13"/>
      <c r="AJ635" s="3"/>
      <c r="AK635" s="3"/>
      <c r="AL635" s="3"/>
      <c r="AM635" s="3"/>
      <c r="AN635" s="18"/>
      <c r="AO635" s="3"/>
    </row>
    <row r="636" spans="2:41">
      <c r="B636" s="12"/>
      <c r="C636" s="10"/>
      <c r="N636" s="170" t="s">
        <v>7</v>
      </c>
      <c r="O636" s="171"/>
      <c r="P636" s="171"/>
      <c r="Q636" s="172"/>
      <c r="R636" s="18">
        <f>SUM(R620:R635)</f>
        <v>0</v>
      </c>
      <c r="S636" s="3"/>
      <c r="V636" s="17"/>
      <c r="X636" s="12"/>
      <c r="Y636" s="10"/>
      <c r="AJ636" s="170" t="s">
        <v>7</v>
      </c>
      <c r="AK636" s="171"/>
      <c r="AL636" s="171"/>
      <c r="AM636" s="172"/>
      <c r="AN636" s="18">
        <f>SUM(AN620:AN635)</f>
        <v>0</v>
      </c>
      <c r="AO636" s="3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E639" s="14"/>
      <c r="V639" s="17"/>
      <c r="X639" s="12"/>
      <c r="Y639" s="10"/>
      <c r="AA639" s="14"/>
    </row>
    <row r="640" spans="2:41">
      <c r="B640" s="12"/>
      <c r="C640" s="10"/>
      <c r="V640" s="17"/>
      <c r="X640" s="12"/>
      <c r="Y640" s="10"/>
    </row>
    <row r="641" spans="2:27">
      <c r="B641" s="12"/>
      <c r="C641" s="10"/>
      <c r="V641" s="17"/>
      <c r="X641" s="12"/>
      <c r="Y641" s="10"/>
    </row>
    <row r="642" spans="2:27">
      <c r="B642" s="12"/>
      <c r="C642" s="10"/>
      <c r="V642" s="17"/>
      <c r="X642" s="12"/>
      <c r="Y642" s="10"/>
    </row>
    <row r="643" spans="2:27">
      <c r="B643" s="12"/>
      <c r="C643" s="10"/>
      <c r="V643" s="17"/>
      <c r="X643" s="12"/>
      <c r="Y643" s="10"/>
    </row>
    <row r="644" spans="2:27">
      <c r="B644" s="12"/>
      <c r="C644" s="10"/>
      <c r="V644" s="17"/>
      <c r="X644" s="12"/>
      <c r="Y644" s="10"/>
    </row>
    <row r="645" spans="2:27">
      <c r="B645" s="11"/>
      <c r="C645" s="10"/>
      <c r="V645" s="17"/>
      <c r="X645" s="11"/>
      <c r="Y645" s="10"/>
    </row>
    <row r="646" spans="2:27">
      <c r="B646" s="15" t="s">
        <v>18</v>
      </c>
      <c r="C646" s="16">
        <f>SUM(C627:C645)</f>
        <v>0</v>
      </c>
      <c r="D646" t="s">
        <v>22</v>
      </c>
      <c r="E646" t="s">
        <v>21</v>
      </c>
      <c r="V646" s="17"/>
      <c r="X646" s="15" t="s">
        <v>18</v>
      </c>
      <c r="Y646" s="16">
        <f>SUM(Y627:Y645)</f>
        <v>0</v>
      </c>
      <c r="Z646" t="s">
        <v>22</v>
      </c>
      <c r="AA646" t="s">
        <v>21</v>
      </c>
    </row>
    <row r="647" spans="2:27">
      <c r="E647" s="1" t="s">
        <v>19</v>
      </c>
      <c r="V647" s="17"/>
      <c r="AA647" s="1" t="s">
        <v>19</v>
      </c>
    </row>
    <row r="648" spans="2:27">
      <c r="V648" s="17"/>
    </row>
    <row r="649" spans="2:27">
      <c r="V649" s="17"/>
    </row>
    <row r="650" spans="2:27">
      <c r="V650" s="17"/>
    </row>
    <row r="651" spans="2:27">
      <c r="V651" s="17"/>
    </row>
    <row r="652" spans="2:27">
      <c r="V652" s="17"/>
    </row>
    <row r="653" spans="2:27">
      <c r="V653" s="17"/>
    </row>
    <row r="654" spans="2:27">
      <c r="V654" s="17"/>
    </row>
    <row r="655" spans="2:27">
      <c r="V655" s="17"/>
    </row>
    <row r="656" spans="2:27">
      <c r="V656" s="17"/>
    </row>
    <row r="657" spans="2:41">
      <c r="V657" s="17"/>
    </row>
    <row r="658" spans="2:41">
      <c r="V658" s="17"/>
    </row>
    <row r="659" spans="2:41">
      <c r="V659" s="17"/>
    </row>
    <row r="660" spans="2:41">
      <c r="V660" s="17"/>
      <c r="AC660" s="176" t="s">
        <v>29</v>
      </c>
      <c r="AD660" s="176"/>
      <c r="AE660" s="176"/>
    </row>
    <row r="661" spans="2:41">
      <c r="H661" s="173" t="s">
        <v>28</v>
      </c>
      <c r="I661" s="173"/>
      <c r="J661" s="173"/>
      <c r="V661" s="17"/>
      <c r="AC661" s="176"/>
      <c r="AD661" s="176"/>
      <c r="AE661" s="176"/>
    </row>
    <row r="662" spans="2:41">
      <c r="H662" s="173"/>
      <c r="I662" s="173"/>
      <c r="J662" s="173"/>
      <c r="V662" s="17"/>
      <c r="AC662" s="176"/>
      <c r="AD662" s="176"/>
      <c r="AE662" s="176"/>
    </row>
    <row r="663" spans="2:41">
      <c r="V663" s="17"/>
    </row>
    <row r="664" spans="2:41">
      <c r="V664" s="17"/>
    </row>
    <row r="665" spans="2:41" ht="23.25">
      <c r="B665" s="22" t="s">
        <v>68</v>
      </c>
      <c r="V665" s="17"/>
      <c r="X665" s="22" t="s">
        <v>68</v>
      </c>
    </row>
    <row r="666" spans="2:41" ht="23.25">
      <c r="B666" s="23" t="s">
        <v>32</v>
      </c>
      <c r="C666" s="20">
        <f>IF(X618="PAGADO",0,Y623)</f>
        <v>0</v>
      </c>
      <c r="E666" s="174" t="s">
        <v>20</v>
      </c>
      <c r="F666" s="174"/>
      <c r="G666" s="174"/>
      <c r="H666" s="174"/>
      <c r="V666" s="17"/>
      <c r="X666" s="23" t="s">
        <v>32</v>
      </c>
      <c r="Y666" s="20">
        <f>IF(B666="PAGADO",0,C671)</f>
        <v>0</v>
      </c>
      <c r="AA666" s="174" t="s">
        <v>20</v>
      </c>
      <c r="AB666" s="174"/>
      <c r="AC666" s="174"/>
      <c r="AD666" s="174"/>
    </row>
    <row r="667" spans="2:41">
      <c r="B667" s="1" t="s">
        <v>0</v>
      </c>
      <c r="C667" s="19">
        <f>H682</f>
        <v>0</v>
      </c>
      <c r="E667" s="2" t="s">
        <v>1</v>
      </c>
      <c r="F667" s="2" t="s">
        <v>2</v>
      </c>
      <c r="G667" s="2" t="s">
        <v>3</v>
      </c>
      <c r="H667" s="2" t="s">
        <v>4</v>
      </c>
      <c r="N667" s="2" t="s">
        <v>1</v>
      </c>
      <c r="O667" s="2" t="s">
        <v>5</v>
      </c>
      <c r="P667" s="2" t="s">
        <v>4</v>
      </c>
      <c r="Q667" s="2" t="s">
        <v>6</v>
      </c>
      <c r="R667" s="2" t="s">
        <v>7</v>
      </c>
      <c r="S667" s="3"/>
      <c r="V667" s="17"/>
      <c r="X667" s="1" t="s">
        <v>0</v>
      </c>
      <c r="Y667" s="19">
        <f>AD682</f>
        <v>0</v>
      </c>
      <c r="AA667" s="2" t="s">
        <v>1</v>
      </c>
      <c r="AB667" s="2" t="s">
        <v>2</v>
      </c>
      <c r="AC667" s="2" t="s">
        <v>3</v>
      </c>
      <c r="AD667" s="2" t="s">
        <v>4</v>
      </c>
      <c r="AJ667" s="2" t="s">
        <v>1</v>
      </c>
      <c r="AK667" s="2" t="s">
        <v>5</v>
      </c>
      <c r="AL667" s="2" t="s">
        <v>4</v>
      </c>
      <c r="AM667" s="2" t="s">
        <v>6</v>
      </c>
      <c r="AN667" s="2" t="s">
        <v>7</v>
      </c>
      <c r="AO667" s="3"/>
    </row>
    <row r="668" spans="2:41">
      <c r="C668" s="2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Y668" s="2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" t="s">
        <v>24</v>
      </c>
      <c r="C669" s="19">
        <f>IF(C666&gt;0,C666+C667,C667)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" t="s">
        <v>24</v>
      </c>
      <c r="Y669" s="19">
        <f>IF(Y666&gt;0,Y666+Y667,Y667)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" t="s">
        <v>9</v>
      </c>
      <c r="C670" s="20">
        <f>C693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" t="s">
        <v>9</v>
      </c>
      <c r="Y670" s="20">
        <f>Y693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6" t="s">
        <v>25</v>
      </c>
      <c r="C671" s="21">
        <f>C669-C670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6" t="s">
        <v>8</v>
      </c>
      <c r="Y671" s="21">
        <f>Y669-Y670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ht="26.25">
      <c r="B672" s="177" t="str">
        <f>IF(C671&lt;0,"NO PAGAR","COBRAR")</f>
        <v>COBRAR</v>
      </c>
      <c r="C672" s="177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77" t="str">
        <f>IF(Y671&lt;0,"NO PAGAR","COBRAR")</f>
        <v>COBRAR</v>
      </c>
      <c r="Y672" s="177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68" t="s">
        <v>9</v>
      </c>
      <c r="C673" s="169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68" t="s">
        <v>9</v>
      </c>
      <c r="Y673" s="169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9" t="str">
        <f>IF(C707&lt;0,"SALDO A FAVOR","SALDO ADELANTAD0'")</f>
        <v>SALDO ADELANTAD0'</v>
      </c>
      <c r="C674" s="10">
        <f>IF(Y618&lt;=0,Y618*-1)</f>
        <v>0</v>
      </c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9" t="str">
        <f>IF(C671&lt;0,"SALDO ADELANTADO","SALDO A FAVOR'")</f>
        <v>SALDO A FAVOR'</v>
      </c>
      <c r="Y674" s="10">
        <f>IF(C671&lt;=0,C671*-1)</f>
        <v>0</v>
      </c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10</v>
      </c>
      <c r="C675" s="10">
        <f>R684</f>
        <v>0</v>
      </c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10</v>
      </c>
      <c r="Y675" s="10">
        <f>AN684</f>
        <v>0</v>
      </c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11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11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12</v>
      </c>
      <c r="C677" s="1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12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1" t="s">
        <v>13</v>
      </c>
      <c r="C678" s="1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13</v>
      </c>
      <c r="Y678" s="1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1" t="s">
        <v>14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14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1" t="s">
        <v>15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15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1" t="s">
        <v>16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16</v>
      </c>
      <c r="Y681" s="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17</v>
      </c>
      <c r="C682" s="10"/>
      <c r="E682" s="170" t="s">
        <v>7</v>
      </c>
      <c r="F682" s="171"/>
      <c r="G682" s="172"/>
      <c r="H682" s="5">
        <f>SUM(H668:H681)</f>
        <v>0</v>
      </c>
      <c r="N682" s="3"/>
      <c r="O682" s="3"/>
      <c r="P682" s="3"/>
      <c r="Q682" s="3"/>
      <c r="R682" s="18"/>
      <c r="S682" s="3"/>
      <c r="V682" s="17"/>
      <c r="X682" s="11" t="s">
        <v>17</v>
      </c>
      <c r="Y682" s="10"/>
      <c r="AA682" s="170" t="s">
        <v>7</v>
      </c>
      <c r="AB682" s="171"/>
      <c r="AC682" s="172"/>
      <c r="AD682" s="5">
        <f>SUM(AD668:AD681)</f>
        <v>0</v>
      </c>
      <c r="AJ682" s="3"/>
      <c r="AK682" s="3"/>
      <c r="AL682" s="3"/>
      <c r="AM682" s="3"/>
      <c r="AN682" s="18"/>
      <c r="AO682" s="3"/>
    </row>
    <row r="683" spans="2:41">
      <c r="B683" s="12"/>
      <c r="C683" s="10"/>
      <c r="E683" s="13"/>
      <c r="F683" s="13"/>
      <c r="G683" s="13"/>
      <c r="N683" s="3"/>
      <c r="O683" s="3"/>
      <c r="P683" s="3"/>
      <c r="Q683" s="3"/>
      <c r="R683" s="18"/>
      <c r="S683" s="3"/>
      <c r="V683" s="17"/>
      <c r="X683" s="12"/>
      <c r="Y683" s="10"/>
      <c r="AA683" s="13"/>
      <c r="AB683" s="13"/>
      <c r="AC683" s="13"/>
      <c r="AJ683" s="3"/>
      <c r="AK683" s="3"/>
      <c r="AL683" s="3"/>
      <c r="AM683" s="3"/>
      <c r="AN683" s="18"/>
      <c r="AO683" s="3"/>
    </row>
    <row r="684" spans="2:41">
      <c r="B684" s="12"/>
      <c r="C684" s="10"/>
      <c r="N684" s="170" t="s">
        <v>7</v>
      </c>
      <c r="O684" s="171"/>
      <c r="P684" s="171"/>
      <c r="Q684" s="172"/>
      <c r="R684" s="18">
        <f>SUM(R668:R683)</f>
        <v>0</v>
      </c>
      <c r="S684" s="3"/>
      <c r="V684" s="17"/>
      <c r="X684" s="12"/>
      <c r="Y684" s="10"/>
      <c r="AJ684" s="170" t="s">
        <v>7</v>
      </c>
      <c r="AK684" s="171"/>
      <c r="AL684" s="171"/>
      <c r="AM684" s="172"/>
      <c r="AN684" s="18">
        <f>SUM(AN668:AN683)</f>
        <v>0</v>
      </c>
      <c r="AO684" s="3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2"/>
      <c r="C687" s="10"/>
      <c r="E687" s="14"/>
      <c r="V687" s="17"/>
      <c r="X687" s="12"/>
      <c r="Y687" s="10"/>
      <c r="AA687" s="14"/>
    </row>
    <row r="688" spans="2:41">
      <c r="B688" s="12"/>
      <c r="C688" s="10"/>
      <c r="V688" s="17"/>
      <c r="X688" s="12"/>
      <c r="Y688" s="10"/>
    </row>
    <row r="689" spans="1:43">
      <c r="B689" s="12"/>
      <c r="C689" s="10"/>
      <c r="V689" s="17"/>
      <c r="X689" s="12"/>
      <c r="Y689" s="10"/>
    </row>
    <row r="690" spans="1:43">
      <c r="B690" s="12"/>
      <c r="C690" s="10"/>
      <c r="V690" s="17"/>
      <c r="X690" s="12"/>
      <c r="Y690" s="10"/>
    </row>
    <row r="691" spans="1:43">
      <c r="B691" s="12"/>
      <c r="C691" s="10"/>
      <c r="V691" s="17"/>
      <c r="X691" s="12"/>
      <c r="Y691" s="10"/>
    </row>
    <row r="692" spans="1:43">
      <c r="B692" s="11"/>
      <c r="C692" s="10"/>
      <c r="V692" s="17"/>
      <c r="X692" s="11"/>
      <c r="Y692" s="10"/>
    </row>
    <row r="693" spans="1:43">
      <c r="B693" s="15" t="s">
        <v>18</v>
      </c>
      <c r="C693" s="16">
        <f>SUM(C674:C692)</f>
        <v>0</v>
      </c>
      <c r="V693" s="17"/>
      <c r="X693" s="15" t="s">
        <v>18</v>
      </c>
      <c r="Y693" s="16">
        <f>SUM(Y674:Y692)</f>
        <v>0</v>
      </c>
    </row>
    <row r="694" spans="1:43">
      <c r="D694" t="s">
        <v>22</v>
      </c>
      <c r="E694" t="s">
        <v>21</v>
      </c>
      <c r="V694" s="17"/>
      <c r="Z694" t="s">
        <v>22</v>
      </c>
      <c r="AA694" t="s">
        <v>21</v>
      </c>
    </row>
    <row r="695" spans="1:43">
      <c r="E695" s="1" t="s">
        <v>19</v>
      </c>
      <c r="V695" s="17"/>
      <c r="AA695" s="1" t="s">
        <v>19</v>
      </c>
    </row>
    <row r="696" spans="1:43">
      <c r="V696" s="17"/>
    </row>
    <row r="697" spans="1:43">
      <c r="V697" s="17"/>
    </row>
    <row r="698" spans="1:43">
      <c r="V698" s="17"/>
    </row>
    <row r="699" spans="1:43">
      <c r="V699" s="17"/>
    </row>
    <row r="700" spans="1:43">
      <c r="V700" s="17"/>
    </row>
    <row r="701" spans="1:43">
      <c r="V701" s="17"/>
    </row>
    <row r="702" spans="1:43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</row>
    <row r="703" spans="1:4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2:41">
      <c r="V705" s="17"/>
    </row>
    <row r="706" spans="2:41">
      <c r="H706" s="173" t="s">
        <v>30</v>
      </c>
      <c r="I706" s="173"/>
      <c r="J706" s="173"/>
      <c r="V706" s="17"/>
      <c r="AA706" s="173" t="s">
        <v>31</v>
      </c>
      <c r="AB706" s="173"/>
      <c r="AC706" s="173"/>
    </row>
    <row r="707" spans="2:41">
      <c r="H707" s="173"/>
      <c r="I707" s="173"/>
      <c r="J707" s="173"/>
      <c r="V707" s="17"/>
      <c r="AA707" s="173"/>
      <c r="AB707" s="173"/>
      <c r="AC707" s="173"/>
    </row>
    <row r="708" spans="2:41">
      <c r="V708" s="17"/>
    </row>
    <row r="709" spans="2:41">
      <c r="V709" s="17"/>
    </row>
    <row r="710" spans="2:41" ht="23.25">
      <c r="B710" s="24" t="s">
        <v>68</v>
      </c>
      <c r="V710" s="17"/>
      <c r="X710" s="22" t="s">
        <v>68</v>
      </c>
    </row>
    <row r="711" spans="2:41" ht="23.25">
      <c r="B711" s="23" t="s">
        <v>32</v>
      </c>
      <c r="C711" s="20">
        <f>IF(X666="PAGADO",0,C671)</f>
        <v>0</v>
      </c>
      <c r="E711" s="174" t="s">
        <v>20</v>
      </c>
      <c r="F711" s="174"/>
      <c r="G711" s="174"/>
      <c r="H711" s="174"/>
      <c r="V711" s="17"/>
      <c r="X711" s="23" t="s">
        <v>32</v>
      </c>
      <c r="Y711" s="20">
        <f>IF(B1511="PAGADO",0,C716)</f>
        <v>0</v>
      </c>
      <c r="AA711" s="174" t="s">
        <v>20</v>
      </c>
      <c r="AB711" s="174"/>
      <c r="AC711" s="174"/>
      <c r="AD711" s="174"/>
    </row>
    <row r="712" spans="2:41">
      <c r="B712" s="1" t="s">
        <v>0</v>
      </c>
      <c r="C712" s="19">
        <f>H727</f>
        <v>0</v>
      </c>
      <c r="E712" s="2" t="s">
        <v>1</v>
      </c>
      <c r="F712" s="2" t="s">
        <v>2</v>
      </c>
      <c r="G712" s="2" t="s">
        <v>3</v>
      </c>
      <c r="H712" s="2" t="s">
        <v>4</v>
      </c>
      <c r="N712" s="2" t="s">
        <v>1</v>
      </c>
      <c r="O712" s="2" t="s">
        <v>5</v>
      </c>
      <c r="P712" s="2" t="s">
        <v>4</v>
      </c>
      <c r="Q712" s="2" t="s">
        <v>6</v>
      </c>
      <c r="R712" s="2" t="s">
        <v>7</v>
      </c>
      <c r="S712" s="3"/>
      <c r="V712" s="17"/>
      <c r="X712" s="1" t="s">
        <v>0</v>
      </c>
      <c r="Y712" s="19">
        <f>AD727</f>
        <v>0</v>
      </c>
      <c r="AA712" s="2" t="s">
        <v>1</v>
      </c>
      <c r="AB712" s="2" t="s">
        <v>2</v>
      </c>
      <c r="AC712" s="2" t="s">
        <v>3</v>
      </c>
      <c r="AD712" s="2" t="s">
        <v>4</v>
      </c>
      <c r="AJ712" s="2" t="s">
        <v>1</v>
      </c>
      <c r="AK712" s="2" t="s">
        <v>5</v>
      </c>
      <c r="AL712" s="2" t="s">
        <v>4</v>
      </c>
      <c r="AM712" s="2" t="s">
        <v>6</v>
      </c>
      <c r="AN712" s="2" t="s">
        <v>7</v>
      </c>
      <c r="AO712" s="3"/>
    </row>
    <row r="713" spans="2:41">
      <c r="C713" s="2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Y713" s="2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" t="s">
        <v>24</v>
      </c>
      <c r="C714" s="19">
        <f>IF(C711&gt;0,C711+C712,C712)</f>
        <v>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" t="s">
        <v>24</v>
      </c>
      <c r="Y714" s="19">
        <f>IF(Y711&gt;0,Y711+Y712,Y712)</f>
        <v>0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" t="s">
        <v>9</v>
      </c>
      <c r="C715" s="20">
        <f>C739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9</v>
      </c>
      <c r="Y715" s="20">
        <f>Y739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6" t="s">
        <v>26</v>
      </c>
      <c r="C716" s="21">
        <f>C714-C715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6" t="s">
        <v>27</v>
      </c>
      <c r="Y716" s="21">
        <f>Y714-Y715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ht="23.25">
      <c r="B717" s="6"/>
      <c r="C717" s="7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75" t="str">
        <f>IF(Y716&lt;0,"NO PAGAR","COBRAR'")</f>
        <v>COBRAR'</v>
      </c>
      <c r="Y717" s="175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ht="23.25">
      <c r="B718" s="175" t="str">
        <f>IF(C716&lt;0,"NO PAGAR","COBRAR'")</f>
        <v>COBRAR'</v>
      </c>
      <c r="C718" s="175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6"/>
      <c r="Y718" s="8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68" t="s">
        <v>9</v>
      </c>
      <c r="C719" s="169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68" t="s">
        <v>9</v>
      </c>
      <c r="Y719" s="169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9" t="str">
        <f>IF(Y671&lt;0,"SALDO ADELANTADO","SALDO A FAVOR '")</f>
        <v>SALDO A FAVOR '</v>
      </c>
      <c r="C720" s="10">
        <f>IF(Y671&lt;=0,Y671*-1)</f>
        <v>0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9" t="str">
        <f>IF(C716&lt;0,"SALDO ADELANTADO","SALDO A FAVOR'")</f>
        <v>SALDO A FAVOR'</v>
      </c>
      <c r="Y720" s="10">
        <f>IF(C716&lt;=0,C716*-1)</f>
        <v>0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10</v>
      </c>
      <c r="C721" s="10">
        <f>R729</f>
        <v>0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10</v>
      </c>
      <c r="Y721" s="10">
        <f>AN729</f>
        <v>0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11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11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12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12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13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13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14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14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15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15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16</v>
      </c>
      <c r="C727" s="10"/>
      <c r="E727" s="170" t="s">
        <v>7</v>
      </c>
      <c r="F727" s="171"/>
      <c r="G727" s="172"/>
      <c r="H727" s="5">
        <f>SUM(H713:H726)</f>
        <v>0</v>
      </c>
      <c r="N727" s="3"/>
      <c r="O727" s="3"/>
      <c r="P727" s="3"/>
      <c r="Q727" s="3"/>
      <c r="R727" s="18"/>
      <c r="S727" s="3"/>
      <c r="V727" s="17"/>
      <c r="X727" s="11" t="s">
        <v>16</v>
      </c>
      <c r="Y727" s="10"/>
      <c r="AA727" s="170" t="s">
        <v>7</v>
      </c>
      <c r="AB727" s="171"/>
      <c r="AC727" s="172"/>
      <c r="AD727" s="5">
        <f>SUM(AD713:AD726)</f>
        <v>0</v>
      </c>
      <c r="AJ727" s="3"/>
      <c r="AK727" s="3"/>
      <c r="AL727" s="3"/>
      <c r="AM727" s="3"/>
      <c r="AN727" s="18"/>
      <c r="AO727" s="3"/>
    </row>
    <row r="728" spans="2:41">
      <c r="B728" s="11" t="s">
        <v>17</v>
      </c>
      <c r="C728" s="10"/>
      <c r="E728" s="13"/>
      <c r="F728" s="13"/>
      <c r="G728" s="13"/>
      <c r="N728" s="3"/>
      <c r="O728" s="3"/>
      <c r="P728" s="3"/>
      <c r="Q728" s="3"/>
      <c r="R728" s="18"/>
      <c r="S728" s="3"/>
      <c r="V728" s="17"/>
      <c r="X728" s="11" t="s">
        <v>17</v>
      </c>
      <c r="Y728" s="10"/>
      <c r="AA728" s="13"/>
      <c r="AB728" s="13"/>
      <c r="AC728" s="13"/>
      <c r="AJ728" s="3"/>
      <c r="AK728" s="3"/>
      <c r="AL728" s="3"/>
      <c r="AM728" s="3"/>
      <c r="AN728" s="18"/>
      <c r="AO728" s="3"/>
    </row>
    <row r="729" spans="2:41">
      <c r="B729" s="12"/>
      <c r="C729" s="10"/>
      <c r="N729" s="170" t="s">
        <v>7</v>
      </c>
      <c r="O729" s="171"/>
      <c r="P729" s="171"/>
      <c r="Q729" s="172"/>
      <c r="R729" s="18">
        <f>SUM(R713:R728)</f>
        <v>0</v>
      </c>
      <c r="S729" s="3"/>
      <c r="V729" s="17"/>
      <c r="X729" s="12"/>
      <c r="Y729" s="10"/>
      <c r="AJ729" s="170" t="s">
        <v>7</v>
      </c>
      <c r="AK729" s="171"/>
      <c r="AL729" s="171"/>
      <c r="AM729" s="172"/>
      <c r="AN729" s="18">
        <f>SUM(AN713:AN728)</f>
        <v>0</v>
      </c>
      <c r="AO729" s="3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E732" s="14"/>
      <c r="V732" s="17"/>
      <c r="X732" s="12"/>
      <c r="Y732" s="10"/>
      <c r="AA732" s="14"/>
    </row>
    <row r="733" spans="2:41">
      <c r="B733" s="12"/>
      <c r="C733" s="10"/>
      <c r="V733" s="17"/>
      <c r="X733" s="12"/>
      <c r="Y733" s="10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2:27">
      <c r="B737" s="12"/>
      <c r="C737" s="10"/>
      <c r="V737" s="17"/>
      <c r="X737" s="12"/>
      <c r="Y737" s="10"/>
    </row>
    <row r="738" spans="2:27">
      <c r="B738" s="11"/>
      <c r="C738" s="10"/>
      <c r="V738" s="17"/>
      <c r="X738" s="11"/>
      <c r="Y738" s="10"/>
    </row>
    <row r="739" spans="2:27">
      <c r="B739" s="15" t="s">
        <v>18</v>
      </c>
      <c r="C739" s="16">
        <f>SUM(C720:C738)</f>
        <v>0</v>
      </c>
      <c r="D739" t="s">
        <v>22</v>
      </c>
      <c r="E739" t="s">
        <v>21</v>
      </c>
      <c r="V739" s="17"/>
      <c r="X739" s="15" t="s">
        <v>18</v>
      </c>
      <c r="Y739" s="16">
        <f>SUM(Y720:Y738)</f>
        <v>0</v>
      </c>
      <c r="Z739" t="s">
        <v>22</v>
      </c>
      <c r="AA739" t="s">
        <v>21</v>
      </c>
    </row>
    <row r="740" spans="2:27">
      <c r="E740" s="1" t="s">
        <v>19</v>
      </c>
      <c r="V740" s="17"/>
      <c r="AA740" s="1" t="s">
        <v>19</v>
      </c>
    </row>
    <row r="741" spans="2:27">
      <c r="V741" s="17"/>
    </row>
    <row r="742" spans="2:27">
      <c r="V742" s="17"/>
    </row>
    <row r="743" spans="2:27">
      <c r="V743" s="17"/>
    </row>
    <row r="744" spans="2:27">
      <c r="V744" s="17"/>
    </row>
    <row r="745" spans="2:27">
      <c r="V745" s="17"/>
    </row>
    <row r="746" spans="2:27">
      <c r="V746" s="17"/>
    </row>
    <row r="747" spans="2:27">
      <c r="V747" s="17"/>
    </row>
    <row r="748" spans="2:27">
      <c r="V748" s="17"/>
    </row>
    <row r="749" spans="2:27">
      <c r="V749" s="17"/>
    </row>
    <row r="750" spans="2:27">
      <c r="V750" s="17"/>
    </row>
    <row r="751" spans="2:27">
      <c r="V751" s="17"/>
    </row>
    <row r="752" spans="2:27">
      <c r="V752" s="17"/>
    </row>
    <row r="753" spans="2:41">
      <c r="V753" s="17"/>
      <c r="AC753" s="176" t="s">
        <v>29</v>
      </c>
      <c r="AD753" s="176"/>
      <c r="AE753" s="176"/>
    </row>
    <row r="754" spans="2:41">
      <c r="H754" s="173" t="s">
        <v>28</v>
      </c>
      <c r="I754" s="173"/>
      <c r="J754" s="173"/>
      <c r="V754" s="17"/>
      <c r="AC754" s="176"/>
      <c r="AD754" s="176"/>
      <c r="AE754" s="176"/>
    </row>
    <row r="755" spans="2:41">
      <c r="H755" s="173"/>
      <c r="I755" s="173"/>
      <c r="J755" s="173"/>
      <c r="V755" s="17"/>
      <c r="AC755" s="176"/>
      <c r="AD755" s="176"/>
      <c r="AE755" s="176"/>
    </row>
    <row r="756" spans="2:41">
      <c r="V756" s="17"/>
    </row>
    <row r="757" spans="2:41">
      <c r="V757" s="17"/>
    </row>
    <row r="758" spans="2:41" ht="23.25">
      <c r="B758" s="22" t="s">
        <v>69</v>
      </c>
      <c r="V758" s="17"/>
      <c r="X758" s="22" t="s">
        <v>69</v>
      </c>
    </row>
    <row r="759" spans="2:41" ht="23.25">
      <c r="B759" s="23" t="s">
        <v>32</v>
      </c>
      <c r="C759" s="20">
        <f>IF(X711="PAGADO",0,Y716)</f>
        <v>0</v>
      </c>
      <c r="E759" s="174" t="s">
        <v>20</v>
      </c>
      <c r="F759" s="174"/>
      <c r="G759" s="174"/>
      <c r="H759" s="174"/>
      <c r="V759" s="17"/>
      <c r="X759" s="23" t="s">
        <v>32</v>
      </c>
      <c r="Y759" s="20">
        <f>IF(B759="PAGADO",0,C764)</f>
        <v>0</v>
      </c>
      <c r="AA759" s="174" t="s">
        <v>20</v>
      </c>
      <c r="AB759" s="174"/>
      <c r="AC759" s="174"/>
      <c r="AD759" s="174"/>
    </row>
    <row r="760" spans="2:41">
      <c r="B760" s="1" t="s">
        <v>0</v>
      </c>
      <c r="C760" s="19">
        <f>H775</f>
        <v>0</v>
      </c>
      <c r="E760" s="2" t="s">
        <v>1</v>
      </c>
      <c r="F760" s="2" t="s">
        <v>2</v>
      </c>
      <c r="G760" s="2" t="s">
        <v>3</v>
      </c>
      <c r="H760" s="2" t="s">
        <v>4</v>
      </c>
      <c r="N760" s="2" t="s">
        <v>1</v>
      </c>
      <c r="O760" s="2" t="s">
        <v>5</v>
      </c>
      <c r="P760" s="2" t="s">
        <v>4</v>
      </c>
      <c r="Q760" s="2" t="s">
        <v>6</v>
      </c>
      <c r="R760" s="2" t="s">
        <v>7</v>
      </c>
      <c r="S760" s="3"/>
      <c r="V760" s="17"/>
      <c r="X760" s="1" t="s">
        <v>0</v>
      </c>
      <c r="Y760" s="19">
        <f>AD775</f>
        <v>0</v>
      </c>
      <c r="AA760" s="2" t="s">
        <v>1</v>
      </c>
      <c r="AB760" s="2" t="s">
        <v>2</v>
      </c>
      <c r="AC760" s="2" t="s">
        <v>3</v>
      </c>
      <c r="AD760" s="2" t="s">
        <v>4</v>
      </c>
      <c r="AJ760" s="2" t="s">
        <v>1</v>
      </c>
      <c r="AK760" s="2" t="s">
        <v>5</v>
      </c>
      <c r="AL760" s="2" t="s">
        <v>4</v>
      </c>
      <c r="AM760" s="2" t="s">
        <v>6</v>
      </c>
      <c r="AN760" s="2" t="s">
        <v>7</v>
      </c>
      <c r="AO760" s="3"/>
    </row>
    <row r="761" spans="2:41">
      <c r="C761" s="2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Y761" s="2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" t="s">
        <v>24</v>
      </c>
      <c r="C762" s="19">
        <f>IF(C759&gt;0,C759+C760,C760)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" t="s">
        <v>24</v>
      </c>
      <c r="Y762" s="19">
        <f>IF(Y759&gt;0,Y759+Y760,Y760)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" t="s">
        <v>9</v>
      </c>
      <c r="C763" s="20">
        <f>C786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9</v>
      </c>
      <c r="Y763" s="20">
        <f>Y786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6" t="s">
        <v>25</v>
      </c>
      <c r="C764" s="21">
        <f>C762-C763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6" t="s">
        <v>8</v>
      </c>
      <c r="Y764" s="21">
        <f>Y762-Y763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ht="26.25">
      <c r="B765" s="177" t="str">
        <f>IF(C764&lt;0,"NO PAGAR","COBRAR")</f>
        <v>COBRAR</v>
      </c>
      <c r="C765" s="177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77" t="str">
        <f>IF(Y764&lt;0,"NO PAGAR","COBRAR")</f>
        <v>COBRAR</v>
      </c>
      <c r="Y765" s="177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68" t="s">
        <v>9</v>
      </c>
      <c r="C766" s="169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68" t="s">
        <v>9</v>
      </c>
      <c r="Y766" s="169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9" t="str">
        <f>IF(C800&lt;0,"SALDO A FAVOR","SALDO ADELANTAD0'")</f>
        <v>SALDO ADELANTAD0'</v>
      </c>
      <c r="C767" s="10">
        <f>IF(Y711&lt;=0,Y711*-1)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IF(C764&lt;0,"SALDO ADELANTADO","SALDO A FAVOR'")</f>
        <v>SALDO A FAVOR'</v>
      </c>
      <c r="Y767" s="10">
        <f>IF(C764&lt;=0,C764*-1)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10</v>
      </c>
      <c r="C768" s="10">
        <f>R777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AN777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16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17</v>
      </c>
      <c r="C775" s="10"/>
      <c r="E775" s="170" t="s">
        <v>7</v>
      </c>
      <c r="F775" s="171"/>
      <c r="G775" s="172"/>
      <c r="H775" s="5">
        <f>SUM(H761:H774)</f>
        <v>0</v>
      </c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170" t="s">
        <v>7</v>
      </c>
      <c r="AB775" s="171"/>
      <c r="AC775" s="172"/>
      <c r="AD775" s="5">
        <f>SUM(AD761:AD774)</f>
        <v>0</v>
      </c>
      <c r="AJ775" s="3"/>
      <c r="AK775" s="3"/>
      <c r="AL775" s="3"/>
      <c r="AM775" s="3"/>
      <c r="AN775" s="18"/>
      <c r="AO775" s="3"/>
    </row>
    <row r="776" spans="2:41">
      <c r="B776" s="12"/>
      <c r="C776" s="10"/>
      <c r="E776" s="13"/>
      <c r="F776" s="13"/>
      <c r="G776" s="13"/>
      <c r="N776" s="3"/>
      <c r="O776" s="3"/>
      <c r="P776" s="3"/>
      <c r="Q776" s="3"/>
      <c r="R776" s="18"/>
      <c r="S776" s="3"/>
      <c r="V776" s="17"/>
      <c r="X776" s="12"/>
      <c r="Y776" s="10"/>
      <c r="AA776" s="13"/>
      <c r="AB776" s="13"/>
      <c r="AC776" s="13"/>
      <c r="AJ776" s="3"/>
      <c r="AK776" s="3"/>
      <c r="AL776" s="3"/>
      <c r="AM776" s="3"/>
      <c r="AN776" s="18"/>
      <c r="AO776" s="3"/>
    </row>
    <row r="777" spans="2:41">
      <c r="B777" s="12"/>
      <c r="C777" s="10"/>
      <c r="N777" s="170" t="s">
        <v>7</v>
      </c>
      <c r="O777" s="171"/>
      <c r="P777" s="171"/>
      <c r="Q777" s="172"/>
      <c r="R777" s="18">
        <f>SUM(R761:R776)</f>
        <v>0</v>
      </c>
      <c r="S777" s="3"/>
      <c r="V777" s="17"/>
      <c r="X777" s="12"/>
      <c r="Y777" s="10"/>
      <c r="AJ777" s="170" t="s">
        <v>7</v>
      </c>
      <c r="AK777" s="171"/>
      <c r="AL777" s="171"/>
      <c r="AM777" s="172"/>
      <c r="AN777" s="18">
        <f>SUM(AN761:AN776)</f>
        <v>0</v>
      </c>
      <c r="AO777" s="3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E780" s="14"/>
      <c r="V780" s="17"/>
      <c r="X780" s="12"/>
      <c r="Y780" s="10"/>
      <c r="AA780" s="14"/>
    </row>
    <row r="781" spans="2:41">
      <c r="B781" s="12"/>
      <c r="C781" s="10"/>
      <c r="V781" s="17"/>
      <c r="X781" s="12"/>
      <c r="Y781" s="10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1:43">
      <c r="B785" s="11"/>
      <c r="C785" s="10"/>
      <c r="V785" s="17"/>
      <c r="X785" s="11"/>
      <c r="Y785" s="10"/>
    </row>
    <row r="786" spans="1:43">
      <c r="B786" s="15" t="s">
        <v>18</v>
      </c>
      <c r="C786" s="16">
        <f>SUM(C767:C785)</f>
        <v>0</v>
      </c>
      <c r="V786" s="17"/>
      <c r="X786" s="15" t="s">
        <v>18</v>
      </c>
      <c r="Y786" s="16">
        <f>SUM(Y767:Y785)</f>
        <v>0</v>
      </c>
    </row>
    <row r="787" spans="1:43">
      <c r="D787" t="s">
        <v>22</v>
      </c>
      <c r="E787" t="s">
        <v>21</v>
      </c>
      <c r="V787" s="17"/>
      <c r="Z787" t="s">
        <v>22</v>
      </c>
      <c r="AA787" t="s">
        <v>21</v>
      </c>
    </row>
    <row r="788" spans="1:43">
      <c r="E788" s="1" t="s">
        <v>19</v>
      </c>
      <c r="V788" s="17"/>
      <c r="AA788" s="1" t="s">
        <v>19</v>
      </c>
    </row>
    <row r="789" spans="1:43">
      <c r="V789" s="17"/>
    </row>
    <row r="790" spans="1:43">
      <c r="V790" s="17"/>
    </row>
    <row r="791" spans="1:43">
      <c r="V791" s="17"/>
    </row>
    <row r="792" spans="1:43">
      <c r="V792" s="17"/>
    </row>
    <row r="793" spans="1:43">
      <c r="V793" s="17"/>
    </row>
    <row r="794" spans="1:43">
      <c r="V794" s="17"/>
    </row>
    <row r="795" spans="1:43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</row>
    <row r="796" spans="1:4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>
      <c r="V798" s="17"/>
    </row>
    <row r="799" spans="1:43">
      <c r="H799" s="173" t="s">
        <v>30</v>
      </c>
      <c r="I799" s="173"/>
      <c r="J799" s="173"/>
      <c r="V799" s="17"/>
      <c r="AA799" s="173" t="s">
        <v>31</v>
      </c>
      <c r="AB799" s="173"/>
      <c r="AC799" s="173"/>
    </row>
    <row r="800" spans="1:43">
      <c r="H800" s="173"/>
      <c r="I800" s="173"/>
      <c r="J800" s="173"/>
      <c r="V800" s="17"/>
      <c r="AA800" s="173"/>
      <c r="AB800" s="173"/>
      <c r="AC800" s="173"/>
    </row>
    <row r="801" spans="2:41">
      <c r="V801" s="17"/>
    </row>
    <row r="802" spans="2:41">
      <c r="V802" s="17"/>
    </row>
    <row r="803" spans="2:41" ht="23.25">
      <c r="B803" s="24" t="s">
        <v>69</v>
      </c>
      <c r="V803" s="17"/>
      <c r="X803" s="22" t="s">
        <v>69</v>
      </c>
    </row>
    <row r="804" spans="2:41" ht="23.25">
      <c r="B804" s="23" t="s">
        <v>32</v>
      </c>
      <c r="C804" s="20">
        <f>IF(X759="PAGADO",0,C764)</f>
        <v>0</v>
      </c>
      <c r="E804" s="174" t="s">
        <v>20</v>
      </c>
      <c r="F804" s="174"/>
      <c r="G804" s="174"/>
      <c r="H804" s="174"/>
      <c r="V804" s="17"/>
      <c r="X804" s="23" t="s">
        <v>32</v>
      </c>
      <c r="Y804" s="20">
        <f>IF(B1604="PAGADO",0,C809)</f>
        <v>0</v>
      </c>
      <c r="AA804" s="174" t="s">
        <v>20</v>
      </c>
      <c r="AB804" s="174"/>
      <c r="AC804" s="174"/>
      <c r="AD804" s="174"/>
    </row>
    <row r="805" spans="2:41">
      <c r="B805" s="1" t="s">
        <v>0</v>
      </c>
      <c r="C805" s="19">
        <f>H820</f>
        <v>0</v>
      </c>
      <c r="E805" s="2" t="s">
        <v>1</v>
      </c>
      <c r="F805" s="2" t="s">
        <v>2</v>
      </c>
      <c r="G805" s="2" t="s">
        <v>3</v>
      </c>
      <c r="H805" s="2" t="s">
        <v>4</v>
      </c>
      <c r="N805" s="2" t="s">
        <v>1</v>
      </c>
      <c r="O805" s="2" t="s">
        <v>5</v>
      </c>
      <c r="P805" s="2" t="s">
        <v>4</v>
      </c>
      <c r="Q805" s="2" t="s">
        <v>6</v>
      </c>
      <c r="R805" s="2" t="s">
        <v>7</v>
      </c>
      <c r="S805" s="3"/>
      <c r="V805" s="17"/>
      <c r="X805" s="1" t="s">
        <v>0</v>
      </c>
      <c r="Y805" s="19">
        <f>AD820</f>
        <v>0</v>
      </c>
      <c r="AA805" s="2" t="s">
        <v>1</v>
      </c>
      <c r="AB805" s="2" t="s">
        <v>2</v>
      </c>
      <c r="AC805" s="2" t="s">
        <v>3</v>
      </c>
      <c r="AD805" s="2" t="s">
        <v>4</v>
      </c>
      <c r="AJ805" s="2" t="s">
        <v>1</v>
      </c>
      <c r="AK805" s="2" t="s">
        <v>5</v>
      </c>
      <c r="AL805" s="2" t="s">
        <v>4</v>
      </c>
      <c r="AM805" s="2" t="s">
        <v>6</v>
      </c>
      <c r="AN805" s="2" t="s">
        <v>7</v>
      </c>
      <c r="AO805" s="3"/>
    </row>
    <row r="806" spans="2:41">
      <c r="C806" s="2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Y806" s="2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" t="s">
        <v>24</v>
      </c>
      <c r="C807" s="19">
        <f>IF(C804&gt;0,C804+C805,C805)</f>
        <v>0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" t="s">
        <v>24</v>
      </c>
      <c r="Y807" s="19">
        <f>IF(Y804&gt;0,Y804+Y805,Y805)</f>
        <v>0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9</v>
      </c>
      <c r="C808" s="20">
        <f>C832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9</v>
      </c>
      <c r="Y808" s="20">
        <f>Y832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6" t="s">
        <v>26</v>
      </c>
      <c r="C809" s="21">
        <f>C807-C808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6" t="s">
        <v>27</v>
      </c>
      <c r="Y809" s="21">
        <f>Y807-Y808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ht="23.25">
      <c r="B810" s="6"/>
      <c r="C810" s="7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75" t="str">
        <f>IF(Y809&lt;0,"NO PAGAR","COBRAR'")</f>
        <v>COBRAR'</v>
      </c>
      <c r="Y810" s="175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>
      <c r="B811" s="175" t="str">
        <f>IF(C809&lt;0,"NO PAGAR","COBRAR'")</f>
        <v>COBRAR'</v>
      </c>
      <c r="C811" s="175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/>
      <c r="Y811" s="8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68" t="s">
        <v>9</v>
      </c>
      <c r="C812" s="169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68" t="s">
        <v>9</v>
      </c>
      <c r="Y812" s="169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9" t="str">
        <f>IF(Y764&lt;0,"SALDO ADELANTADO","SALDO A FAVOR '")</f>
        <v>SALDO A FAVOR '</v>
      </c>
      <c r="C813" s="10">
        <f>IF(Y764&lt;=0,Y764*-1)</f>
        <v>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9" t="str">
        <f>IF(C809&lt;0,"SALDO ADELANTADO","SALDO A FAVOR'")</f>
        <v>SALDO A FAVOR'</v>
      </c>
      <c r="Y813" s="10">
        <f>IF(C809&lt;=0,C809*-1)</f>
        <v>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10</v>
      </c>
      <c r="C814" s="10">
        <f>R822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10</v>
      </c>
      <c r="Y814" s="10">
        <f>AN822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11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11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12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12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13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13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14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14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15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15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16</v>
      </c>
      <c r="C820" s="10"/>
      <c r="E820" s="170" t="s">
        <v>7</v>
      </c>
      <c r="F820" s="171"/>
      <c r="G820" s="172"/>
      <c r="H820" s="5">
        <f>SUM(H806:H819)</f>
        <v>0</v>
      </c>
      <c r="N820" s="3"/>
      <c r="O820" s="3"/>
      <c r="P820" s="3"/>
      <c r="Q820" s="3"/>
      <c r="R820" s="18"/>
      <c r="S820" s="3"/>
      <c r="V820" s="17"/>
      <c r="X820" s="11" t="s">
        <v>16</v>
      </c>
      <c r="Y820" s="10"/>
      <c r="AA820" s="170" t="s">
        <v>7</v>
      </c>
      <c r="AB820" s="171"/>
      <c r="AC820" s="172"/>
      <c r="AD820" s="5">
        <f>SUM(AD806:AD819)</f>
        <v>0</v>
      </c>
      <c r="AJ820" s="3"/>
      <c r="AK820" s="3"/>
      <c r="AL820" s="3"/>
      <c r="AM820" s="3"/>
      <c r="AN820" s="18"/>
      <c r="AO820" s="3"/>
    </row>
    <row r="821" spans="2:41">
      <c r="B821" s="11" t="s">
        <v>17</v>
      </c>
      <c r="C821" s="10"/>
      <c r="E821" s="13"/>
      <c r="F821" s="13"/>
      <c r="G821" s="13"/>
      <c r="N821" s="3"/>
      <c r="O821" s="3"/>
      <c r="P821" s="3"/>
      <c r="Q821" s="3"/>
      <c r="R821" s="18"/>
      <c r="S821" s="3"/>
      <c r="V821" s="17"/>
      <c r="X821" s="11" t="s">
        <v>17</v>
      </c>
      <c r="Y821" s="10"/>
      <c r="AA821" s="13"/>
      <c r="AB821" s="13"/>
      <c r="AC821" s="13"/>
      <c r="AJ821" s="3"/>
      <c r="AK821" s="3"/>
      <c r="AL821" s="3"/>
      <c r="AM821" s="3"/>
      <c r="AN821" s="18"/>
      <c r="AO821" s="3"/>
    </row>
    <row r="822" spans="2:41">
      <c r="B822" s="12"/>
      <c r="C822" s="10"/>
      <c r="N822" s="170" t="s">
        <v>7</v>
      </c>
      <c r="O822" s="171"/>
      <c r="P822" s="171"/>
      <c r="Q822" s="172"/>
      <c r="R822" s="18">
        <f>SUM(R806:R821)</f>
        <v>0</v>
      </c>
      <c r="S822" s="3"/>
      <c r="V822" s="17"/>
      <c r="X822" s="12"/>
      <c r="Y822" s="10"/>
      <c r="AJ822" s="170" t="s">
        <v>7</v>
      </c>
      <c r="AK822" s="171"/>
      <c r="AL822" s="171"/>
      <c r="AM822" s="172"/>
      <c r="AN822" s="18">
        <f>SUM(AN806:AN821)</f>
        <v>0</v>
      </c>
      <c r="AO822" s="3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E825" s="14"/>
      <c r="V825" s="17"/>
      <c r="X825" s="12"/>
      <c r="Y825" s="10"/>
      <c r="AA825" s="14"/>
    </row>
    <row r="826" spans="2:41">
      <c r="B826" s="12"/>
      <c r="C826" s="10"/>
      <c r="V826" s="17"/>
      <c r="X826" s="12"/>
      <c r="Y826" s="10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1"/>
      <c r="C831" s="10"/>
      <c r="V831" s="17"/>
      <c r="X831" s="11"/>
      <c r="Y831" s="10"/>
    </row>
    <row r="832" spans="2:41">
      <c r="B832" s="15" t="s">
        <v>18</v>
      </c>
      <c r="C832" s="16">
        <f>SUM(C813:C831)</f>
        <v>0</v>
      </c>
      <c r="D832" t="s">
        <v>22</v>
      </c>
      <c r="E832" t="s">
        <v>21</v>
      </c>
      <c r="V832" s="17"/>
      <c r="X832" s="15" t="s">
        <v>18</v>
      </c>
      <c r="Y832" s="16">
        <f>SUM(Y813:Y831)</f>
        <v>0</v>
      </c>
      <c r="Z832" t="s">
        <v>22</v>
      </c>
      <c r="AA832" t="s">
        <v>21</v>
      </c>
    </row>
    <row r="833" spans="5:31">
      <c r="E833" s="1" t="s">
        <v>19</v>
      </c>
      <c r="V833" s="17"/>
      <c r="AA833" s="1" t="s">
        <v>19</v>
      </c>
    </row>
    <row r="834" spans="5:31">
      <c r="V834" s="17"/>
    </row>
    <row r="835" spans="5:31">
      <c r="V835" s="17"/>
    </row>
    <row r="836" spans="5:31">
      <c r="V836" s="17"/>
    </row>
    <row r="837" spans="5:31">
      <c r="V837" s="17"/>
    </row>
    <row r="838" spans="5:31">
      <c r="V838" s="17"/>
    </row>
    <row r="839" spans="5:31">
      <c r="V839" s="17"/>
    </row>
    <row r="840" spans="5:31">
      <c r="V840" s="17"/>
    </row>
    <row r="841" spans="5:31">
      <c r="V841" s="17"/>
    </row>
    <row r="842" spans="5:31">
      <c r="V842" s="17"/>
    </row>
    <row r="843" spans="5:31">
      <c r="V843" s="17"/>
    </row>
    <row r="844" spans="5:31">
      <c r="V844" s="17"/>
    </row>
    <row r="845" spans="5:31">
      <c r="V845" s="17"/>
    </row>
    <row r="846" spans="5:31">
      <c r="V846" s="17"/>
      <c r="AC846" s="176" t="s">
        <v>29</v>
      </c>
      <c r="AD846" s="176"/>
      <c r="AE846" s="176"/>
    </row>
    <row r="847" spans="5:31">
      <c r="H847" s="173" t="s">
        <v>28</v>
      </c>
      <c r="I847" s="173"/>
      <c r="J847" s="173"/>
      <c r="V847" s="17"/>
      <c r="AC847" s="176"/>
      <c r="AD847" s="176"/>
      <c r="AE847" s="176"/>
    </row>
    <row r="848" spans="5:31">
      <c r="H848" s="173"/>
      <c r="I848" s="173"/>
      <c r="J848" s="173"/>
      <c r="V848" s="17"/>
      <c r="AC848" s="176"/>
      <c r="AD848" s="176"/>
      <c r="AE848" s="176"/>
    </row>
    <row r="849" spans="2:41">
      <c r="V849" s="17"/>
    </row>
    <row r="850" spans="2:41">
      <c r="V850" s="17"/>
    </row>
    <row r="851" spans="2:41" ht="23.25">
      <c r="B851" s="22" t="s">
        <v>70</v>
      </c>
      <c r="V851" s="17"/>
      <c r="X851" s="22" t="s">
        <v>70</v>
      </c>
    </row>
    <row r="852" spans="2:41" ht="23.25">
      <c r="B852" s="23" t="s">
        <v>32</v>
      </c>
      <c r="C852" s="20">
        <f>IF(X804="PAGADO",0,Y809)</f>
        <v>0</v>
      </c>
      <c r="E852" s="174" t="s">
        <v>20</v>
      </c>
      <c r="F852" s="174"/>
      <c r="G852" s="174"/>
      <c r="H852" s="174"/>
      <c r="V852" s="17"/>
      <c r="X852" s="23" t="s">
        <v>32</v>
      </c>
      <c r="Y852" s="20">
        <f>IF(B852="PAGADO",0,C857)</f>
        <v>0</v>
      </c>
      <c r="AA852" s="174" t="s">
        <v>20</v>
      </c>
      <c r="AB852" s="174"/>
      <c r="AC852" s="174"/>
      <c r="AD852" s="174"/>
    </row>
    <row r="853" spans="2:41">
      <c r="B853" s="1" t="s">
        <v>0</v>
      </c>
      <c r="C853" s="19">
        <f>H868</f>
        <v>0</v>
      </c>
      <c r="E853" s="2" t="s">
        <v>1</v>
      </c>
      <c r="F853" s="2" t="s">
        <v>2</v>
      </c>
      <c r="G853" s="2" t="s">
        <v>3</v>
      </c>
      <c r="H853" s="2" t="s">
        <v>4</v>
      </c>
      <c r="N853" s="2" t="s">
        <v>1</v>
      </c>
      <c r="O853" s="2" t="s">
        <v>5</v>
      </c>
      <c r="P853" s="2" t="s">
        <v>4</v>
      </c>
      <c r="Q853" s="2" t="s">
        <v>6</v>
      </c>
      <c r="R853" s="2" t="s">
        <v>7</v>
      </c>
      <c r="S853" s="3"/>
      <c r="V853" s="17"/>
      <c r="X853" s="1" t="s">
        <v>0</v>
      </c>
      <c r="Y853" s="19">
        <f>AD868</f>
        <v>0</v>
      </c>
      <c r="AA853" s="2" t="s">
        <v>1</v>
      </c>
      <c r="AB853" s="2" t="s">
        <v>2</v>
      </c>
      <c r="AC853" s="2" t="s">
        <v>3</v>
      </c>
      <c r="AD853" s="2" t="s">
        <v>4</v>
      </c>
      <c r="AJ853" s="2" t="s">
        <v>1</v>
      </c>
      <c r="AK853" s="2" t="s">
        <v>5</v>
      </c>
      <c r="AL853" s="2" t="s">
        <v>4</v>
      </c>
      <c r="AM853" s="2" t="s">
        <v>6</v>
      </c>
      <c r="AN853" s="2" t="s">
        <v>7</v>
      </c>
      <c r="AO853" s="3"/>
    </row>
    <row r="854" spans="2:41">
      <c r="C854" s="2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Y854" s="2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" t="s">
        <v>24</v>
      </c>
      <c r="C855" s="19">
        <f>IF(C852&gt;0,C852+C853,C853)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" t="s">
        <v>24</v>
      </c>
      <c r="Y855" s="19">
        <f>IF(Y852&gt;0,Y853+Y852,Y853)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9</v>
      </c>
      <c r="C856" s="20">
        <f>C879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9</v>
      </c>
      <c r="Y856" s="20">
        <f>Y879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6" t="s">
        <v>25</v>
      </c>
      <c r="C857" s="21">
        <f>C855-C856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 t="s">
        <v>8</v>
      </c>
      <c r="Y857" s="21">
        <f>Y855-Y856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ht="26.25">
      <c r="B858" s="177" t="str">
        <f>IF(C857&lt;0,"NO PAGAR","COBRAR")</f>
        <v>COBRAR</v>
      </c>
      <c r="C858" s="177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77" t="str">
        <f>IF(Y857&lt;0,"NO PAGAR","COBRAR")</f>
        <v>COBRAR</v>
      </c>
      <c r="Y858" s="177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68" t="s">
        <v>9</v>
      </c>
      <c r="C859" s="169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68" t="s">
        <v>9</v>
      </c>
      <c r="Y859" s="169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9" t="str">
        <f>IF(C893&lt;0,"SALDO A FAVOR","SALDO ADELANTAD0'")</f>
        <v>SALDO ADELANTAD0'</v>
      </c>
      <c r="C860" s="10">
        <f>IF(Y804&lt;=0,Y804*-1)</f>
        <v>0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9" t="str">
        <f>IF(C857&lt;0,"SALDO ADELANTADO","SALDO A FAVOR'")</f>
        <v>SALDO A FAVOR'</v>
      </c>
      <c r="Y860" s="10">
        <f>IF(C857&lt;=0,C857*-1)</f>
        <v>0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10</v>
      </c>
      <c r="C861" s="10">
        <f>R870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10</v>
      </c>
      <c r="Y861" s="10">
        <f>AN870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11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11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12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12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13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13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14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14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15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15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16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16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17</v>
      </c>
      <c r="C868" s="10"/>
      <c r="E868" s="170" t="s">
        <v>7</v>
      </c>
      <c r="F868" s="171"/>
      <c r="G868" s="172"/>
      <c r="H868" s="5">
        <f>SUM(H854:H867)</f>
        <v>0</v>
      </c>
      <c r="N868" s="3"/>
      <c r="O868" s="3"/>
      <c r="P868" s="3"/>
      <c r="Q868" s="3"/>
      <c r="R868" s="18"/>
      <c r="S868" s="3"/>
      <c r="V868" s="17"/>
      <c r="X868" s="11" t="s">
        <v>17</v>
      </c>
      <c r="Y868" s="10"/>
      <c r="AA868" s="170" t="s">
        <v>7</v>
      </c>
      <c r="AB868" s="171"/>
      <c r="AC868" s="172"/>
      <c r="AD868" s="5">
        <f>SUM(AD854:AD867)</f>
        <v>0</v>
      </c>
      <c r="AJ868" s="3"/>
      <c r="AK868" s="3"/>
      <c r="AL868" s="3"/>
      <c r="AM868" s="3"/>
      <c r="AN868" s="18"/>
      <c r="AO868" s="3"/>
    </row>
    <row r="869" spans="2:41">
      <c r="B869" s="12"/>
      <c r="C869" s="10"/>
      <c r="E869" s="13"/>
      <c r="F869" s="13"/>
      <c r="G869" s="13"/>
      <c r="N869" s="3"/>
      <c r="O869" s="3"/>
      <c r="P869" s="3"/>
      <c r="Q869" s="3"/>
      <c r="R869" s="18"/>
      <c r="S869" s="3"/>
      <c r="V869" s="17"/>
      <c r="X869" s="12"/>
      <c r="Y869" s="10"/>
      <c r="AA869" s="13"/>
      <c r="AB869" s="13"/>
      <c r="AC869" s="13"/>
      <c r="AJ869" s="3"/>
      <c r="AK869" s="3"/>
      <c r="AL869" s="3"/>
      <c r="AM869" s="3"/>
      <c r="AN869" s="18"/>
      <c r="AO869" s="3"/>
    </row>
    <row r="870" spans="2:41">
      <c r="B870" s="12"/>
      <c r="C870" s="10"/>
      <c r="N870" s="170" t="s">
        <v>7</v>
      </c>
      <c r="O870" s="171"/>
      <c r="P870" s="171"/>
      <c r="Q870" s="172"/>
      <c r="R870" s="18">
        <f>SUM(R854:R869)</f>
        <v>0</v>
      </c>
      <c r="S870" s="3"/>
      <c r="V870" s="17"/>
      <c r="X870" s="12"/>
      <c r="Y870" s="10"/>
      <c r="AJ870" s="170" t="s">
        <v>7</v>
      </c>
      <c r="AK870" s="171"/>
      <c r="AL870" s="171"/>
      <c r="AM870" s="172"/>
      <c r="AN870" s="18">
        <f>SUM(AN854:AN869)</f>
        <v>0</v>
      </c>
      <c r="AO870" s="3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E873" s="14"/>
      <c r="V873" s="17"/>
      <c r="X873" s="12"/>
      <c r="Y873" s="10"/>
      <c r="AA873" s="14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1"/>
      <c r="C878" s="10"/>
      <c r="V878" s="17"/>
      <c r="X878" s="11"/>
      <c r="Y878" s="10"/>
    </row>
    <row r="879" spans="2:41">
      <c r="B879" s="15" t="s">
        <v>18</v>
      </c>
      <c r="C879" s="16">
        <f>SUM(C860:C878)</f>
        <v>0</v>
      </c>
      <c r="V879" s="17"/>
      <c r="X879" s="15" t="s">
        <v>18</v>
      </c>
      <c r="Y879" s="16">
        <f>SUM(Y860:Y878)</f>
        <v>0</v>
      </c>
    </row>
    <row r="880" spans="2:41">
      <c r="D880" t="s">
        <v>22</v>
      </c>
      <c r="E880" t="s">
        <v>21</v>
      </c>
      <c r="V880" s="17"/>
      <c r="Z880" t="s">
        <v>22</v>
      </c>
      <c r="AA880" t="s">
        <v>21</v>
      </c>
    </row>
    <row r="881" spans="1:43">
      <c r="E881" s="1" t="s">
        <v>19</v>
      </c>
      <c r="V881" s="17"/>
      <c r="AA881" s="1" t="s">
        <v>19</v>
      </c>
    </row>
    <row r="882" spans="1:43">
      <c r="V882" s="17"/>
    </row>
    <row r="883" spans="1:43">
      <c r="V883" s="17"/>
    </row>
    <row r="884" spans="1:43">
      <c r="V884" s="17"/>
    </row>
    <row r="885" spans="1:43">
      <c r="V885" s="17"/>
    </row>
    <row r="886" spans="1:43">
      <c r="V886" s="17"/>
    </row>
    <row r="887" spans="1:43">
      <c r="V887" s="17"/>
    </row>
    <row r="888" spans="1:43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</row>
    <row r="889" spans="1:4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>
      <c r="V891" s="17"/>
    </row>
    <row r="892" spans="1:43">
      <c r="H892" s="173" t="s">
        <v>30</v>
      </c>
      <c r="I892" s="173"/>
      <c r="J892" s="173"/>
      <c r="V892" s="17"/>
      <c r="AA892" s="173" t="s">
        <v>31</v>
      </c>
      <c r="AB892" s="173"/>
      <c r="AC892" s="173"/>
    </row>
    <row r="893" spans="1:43">
      <c r="H893" s="173"/>
      <c r="I893" s="173"/>
      <c r="J893" s="173"/>
      <c r="V893" s="17"/>
      <c r="AA893" s="173"/>
      <c r="AB893" s="173"/>
      <c r="AC893" s="173"/>
    </row>
    <row r="894" spans="1:43">
      <c r="V894" s="17"/>
    </row>
    <row r="895" spans="1:43">
      <c r="V895" s="17"/>
    </row>
    <row r="896" spans="1:43" ht="23.25">
      <c r="B896" s="24" t="s">
        <v>70</v>
      </c>
      <c r="V896" s="17"/>
      <c r="X896" s="22" t="s">
        <v>70</v>
      </c>
    </row>
    <row r="897" spans="2:41" ht="23.25">
      <c r="B897" s="23" t="s">
        <v>32</v>
      </c>
      <c r="C897" s="20">
        <f>IF(X852="PAGADO",0,C857)</f>
        <v>0</v>
      </c>
      <c r="E897" s="174" t="s">
        <v>20</v>
      </c>
      <c r="F897" s="174"/>
      <c r="G897" s="174"/>
      <c r="H897" s="174"/>
      <c r="V897" s="17"/>
      <c r="X897" s="23" t="s">
        <v>32</v>
      </c>
      <c r="Y897" s="20">
        <f>IF(B1697="PAGADO",0,C902)</f>
        <v>0</v>
      </c>
      <c r="AA897" s="174" t="s">
        <v>20</v>
      </c>
      <c r="AB897" s="174"/>
      <c r="AC897" s="174"/>
      <c r="AD897" s="174"/>
    </row>
    <row r="898" spans="2:41">
      <c r="B898" s="1" t="s">
        <v>0</v>
      </c>
      <c r="C898" s="19">
        <f>H913</f>
        <v>0</v>
      </c>
      <c r="E898" s="2" t="s">
        <v>1</v>
      </c>
      <c r="F898" s="2" t="s">
        <v>2</v>
      </c>
      <c r="G898" s="2" t="s">
        <v>3</v>
      </c>
      <c r="H898" s="2" t="s">
        <v>4</v>
      </c>
      <c r="N898" s="2" t="s">
        <v>1</v>
      </c>
      <c r="O898" s="2" t="s">
        <v>5</v>
      </c>
      <c r="P898" s="2" t="s">
        <v>4</v>
      </c>
      <c r="Q898" s="2" t="s">
        <v>6</v>
      </c>
      <c r="R898" s="2" t="s">
        <v>7</v>
      </c>
      <c r="S898" s="3"/>
      <c r="V898" s="17"/>
      <c r="X898" s="1" t="s">
        <v>0</v>
      </c>
      <c r="Y898" s="19">
        <f>AD913</f>
        <v>0</v>
      </c>
      <c r="AA898" s="2" t="s">
        <v>1</v>
      </c>
      <c r="AB898" s="2" t="s">
        <v>2</v>
      </c>
      <c r="AC898" s="2" t="s">
        <v>3</v>
      </c>
      <c r="AD898" s="2" t="s">
        <v>4</v>
      </c>
      <c r="AJ898" s="2" t="s">
        <v>1</v>
      </c>
      <c r="AK898" s="2" t="s">
        <v>5</v>
      </c>
      <c r="AL898" s="2" t="s">
        <v>4</v>
      </c>
      <c r="AM898" s="2" t="s">
        <v>6</v>
      </c>
      <c r="AN898" s="2" t="s">
        <v>7</v>
      </c>
      <c r="AO898" s="3"/>
    </row>
    <row r="899" spans="2:41">
      <c r="C899" s="2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Y899" s="2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" t="s">
        <v>24</v>
      </c>
      <c r="C900" s="19">
        <f>IF(C897&gt;0,C897+C898,C898)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" t="s">
        <v>24</v>
      </c>
      <c r="Y900" s="19">
        <f>IF(Y897&gt;0,Y897+Y898,Y898)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9</v>
      </c>
      <c r="C901" s="20">
        <f>C925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9</v>
      </c>
      <c r="Y901" s="20">
        <f>Y925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6" t="s">
        <v>26</v>
      </c>
      <c r="C902" s="21">
        <f>C900-C901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6" t="s">
        <v>27</v>
      </c>
      <c r="Y902" s="21">
        <f>Y900-Y901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ht="23.25">
      <c r="B903" s="6"/>
      <c r="C903" s="7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75" t="str">
        <f>IF(Y902&lt;0,"NO PAGAR","COBRAR'")</f>
        <v>COBRAR'</v>
      </c>
      <c r="Y903" s="175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>
      <c r="B904" s="175" t="str">
        <f>IF(C902&lt;0,"NO PAGAR","COBRAR'")</f>
        <v>COBRAR'</v>
      </c>
      <c r="C904" s="175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6"/>
      <c r="Y904" s="8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68" t="s">
        <v>9</v>
      </c>
      <c r="C905" s="169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68" t="s">
        <v>9</v>
      </c>
      <c r="Y905" s="169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9" t="str">
        <f>IF(Y857&lt;0,"SALDO ADELANTADO","SALDO A FAVOR '")</f>
        <v>SALDO A FAVOR '</v>
      </c>
      <c r="C906" s="10">
        <f>IF(Y857&lt;=0,Y857*-1)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IF(C902&lt;0,"SALDO ADELANTADO","SALDO A FAVOR'")</f>
        <v>SALDO A FAVOR'</v>
      </c>
      <c r="Y906" s="10">
        <f>IF(C902&lt;=0,C902*-1)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10</v>
      </c>
      <c r="C907" s="10">
        <f>R915</f>
        <v>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AN915</f>
        <v>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11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13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16</v>
      </c>
      <c r="C913" s="10"/>
      <c r="E913" s="170" t="s">
        <v>7</v>
      </c>
      <c r="F913" s="171"/>
      <c r="G913" s="172"/>
      <c r="H913" s="5">
        <f>SUM(H899:H912)</f>
        <v>0</v>
      </c>
      <c r="N913" s="3"/>
      <c r="O913" s="3"/>
      <c r="P913" s="3"/>
      <c r="Q913" s="3"/>
      <c r="R913" s="18"/>
      <c r="S913" s="3"/>
      <c r="V913" s="17"/>
      <c r="X913" s="11" t="s">
        <v>16</v>
      </c>
      <c r="Y913" s="10"/>
      <c r="AA913" s="170" t="s">
        <v>7</v>
      </c>
      <c r="AB913" s="171"/>
      <c r="AC913" s="172"/>
      <c r="AD913" s="5">
        <f>SUM(AD899:AD912)</f>
        <v>0</v>
      </c>
      <c r="AJ913" s="3"/>
      <c r="AK913" s="3"/>
      <c r="AL913" s="3"/>
      <c r="AM913" s="3"/>
      <c r="AN913" s="18"/>
      <c r="AO913" s="3"/>
    </row>
    <row r="914" spans="2:41">
      <c r="B914" s="11" t="s">
        <v>17</v>
      </c>
      <c r="C914" s="10"/>
      <c r="E914" s="13"/>
      <c r="F914" s="13"/>
      <c r="G914" s="13"/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13"/>
      <c r="AB914" s="13"/>
      <c r="AC914" s="13"/>
      <c r="AJ914" s="3"/>
      <c r="AK914" s="3"/>
      <c r="AL914" s="3"/>
      <c r="AM914" s="3"/>
      <c r="AN914" s="18"/>
      <c r="AO914" s="3"/>
    </row>
    <row r="915" spans="2:41">
      <c r="B915" s="12"/>
      <c r="C915" s="10"/>
      <c r="N915" s="170" t="s">
        <v>7</v>
      </c>
      <c r="O915" s="171"/>
      <c r="P915" s="171"/>
      <c r="Q915" s="172"/>
      <c r="R915" s="18">
        <f>SUM(R899:R914)</f>
        <v>0</v>
      </c>
      <c r="S915" s="3"/>
      <c r="V915" s="17"/>
      <c r="X915" s="12"/>
      <c r="Y915" s="10"/>
      <c r="AJ915" s="170" t="s">
        <v>7</v>
      </c>
      <c r="AK915" s="171"/>
      <c r="AL915" s="171"/>
      <c r="AM915" s="172"/>
      <c r="AN915" s="18">
        <f>SUM(AN899:AN914)</f>
        <v>0</v>
      </c>
      <c r="AO915" s="3"/>
    </row>
    <row r="916" spans="2:41">
      <c r="B916" s="12"/>
      <c r="C916" s="10"/>
      <c r="V916" s="17"/>
      <c r="X916" s="12"/>
      <c r="Y916" s="10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E918" s="14"/>
      <c r="V918" s="17"/>
      <c r="X918" s="12"/>
      <c r="Y918" s="10"/>
      <c r="AA918" s="14"/>
    </row>
    <row r="919" spans="2:41">
      <c r="B919" s="12"/>
      <c r="C919" s="10"/>
      <c r="V919" s="17"/>
      <c r="X919" s="12"/>
      <c r="Y919" s="10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1"/>
      <c r="C924" s="10"/>
      <c r="V924" s="17"/>
      <c r="X924" s="11"/>
      <c r="Y924" s="10"/>
    </row>
    <row r="925" spans="2:41">
      <c r="B925" s="15" t="s">
        <v>18</v>
      </c>
      <c r="C925" s="16">
        <f>SUM(C906:C924)</f>
        <v>0</v>
      </c>
      <c r="D925" t="s">
        <v>22</v>
      </c>
      <c r="E925" t="s">
        <v>21</v>
      </c>
      <c r="V925" s="17"/>
      <c r="X925" s="15" t="s">
        <v>18</v>
      </c>
      <c r="Y925" s="16">
        <f>SUM(Y906:Y924)</f>
        <v>0</v>
      </c>
      <c r="Z925" t="s">
        <v>22</v>
      </c>
      <c r="AA925" t="s">
        <v>21</v>
      </c>
    </row>
    <row r="926" spans="2:41">
      <c r="E926" s="1" t="s">
        <v>19</v>
      </c>
      <c r="V926" s="17"/>
      <c r="AA926" s="1" t="s">
        <v>19</v>
      </c>
    </row>
    <row r="927" spans="2:41">
      <c r="V927" s="17"/>
    </row>
    <row r="928" spans="2:41">
      <c r="V928" s="17"/>
    </row>
    <row r="929" spans="8:31">
      <c r="V929" s="17"/>
    </row>
    <row r="930" spans="8:31">
      <c r="V930" s="17"/>
    </row>
    <row r="931" spans="8:31">
      <c r="V931" s="17"/>
    </row>
    <row r="932" spans="8:31">
      <c r="V932" s="17"/>
    </row>
    <row r="933" spans="8:31">
      <c r="V933" s="17"/>
    </row>
    <row r="934" spans="8:31">
      <c r="V934" s="17"/>
    </row>
    <row r="935" spans="8:31">
      <c r="V935" s="17"/>
    </row>
    <row r="936" spans="8:31">
      <c r="V936" s="17"/>
    </row>
    <row r="937" spans="8:31">
      <c r="V937" s="17"/>
    </row>
    <row r="938" spans="8:31">
      <c r="V938" s="17"/>
    </row>
    <row r="939" spans="8:31">
      <c r="V939" s="17"/>
    </row>
    <row r="940" spans="8:31">
      <c r="V940" s="17"/>
      <c r="AC940" s="176" t="s">
        <v>29</v>
      </c>
      <c r="AD940" s="176"/>
      <c r="AE940" s="176"/>
    </row>
    <row r="941" spans="8:31">
      <c r="H941" s="173" t="s">
        <v>28</v>
      </c>
      <c r="I941" s="173"/>
      <c r="J941" s="173"/>
      <c r="V941" s="17"/>
      <c r="AC941" s="176"/>
      <c r="AD941" s="176"/>
      <c r="AE941" s="176"/>
    </row>
    <row r="942" spans="8:31">
      <c r="H942" s="173"/>
      <c r="I942" s="173"/>
      <c r="J942" s="173"/>
      <c r="V942" s="17"/>
      <c r="AC942" s="176"/>
      <c r="AD942" s="176"/>
      <c r="AE942" s="176"/>
    </row>
    <row r="943" spans="8:31">
      <c r="V943" s="17"/>
    </row>
    <row r="944" spans="8:31">
      <c r="V944" s="17"/>
    </row>
    <row r="945" spans="2:41" ht="23.25">
      <c r="B945" s="22" t="s">
        <v>71</v>
      </c>
      <c r="V945" s="17"/>
      <c r="X945" s="22" t="s">
        <v>71</v>
      </c>
    </row>
    <row r="946" spans="2:41" ht="23.25">
      <c r="B946" s="23" t="s">
        <v>32</v>
      </c>
      <c r="C946" s="20">
        <f>IF(X897="PAGADO",0,Y902)</f>
        <v>0</v>
      </c>
      <c r="E946" s="174" t="s">
        <v>20</v>
      </c>
      <c r="F946" s="174"/>
      <c r="G946" s="174"/>
      <c r="H946" s="174"/>
      <c r="V946" s="17"/>
      <c r="X946" s="23" t="s">
        <v>32</v>
      </c>
      <c r="Y946" s="20">
        <f>IF(B946="PAGADO",0,C951)</f>
        <v>0</v>
      </c>
      <c r="AA946" s="174" t="s">
        <v>20</v>
      </c>
      <c r="AB946" s="174"/>
      <c r="AC946" s="174"/>
      <c r="AD946" s="174"/>
    </row>
    <row r="947" spans="2:41">
      <c r="B947" s="1" t="s">
        <v>0</v>
      </c>
      <c r="C947" s="19">
        <f>H962</f>
        <v>0</v>
      </c>
      <c r="E947" s="2" t="s">
        <v>1</v>
      </c>
      <c r="F947" s="2" t="s">
        <v>2</v>
      </c>
      <c r="G947" s="2" t="s">
        <v>3</v>
      </c>
      <c r="H947" s="2" t="s">
        <v>4</v>
      </c>
      <c r="N947" s="2" t="s">
        <v>1</v>
      </c>
      <c r="O947" s="2" t="s">
        <v>5</v>
      </c>
      <c r="P947" s="2" t="s">
        <v>4</v>
      </c>
      <c r="Q947" s="2" t="s">
        <v>6</v>
      </c>
      <c r="R947" s="2" t="s">
        <v>7</v>
      </c>
      <c r="S947" s="3"/>
      <c r="V947" s="17"/>
      <c r="X947" s="1" t="s">
        <v>0</v>
      </c>
      <c r="Y947" s="19">
        <f>AD962</f>
        <v>0</v>
      </c>
      <c r="AA947" s="2" t="s">
        <v>1</v>
      </c>
      <c r="AB947" s="2" t="s">
        <v>2</v>
      </c>
      <c r="AC947" s="2" t="s">
        <v>3</v>
      </c>
      <c r="AD947" s="2" t="s">
        <v>4</v>
      </c>
      <c r="AJ947" s="2" t="s">
        <v>1</v>
      </c>
      <c r="AK947" s="2" t="s">
        <v>5</v>
      </c>
      <c r="AL947" s="2" t="s">
        <v>4</v>
      </c>
      <c r="AM947" s="2" t="s">
        <v>6</v>
      </c>
      <c r="AN947" s="2" t="s">
        <v>7</v>
      </c>
      <c r="AO947" s="3"/>
    </row>
    <row r="948" spans="2:41">
      <c r="C948" s="2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Y948" s="2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" t="s">
        <v>24</v>
      </c>
      <c r="C949" s="19">
        <f>IF(C946&gt;0,C946+C947,C947)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" t="s">
        <v>24</v>
      </c>
      <c r="Y949" s="19">
        <f>IF(Y946&gt;0,Y947+Y946,Y947)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9</v>
      </c>
      <c r="C950" s="20">
        <f>C973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9</v>
      </c>
      <c r="Y950" s="20">
        <f>Y973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6" t="s">
        <v>25</v>
      </c>
      <c r="C951" s="21">
        <f>C949-C950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6" t="s">
        <v>8</v>
      </c>
      <c r="Y951" s="21">
        <f>Y949-Y950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ht="26.25">
      <c r="B952" s="177" t="str">
        <f>IF(C951&lt;0,"NO PAGAR","COBRAR")</f>
        <v>COBRAR</v>
      </c>
      <c r="C952" s="177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77" t="str">
        <f>IF(Y951&lt;0,"NO PAGAR","COBRAR")</f>
        <v>COBRAR</v>
      </c>
      <c r="Y952" s="177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68" t="s">
        <v>9</v>
      </c>
      <c r="C953" s="169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68" t="s">
        <v>9</v>
      </c>
      <c r="Y953" s="169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9" t="str">
        <f>IF(C987&lt;0,"SALDO A FAVOR","SALDO ADELANTAD0'")</f>
        <v>SALDO ADELANTAD0'</v>
      </c>
      <c r="C954" s="10">
        <f>IF(Y902&lt;=0,Y902*-1)</f>
        <v>0</v>
      </c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9" t="str">
        <f>IF(C951&lt;0,"SALDO ADELANTADO","SALDO A FAVOR'")</f>
        <v>SALDO A FAVOR'</v>
      </c>
      <c r="Y954" s="10">
        <f>IF(C951&lt;=0,C951*-1)</f>
        <v>0</v>
      </c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10</v>
      </c>
      <c r="C955" s="10">
        <f>R964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10</v>
      </c>
      <c r="Y955" s="10">
        <f>AN964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11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11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12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12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13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13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14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14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15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15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16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16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17</v>
      </c>
      <c r="C962" s="10"/>
      <c r="E962" s="170" t="s">
        <v>7</v>
      </c>
      <c r="F962" s="171"/>
      <c r="G962" s="172"/>
      <c r="H962" s="5">
        <f>SUM(H948:H961)</f>
        <v>0</v>
      </c>
      <c r="N962" s="3"/>
      <c r="O962" s="3"/>
      <c r="P962" s="3"/>
      <c r="Q962" s="3"/>
      <c r="R962" s="18"/>
      <c r="S962" s="3"/>
      <c r="V962" s="17"/>
      <c r="X962" s="11" t="s">
        <v>17</v>
      </c>
      <c r="Y962" s="10"/>
      <c r="AA962" s="170" t="s">
        <v>7</v>
      </c>
      <c r="AB962" s="171"/>
      <c r="AC962" s="172"/>
      <c r="AD962" s="5">
        <f>SUM(AD948:AD961)</f>
        <v>0</v>
      </c>
      <c r="AJ962" s="3"/>
      <c r="AK962" s="3"/>
      <c r="AL962" s="3"/>
      <c r="AM962" s="3"/>
      <c r="AN962" s="18"/>
      <c r="AO962" s="3"/>
    </row>
    <row r="963" spans="2:41">
      <c r="B963" s="12"/>
      <c r="C963" s="10"/>
      <c r="E963" s="13"/>
      <c r="F963" s="13"/>
      <c r="G963" s="13"/>
      <c r="N963" s="3"/>
      <c r="O963" s="3"/>
      <c r="P963" s="3"/>
      <c r="Q963" s="3"/>
      <c r="R963" s="18"/>
      <c r="S963" s="3"/>
      <c r="V963" s="17"/>
      <c r="X963" s="12"/>
      <c r="Y963" s="10"/>
      <c r="AA963" s="13"/>
      <c r="AB963" s="13"/>
      <c r="AC963" s="13"/>
      <c r="AJ963" s="3"/>
      <c r="AK963" s="3"/>
      <c r="AL963" s="3"/>
      <c r="AM963" s="3"/>
      <c r="AN963" s="18"/>
      <c r="AO963" s="3"/>
    </row>
    <row r="964" spans="2:41">
      <c r="B964" s="12"/>
      <c r="C964" s="10"/>
      <c r="N964" s="170" t="s">
        <v>7</v>
      </c>
      <c r="O964" s="171"/>
      <c r="P964" s="171"/>
      <c r="Q964" s="172"/>
      <c r="R964" s="18">
        <f>SUM(R948:R963)</f>
        <v>0</v>
      </c>
      <c r="S964" s="3"/>
      <c r="V964" s="17"/>
      <c r="X964" s="12"/>
      <c r="Y964" s="10"/>
      <c r="AJ964" s="170" t="s">
        <v>7</v>
      </c>
      <c r="AK964" s="171"/>
      <c r="AL964" s="171"/>
      <c r="AM964" s="172"/>
      <c r="AN964" s="18">
        <f>SUM(AN948:AN963)</f>
        <v>0</v>
      </c>
      <c r="AO964" s="3"/>
    </row>
    <row r="965" spans="2:41">
      <c r="B965" s="12"/>
      <c r="C965" s="10"/>
      <c r="V965" s="17"/>
      <c r="X965" s="12"/>
      <c r="Y965" s="10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E967" s="14"/>
      <c r="V967" s="17"/>
      <c r="X967" s="12"/>
      <c r="Y967" s="10"/>
      <c r="AA967" s="14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1"/>
      <c r="C972" s="10"/>
      <c r="V972" s="17"/>
      <c r="X972" s="11"/>
      <c r="Y972" s="10"/>
    </row>
    <row r="973" spans="2:41">
      <c r="B973" s="15" t="s">
        <v>18</v>
      </c>
      <c r="C973" s="16">
        <f>SUM(C954:C972)</f>
        <v>0</v>
      </c>
      <c r="V973" s="17"/>
      <c r="X973" s="15" t="s">
        <v>18</v>
      </c>
      <c r="Y973" s="16">
        <f>SUM(Y954:Y972)</f>
        <v>0</v>
      </c>
    </row>
    <row r="974" spans="2:41">
      <c r="D974" t="s">
        <v>22</v>
      </c>
      <c r="E974" t="s">
        <v>21</v>
      </c>
      <c r="V974" s="17"/>
      <c r="Z974" t="s">
        <v>22</v>
      </c>
      <c r="AA974" t="s">
        <v>21</v>
      </c>
    </row>
    <row r="975" spans="2:41">
      <c r="E975" s="1" t="s">
        <v>19</v>
      </c>
      <c r="V975" s="17"/>
      <c r="AA975" s="1" t="s">
        <v>19</v>
      </c>
    </row>
    <row r="976" spans="2:41">
      <c r="V976" s="17"/>
    </row>
    <row r="977" spans="1:43">
      <c r="V977" s="17"/>
    </row>
    <row r="978" spans="1:43">
      <c r="V978" s="17"/>
    </row>
    <row r="979" spans="1:43">
      <c r="V979" s="17"/>
    </row>
    <row r="980" spans="1:43">
      <c r="V980" s="17"/>
    </row>
    <row r="981" spans="1:43">
      <c r="V981" s="17"/>
    </row>
    <row r="982" spans="1:43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</row>
    <row r="983" spans="1:4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>
      <c r="V985" s="17"/>
    </row>
    <row r="986" spans="1:43">
      <c r="H986" s="173" t="s">
        <v>30</v>
      </c>
      <c r="I986" s="173"/>
      <c r="J986" s="173"/>
      <c r="V986" s="17"/>
      <c r="AA986" s="173" t="s">
        <v>31</v>
      </c>
      <c r="AB986" s="173"/>
      <c r="AC986" s="173"/>
    </row>
    <row r="987" spans="1:43">
      <c r="H987" s="173"/>
      <c r="I987" s="173"/>
      <c r="J987" s="173"/>
      <c r="V987" s="17"/>
      <c r="AA987" s="173"/>
      <c r="AB987" s="173"/>
      <c r="AC987" s="173"/>
    </row>
    <row r="988" spans="1:43">
      <c r="V988" s="17"/>
    </row>
    <row r="989" spans="1:43">
      <c r="V989" s="17"/>
    </row>
    <row r="990" spans="1:43" ht="23.25">
      <c r="B990" s="24" t="s">
        <v>73</v>
      </c>
      <c r="V990" s="17"/>
      <c r="X990" s="22" t="s">
        <v>71</v>
      </c>
    </row>
    <row r="991" spans="1:43" ht="23.25">
      <c r="B991" s="23" t="s">
        <v>32</v>
      </c>
      <c r="C991" s="20">
        <f>IF(X946="PAGADO",0,C951)</f>
        <v>0</v>
      </c>
      <c r="E991" s="174" t="s">
        <v>20</v>
      </c>
      <c r="F991" s="174"/>
      <c r="G991" s="174"/>
      <c r="H991" s="174"/>
      <c r="V991" s="17"/>
      <c r="X991" s="23" t="s">
        <v>32</v>
      </c>
      <c r="Y991" s="20">
        <f>IF(B1791="PAGADO",0,C996)</f>
        <v>0</v>
      </c>
      <c r="AA991" s="174" t="s">
        <v>20</v>
      </c>
      <c r="AB991" s="174"/>
      <c r="AC991" s="174"/>
      <c r="AD991" s="174"/>
    </row>
    <row r="992" spans="1:43">
      <c r="B992" s="1" t="s">
        <v>0</v>
      </c>
      <c r="C992" s="19">
        <f>H1007</f>
        <v>0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0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>
      <c r="C993" s="2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Y993" s="2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" t="s">
        <v>24</v>
      </c>
      <c r="C994" s="19">
        <f>IF(C991&gt;0,C991+C992,C992)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" t="s">
        <v>24</v>
      </c>
      <c r="Y994" s="19">
        <f>IF(Y991&gt;0,Y991+Y992,Y992)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9</v>
      </c>
      <c r="C995" s="20">
        <f>C1019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9</v>
      </c>
      <c r="Y995" s="20">
        <f>Y1019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6" t="s">
        <v>26</v>
      </c>
      <c r="C996" s="21">
        <f>C994-C995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 t="s">
        <v>27</v>
      </c>
      <c r="Y996" s="21">
        <f>Y994-Y995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ht="23.25">
      <c r="B997" s="6"/>
      <c r="C997" s="7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75" t="str">
        <f>IF(Y996&lt;0,"NO PAGAR","COBRAR'")</f>
        <v>COBRAR'</v>
      </c>
      <c r="Y997" s="175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>
      <c r="B998" s="175" t="str">
        <f>IF(C996&lt;0,"NO PAGAR","COBRAR'")</f>
        <v>COBRAR'</v>
      </c>
      <c r="C998" s="175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6"/>
      <c r="Y998" s="8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68" t="s">
        <v>9</v>
      </c>
      <c r="C999" s="169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68" t="s">
        <v>9</v>
      </c>
      <c r="Y999" s="169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9" t="str">
        <f>IF(Y951&lt;0,"SALDO ADELANTADO","SALDO A FAVOR '")</f>
        <v>SALDO A FAVOR '</v>
      </c>
      <c r="C1000" s="10">
        <f>IF(Y951&lt;=0,Y951*-1)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9" t="str">
        <f>IF(C996&lt;0,"SALDO ADELANTADO","SALDO A FAVOR'")</f>
        <v>SALDO A FAVOR'</v>
      </c>
      <c r="Y1000" s="10">
        <f>IF(C996&lt;=0,C996*-1)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10</v>
      </c>
      <c r="C1001" s="10">
        <f>R1009</f>
        <v>0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10</v>
      </c>
      <c r="Y1001" s="10">
        <f>AN1009</f>
        <v>0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11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11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12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12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13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13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14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14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15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15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16</v>
      </c>
      <c r="C1007" s="10"/>
      <c r="E1007" s="170" t="s">
        <v>7</v>
      </c>
      <c r="F1007" s="171"/>
      <c r="G1007" s="172"/>
      <c r="H1007" s="5">
        <f>SUM(H993:H1006)</f>
        <v>0</v>
      </c>
      <c r="N1007" s="3"/>
      <c r="O1007" s="3"/>
      <c r="P1007" s="3"/>
      <c r="Q1007" s="3"/>
      <c r="R1007" s="18"/>
      <c r="S1007" s="3"/>
      <c r="V1007" s="17"/>
      <c r="X1007" s="11" t="s">
        <v>16</v>
      </c>
      <c r="Y1007" s="10"/>
      <c r="AA1007" s="170" t="s">
        <v>7</v>
      </c>
      <c r="AB1007" s="171"/>
      <c r="AC1007" s="172"/>
      <c r="AD1007" s="5">
        <f>SUM(AD993:AD1006)</f>
        <v>0</v>
      </c>
      <c r="AJ1007" s="3"/>
      <c r="AK1007" s="3"/>
      <c r="AL1007" s="3"/>
      <c r="AM1007" s="3"/>
      <c r="AN1007" s="18"/>
      <c r="AO1007" s="3"/>
    </row>
    <row r="1008" spans="2:41">
      <c r="B1008" s="11" t="s">
        <v>17</v>
      </c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1" t="s">
        <v>17</v>
      </c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2:41">
      <c r="B1009" s="12"/>
      <c r="C1009" s="10"/>
      <c r="N1009" s="170" t="s">
        <v>7</v>
      </c>
      <c r="O1009" s="171"/>
      <c r="P1009" s="171"/>
      <c r="Q1009" s="172"/>
      <c r="R1009" s="18">
        <f>SUM(R993:R1008)</f>
        <v>0</v>
      </c>
      <c r="S1009" s="3"/>
      <c r="V1009" s="17"/>
      <c r="X1009" s="12"/>
      <c r="Y1009" s="10"/>
      <c r="AJ1009" s="170" t="s">
        <v>7</v>
      </c>
      <c r="AK1009" s="171"/>
      <c r="AL1009" s="171"/>
      <c r="AM1009" s="172"/>
      <c r="AN1009" s="18">
        <f>SUM(AN993:AN1008)</f>
        <v>0</v>
      </c>
      <c r="AO1009" s="3"/>
    </row>
    <row r="1010" spans="2:41">
      <c r="B1010" s="12"/>
      <c r="C1010" s="10"/>
      <c r="V1010" s="17"/>
      <c r="X1010" s="12"/>
      <c r="Y1010" s="10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E1012" s="14"/>
      <c r="V1012" s="17"/>
      <c r="X1012" s="12"/>
      <c r="Y1012" s="10"/>
      <c r="AA1012" s="14"/>
    </row>
    <row r="1013" spans="2:41">
      <c r="B1013" s="12"/>
      <c r="C1013" s="10"/>
      <c r="V1013" s="17"/>
      <c r="X1013" s="12"/>
      <c r="Y1013" s="10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1"/>
      <c r="C1018" s="10"/>
      <c r="V1018" s="17"/>
      <c r="X1018" s="11"/>
      <c r="Y1018" s="10"/>
    </row>
    <row r="1019" spans="2:41">
      <c r="B1019" s="15" t="s">
        <v>18</v>
      </c>
      <c r="C1019" s="16">
        <f>SUM(C1000:C1018)</f>
        <v>0</v>
      </c>
      <c r="D1019" t="s">
        <v>22</v>
      </c>
      <c r="E1019" t="s">
        <v>21</v>
      </c>
      <c r="V1019" s="17"/>
      <c r="X1019" s="15" t="s">
        <v>18</v>
      </c>
      <c r="Y1019" s="16">
        <f>SUM(Y1000:Y1018)</f>
        <v>0</v>
      </c>
      <c r="Z1019" t="s">
        <v>22</v>
      </c>
      <c r="AA1019" t="s">
        <v>21</v>
      </c>
    </row>
    <row r="1020" spans="2:41">
      <c r="E1020" s="1" t="s">
        <v>19</v>
      </c>
      <c r="V1020" s="17"/>
      <c r="AA1020" s="1" t="s">
        <v>19</v>
      </c>
    </row>
    <row r="1021" spans="2:41">
      <c r="V1021" s="17"/>
    </row>
    <row r="1022" spans="2:41">
      <c r="V1022" s="17"/>
    </row>
    <row r="1023" spans="2:41">
      <c r="V1023" s="17"/>
    </row>
    <row r="1024" spans="2:41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</row>
    <row r="1029" spans="2:41">
      <c r="V1029" s="17"/>
    </row>
    <row r="1030" spans="2:41">
      <c r="V1030" s="17"/>
    </row>
    <row r="1031" spans="2:41">
      <c r="V1031" s="17"/>
    </row>
    <row r="1032" spans="2:41">
      <c r="V1032" s="17"/>
    </row>
    <row r="1033" spans="2:41">
      <c r="V1033" s="17"/>
      <c r="AC1033" s="176" t="s">
        <v>29</v>
      </c>
      <c r="AD1033" s="176"/>
      <c r="AE1033" s="176"/>
    </row>
    <row r="1034" spans="2:41">
      <c r="H1034" s="173" t="s">
        <v>28</v>
      </c>
      <c r="I1034" s="173"/>
      <c r="J1034" s="173"/>
      <c r="V1034" s="17"/>
      <c r="AC1034" s="176"/>
      <c r="AD1034" s="176"/>
      <c r="AE1034" s="176"/>
    </row>
    <row r="1035" spans="2:41">
      <c r="H1035" s="173"/>
      <c r="I1035" s="173"/>
      <c r="J1035" s="173"/>
      <c r="V1035" s="17"/>
      <c r="AC1035" s="176"/>
      <c r="AD1035" s="176"/>
      <c r="AE1035" s="176"/>
    </row>
    <row r="1036" spans="2:41">
      <c r="V1036" s="17"/>
    </row>
    <row r="1037" spans="2:41">
      <c r="V1037" s="17"/>
    </row>
    <row r="1038" spans="2:41" ht="23.25">
      <c r="B1038" s="22" t="s">
        <v>72</v>
      </c>
      <c r="V1038" s="17"/>
      <c r="X1038" s="22" t="s">
        <v>74</v>
      </c>
    </row>
    <row r="1039" spans="2:41" ht="23.25">
      <c r="B1039" s="23" t="s">
        <v>32</v>
      </c>
      <c r="C1039" s="20">
        <f>IF(X991="PAGADO",0,Y996)</f>
        <v>0</v>
      </c>
      <c r="E1039" s="174" t="s">
        <v>20</v>
      </c>
      <c r="F1039" s="174"/>
      <c r="G1039" s="174"/>
      <c r="H1039" s="174"/>
      <c r="V1039" s="17"/>
      <c r="X1039" s="23" t="s">
        <v>32</v>
      </c>
      <c r="Y1039" s="20">
        <f>IF(B1039="PAGADO",0,C1044)</f>
        <v>0</v>
      </c>
      <c r="AA1039" s="174" t="s">
        <v>20</v>
      </c>
      <c r="AB1039" s="174"/>
      <c r="AC1039" s="174"/>
      <c r="AD1039" s="174"/>
    </row>
    <row r="1040" spans="2:41">
      <c r="B1040" s="1" t="s">
        <v>0</v>
      </c>
      <c r="C1040" s="19">
        <f>H1055</f>
        <v>0</v>
      </c>
      <c r="E1040" s="2" t="s">
        <v>1</v>
      </c>
      <c r="F1040" s="2" t="s">
        <v>2</v>
      </c>
      <c r="G1040" s="2" t="s">
        <v>3</v>
      </c>
      <c r="H1040" s="2" t="s">
        <v>4</v>
      </c>
      <c r="N1040" s="2" t="s">
        <v>1</v>
      </c>
      <c r="O1040" s="2" t="s">
        <v>5</v>
      </c>
      <c r="P1040" s="2" t="s">
        <v>4</v>
      </c>
      <c r="Q1040" s="2" t="s">
        <v>6</v>
      </c>
      <c r="R1040" s="2" t="s">
        <v>7</v>
      </c>
      <c r="S1040" s="3"/>
      <c r="V1040" s="17"/>
      <c r="X1040" s="1" t="s">
        <v>0</v>
      </c>
      <c r="Y1040" s="19">
        <f>AD1055</f>
        <v>0</v>
      </c>
      <c r="AA1040" s="2" t="s">
        <v>1</v>
      </c>
      <c r="AB1040" s="2" t="s">
        <v>2</v>
      </c>
      <c r="AC1040" s="2" t="s">
        <v>3</v>
      </c>
      <c r="AD1040" s="2" t="s">
        <v>4</v>
      </c>
      <c r="AJ1040" s="2" t="s">
        <v>1</v>
      </c>
      <c r="AK1040" s="2" t="s">
        <v>5</v>
      </c>
      <c r="AL1040" s="2" t="s">
        <v>4</v>
      </c>
      <c r="AM1040" s="2" t="s">
        <v>6</v>
      </c>
      <c r="AN1040" s="2" t="s">
        <v>7</v>
      </c>
      <c r="AO1040" s="3"/>
    </row>
    <row r="1041" spans="2:41">
      <c r="C1041" s="2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Y1041" s="2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" t="s">
        <v>24</v>
      </c>
      <c r="C1042" s="19">
        <f>IF(C1039&gt;0,C1039+C1040,C1040)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" t="s">
        <v>24</v>
      </c>
      <c r="Y1042" s="19">
        <f>IF(Y1039&gt;0,Y1039+Y1040,Y1040)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9</v>
      </c>
      <c r="C1043" s="20">
        <f>C1066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9</v>
      </c>
      <c r="Y1043" s="20">
        <f>Y1066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6" t="s">
        <v>25</v>
      </c>
      <c r="C1044" s="21">
        <f>C1042-C1043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6" t="s">
        <v>8</v>
      </c>
      <c r="Y1044" s="21">
        <f>Y1042-Y1043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ht="26.25">
      <c r="B1045" s="177" t="str">
        <f>IF(C1044&lt;0,"NO PAGAR","COBRAR")</f>
        <v>COBRAR</v>
      </c>
      <c r="C1045" s="177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77" t="str">
        <f>IF(Y1044&lt;0,"NO PAGAR","COBRAR")</f>
        <v>COBRAR</v>
      </c>
      <c r="Y1045" s="177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68" t="s">
        <v>9</v>
      </c>
      <c r="C1046" s="169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68" t="s">
        <v>9</v>
      </c>
      <c r="Y1046" s="169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9" t="str">
        <f>IF(C1080&lt;0,"SALDO A FAVOR","SALDO ADELANTAD0'")</f>
        <v>SALDO ADELANTAD0'</v>
      </c>
      <c r="C1047" s="10">
        <f>IF(Y991&lt;=0,Y991*-1)</f>
        <v>0</v>
      </c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9" t="str">
        <f>IF(C1044&lt;0,"SALDO ADELANTADO","SALDO A FAVOR'")</f>
        <v>SALDO A FAVOR'</v>
      </c>
      <c r="Y1047" s="10">
        <f>IF(C1044&lt;=0,C1044*-1)</f>
        <v>0</v>
      </c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10</v>
      </c>
      <c r="C1048" s="10">
        <f>R1057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10</v>
      </c>
      <c r="Y1048" s="10">
        <f>AN1057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11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11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12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12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13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13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14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14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15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15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16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16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17</v>
      </c>
      <c r="C1055" s="10"/>
      <c r="E1055" s="170" t="s">
        <v>7</v>
      </c>
      <c r="F1055" s="171"/>
      <c r="G1055" s="172"/>
      <c r="H1055" s="5">
        <f>SUM(H1041:H1054)</f>
        <v>0</v>
      </c>
      <c r="N1055" s="3"/>
      <c r="O1055" s="3"/>
      <c r="P1055" s="3"/>
      <c r="Q1055" s="3"/>
      <c r="R1055" s="18"/>
      <c r="S1055" s="3"/>
      <c r="V1055" s="17"/>
      <c r="X1055" s="11" t="s">
        <v>17</v>
      </c>
      <c r="Y1055" s="10"/>
      <c r="AA1055" s="170" t="s">
        <v>7</v>
      </c>
      <c r="AB1055" s="171"/>
      <c r="AC1055" s="172"/>
      <c r="AD1055" s="5">
        <f>SUM(AD1041:AD1054)</f>
        <v>0</v>
      </c>
      <c r="AJ1055" s="3"/>
      <c r="AK1055" s="3"/>
      <c r="AL1055" s="3"/>
      <c r="AM1055" s="3"/>
      <c r="AN1055" s="18"/>
      <c r="AO1055" s="3"/>
    </row>
    <row r="1056" spans="2:41">
      <c r="B1056" s="12"/>
      <c r="C1056" s="10"/>
      <c r="E1056" s="13"/>
      <c r="F1056" s="13"/>
      <c r="G1056" s="13"/>
      <c r="N1056" s="3"/>
      <c r="O1056" s="3"/>
      <c r="P1056" s="3"/>
      <c r="Q1056" s="3"/>
      <c r="R1056" s="18"/>
      <c r="S1056" s="3"/>
      <c r="V1056" s="17"/>
      <c r="X1056" s="12"/>
      <c r="Y1056" s="10"/>
      <c r="AA1056" s="13"/>
      <c r="AB1056" s="13"/>
      <c r="AC1056" s="13"/>
      <c r="AJ1056" s="3"/>
      <c r="AK1056" s="3"/>
      <c r="AL1056" s="3"/>
      <c r="AM1056" s="3"/>
      <c r="AN1056" s="18"/>
      <c r="AO1056" s="3"/>
    </row>
    <row r="1057" spans="2:41">
      <c r="B1057" s="12"/>
      <c r="C1057" s="10"/>
      <c r="N1057" s="170" t="s">
        <v>7</v>
      </c>
      <c r="O1057" s="171"/>
      <c r="P1057" s="171"/>
      <c r="Q1057" s="172"/>
      <c r="R1057" s="18">
        <f>SUM(R1041:R1056)</f>
        <v>0</v>
      </c>
      <c r="S1057" s="3"/>
      <c r="V1057" s="17"/>
      <c r="X1057" s="12"/>
      <c r="Y1057" s="10"/>
      <c r="AJ1057" s="170" t="s">
        <v>7</v>
      </c>
      <c r="AK1057" s="171"/>
      <c r="AL1057" s="171"/>
      <c r="AM1057" s="172"/>
      <c r="AN1057" s="18">
        <f>SUM(AN1041:AN1056)</f>
        <v>0</v>
      </c>
      <c r="AO1057" s="3"/>
    </row>
    <row r="1058" spans="2:41">
      <c r="B1058" s="12"/>
      <c r="C1058" s="10"/>
      <c r="V1058" s="17"/>
      <c r="X1058" s="12"/>
      <c r="Y1058" s="10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E1060" s="14"/>
      <c r="V1060" s="17"/>
      <c r="X1060" s="12"/>
      <c r="Y1060" s="10"/>
      <c r="AA1060" s="14"/>
    </row>
    <row r="1061" spans="2:41">
      <c r="B1061" s="12"/>
      <c r="C1061" s="10"/>
      <c r="V1061" s="17"/>
      <c r="X1061" s="12"/>
      <c r="Y1061" s="10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1"/>
      <c r="C1065" s="10"/>
      <c r="V1065" s="17"/>
      <c r="X1065" s="11"/>
      <c r="Y1065" s="10"/>
    </row>
    <row r="1066" spans="2:41">
      <c r="B1066" s="15" t="s">
        <v>18</v>
      </c>
      <c r="C1066" s="16">
        <f>SUM(C1047:C1065)</f>
        <v>0</v>
      </c>
      <c r="V1066" s="17"/>
      <c r="X1066" s="15" t="s">
        <v>18</v>
      </c>
      <c r="Y1066" s="16">
        <f>SUM(Y1047:Y1065)</f>
        <v>0</v>
      </c>
    </row>
    <row r="1067" spans="2:41">
      <c r="D1067" t="s">
        <v>22</v>
      </c>
      <c r="E1067" t="s">
        <v>21</v>
      </c>
      <c r="V1067" s="17"/>
      <c r="Z1067" t="s">
        <v>22</v>
      </c>
      <c r="AA1067" t="s">
        <v>21</v>
      </c>
    </row>
    <row r="1068" spans="2:41">
      <c r="E1068" s="1" t="s">
        <v>19</v>
      </c>
      <c r="V1068" s="17"/>
      <c r="AA1068" s="1" t="s">
        <v>19</v>
      </c>
    </row>
    <row r="1069" spans="2:41">
      <c r="V1069" s="17"/>
    </row>
    <row r="1070" spans="2:41">
      <c r="V1070" s="17"/>
    </row>
    <row r="1071" spans="2:41">
      <c r="V1071" s="17"/>
    </row>
    <row r="1072" spans="2:41">
      <c r="V1072" s="17"/>
    </row>
    <row r="1073" spans="1:43">
      <c r="V1073" s="17"/>
    </row>
    <row r="1074" spans="1:43">
      <c r="V1074" s="17"/>
    </row>
    <row r="1075" spans="1:43">
      <c r="A1075" s="17"/>
      <c r="B1075" s="17"/>
      <c r="C1075" s="17"/>
      <c r="D1075" s="17"/>
      <c r="E1075" s="17"/>
      <c r="F1075" s="17"/>
      <c r="G1075" s="17"/>
      <c r="H1075" s="17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  <c r="AC1075" s="17"/>
      <c r="AD1075" s="17"/>
      <c r="AE1075" s="17"/>
      <c r="AF1075" s="17"/>
      <c r="AG1075" s="17"/>
      <c r="AH1075" s="17"/>
      <c r="AI1075" s="17"/>
      <c r="AJ1075" s="17"/>
      <c r="AK1075" s="17"/>
      <c r="AL1075" s="17"/>
      <c r="AM1075" s="17"/>
      <c r="AN1075" s="17"/>
      <c r="AO1075" s="17"/>
      <c r="AP1075" s="17"/>
      <c r="AQ1075" s="17"/>
    </row>
    <row r="1076" spans="1:43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>
      <c r="V1078" s="17"/>
    </row>
    <row r="1079" spans="1:43">
      <c r="H1079" s="173" t="s">
        <v>30</v>
      </c>
      <c r="I1079" s="173"/>
      <c r="J1079" s="173"/>
      <c r="V1079" s="17"/>
      <c r="AA1079" s="173" t="s">
        <v>31</v>
      </c>
      <c r="AB1079" s="173"/>
      <c r="AC1079" s="173"/>
    </row>
    <row r="1080" spans="1:43">
      <c r="H1080" s="173"/>
      <c r="I1080" s="173"/>
      <c r="J1080" s="173"/>
      <c r="V1080" s="17"/>
      <c r="AA1080" s="173"/>
      <c r="AB1080" s="173"/>
      <c r="AC1080" s="173"/>
    </row>
    <row r="1081" spans="1:43">
      <c r="V1081" s="17"/>
    </row>
    <row r="1082" spans="1:43">
      <c r="V1082" s="17"/>
    </row>
    <row r="1083" spans="1:43" ht="23.25">
      <c r="B1083" s="24" t="s">
        <v>72</v>
      </c>
      <c r="V1083" s="17"/>
      <c r="X1083" s="22" t="s">
        <v>72</v>
      </c>
    </row>
    <row r="1084" spans="1:43" ht="23.25">
      <c r="B1084" s="23" t="s">
        <v>32</v>
      </c>
      <c r="C1084" s="20">
        <f>IF(X1039="PAGADO",0,C1044)</f>
        <v>0</v>
      </c>
      <c r="E1084" s="174" t="s">
        <v>20</v>
      </c>
      <c r="F1084" s="174"/>
      <c r="G1084" s="174"/>
      <c r="H1084" s="174"/>
      <c r="V1084" s="17"/>
      <c r="X1084" s="23" t="s">
        <v>32</v>
      </c>
      <c r="Y1084" s="20">
        <f>IF(B1884="PAGADO",0,C1089)</f>
        <v>0</v>
      </c>
      <c r="AA1084" s="174" t="s">
        <v>20</v>
      </c>
      <c r="AB1084" s="174"/>
      <c r="AC1084" s="174"/>
      <c r="AD1084" s="174"/>
    </row>
    <row r="1085" spans="1:43">
      <c r="B1085" s="1" t="s">
        <v>0</v>
      </c>
      <c r="C1085" s="19">
        <f>H1100</f>
        <v>0</v>
      </c>
      <c r="E1085" s="2" t="s">
        <v>1</v>
      </c>
      <c r="F1085" s="2" t="s">
        <v>2</v>
      </c>
      <c r="G1085" s="2" t="s">
        <v>3</v>
      </c>
      <c r="H1085" s="2" t="s">
        <v>4</v>
      </c>
      <c r="N1085" s="2" t="s">
        <v>1</v>
      </c>
      <c r="O1085" s="2" t="s">
        <v>5</v>
      </c>
      <c r="P1085" s="2" t="s">
        <v>4</v>
      </c>
      <c r="Q1085" s="2" t="s">
        <v>6</v>
      </c>
      <c r="R1085" s="2" t="s">
        <v>7</v>
      </c>
      <c r="S1085" s="3"/>
      <c r="V1085" s="17"/>
      <c r="X1085" s="1" t="s">
        <v>0</v>
      </c>
      <c r="Y1085" s="19">
        <f>AD1100</f>
        <v>0</v>
      </c>
      <c r="AA1085" s="2" t="s">
        <v>1</v>
      </c>
      <c r="AB1085" s="2" t="s">
        <v>2</v>
      </c>
      <c r="AC1085" s="2" t="s">
        <v>3</v>
      </c>
      <c r="AD1085" s="2" t="s">
        <v>4</v>
      </c>
      <c r="AJ1085" s="2" t="s">
        <v>1</v>
      </c>
      <c r="AK1085" s="2" t="s">
        <v>5</v>
      </c>
      <c r="AL1085" s="2" t="s">
        <v>4</v>
      </c>
      <c r="AM1085" s="2" t="s">
        <v>6</v>
      </c>
      <c r="AN1085" s="2" t="s">
        <v>7</v>
      </c>
      <c r="AO1085" s="3"/>
    </row>
    <row r="1086" spans="1:43">
      <c r="C1086" s="2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Y1086" s="20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1:43">
      <c r="B1087" s="1" t="s">
        <v>24</v>
      </c>
      <c r="C1087" s="19">
        <f>IF(C1084&gt;0,C1084+C1085,C1085)</f>
        <v>0</v>
      </c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" t="s">
        <v>24</v>
      </c>
      <c r="Y1087" s="19">
        <f>IF(Y1084&gt;0,Y1084+Y1085,Y1085)</f>
        <v>0</v>
      </c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>
      <c r="B1088" s="1" t="s">
        <v>9</v>
      </c>
      <c r="C1088" s="20">
        <f>C1112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9</v>
      </c>
      <c r="Y1088" s="20">
        <f>Y1112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6" t="s">
        <v>26</v>
      </c>
      <c r="C1089" s="21">
        <f>C1087-C1088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6" t="s">
        <v>27</v>
      </c>
      <c r="Y1089" s="21">
        <f>Y1087-Y1088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ht="23.25">
      <c r="B1090" s="6"/>
      <c r="C1090" s="7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75" t="str">
        <f>IF(Y1089&lt;0,"NO PAGAR","COBRAR'")</f>
        <v>COBRAR'</v>
      </c>
      <c r="Y1090" s="175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>
      <c r="B1091" s="175" t="str">
        <f>IF(C1089&lt;0,"NO PAGAR","COBRAR'")</f>
        <v>COBRAR'</v>
      </c>
      <c r="C1091" s="175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6"/>
      <c r="Y1091" s="8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68" t="s">
        <v>9</v>
      </c>
      <c r="C1092" s="169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68" t="s">
        <v>9</v>
      </c>
      <c r="Y1092" s="169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9" t="str">
        <f>IF(Y1044&lt;0,"SALDO ADELANTADO","SALDO A FAVOR '")</f>
        <v>SALDO A FAVOR '</v>
      </c>
      <c r="C1093" s="10">
        <f>IF(Y1044&lt;=0,Y1044*-1)</f>
        <v>0</v>
      </c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9" t="str">
        <f>IF(C1089&lt;0,"SALDO ADELANTADO","SALDO A FAVOR'")</f>
        <v>SALDO A FAVOR'</v>
      </c>
      <c r="Y1093" s="10">
        <f>IF(C1089&lt;=0,C1089*-1)</f>
        <v>0</v>
      </c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10</v>
      </c>
      <c r="C1094" s="10">
        <f>R1102</f>
        <v>0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10</v>
      </c>
      <c r="Y1094" s="10">
        <f>AN1102</f>
        <v>0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11</v>
      </c>
      <c r="C1095" s="10"/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11</v>
      </c>
      <c r="Y1095" s="10"/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1" t="s">
        <v>12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12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11" t="s">
        <v>13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13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>
      <c r="B1098" s="11" t="s">
        <v>14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14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>
      <c r="B1099" s="11" t="s">
        <v>15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15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1" t="s">
        <v>16</v>
      </c>
      <c r="C1100" s="10"/>
      <c r="E1100" s="170" t="s">
        <v>7</v>
      </c>
      <c r="F1100" s="171"/>
      <c r="G1100" s="172"/>
      <c r="H1100" s="5">
        <f>SUM(H1086:H1099)</f>
        <v>0</v>
      </c>
      <c r="N1100" s="3"/>
      <c r="O1100" s="3"/>
      <c r="P1100" s="3"/>
      <c r="Q1100" s="3"/>
      <c r="R1100" s="18"/>
      <c r="S1100" s="3"/>
      <c r="V1100" s="17"/>
      <c r="X1100" s="11" t="s">
        <v>16</v>
      </c>
      <c r="Y1100" s="10"/>
      <c r="AA1100" s="170" t="s">
        <v>7</v>
      </c>
      <c r="AB1100" s="171"/>
      <c r="AC1100" s="172"/>
      <c r="AD1100" s="5">
        <f>SUM(AD1086:AD1099)</f>
        <v>0</v>
      </c>
      <c r="AJ1100" s="3"/>
      <c r="AK1100" s="3"/>
      <c r="AL1100" s="3"/>
      <c r="AM1100" s="3"/>
      <c r="AN1100" s="18"/>
      <c r="AO1100" s="3"/>
    </row>
    <row r="1101" spans="2:41">
      <c r="B1101" s="11" t="s">
        <v>17</v>
      </c>
      <c r="C1101" s="10"/>
      <c r="E1101" s="13"/>
      <c r="F1101" s="13"/>
      <c r="G1101" s="13"/>
      <c r="N1101" s="3"/>
      <c r="O1101" s="3"/>
      <c r="P1101" s="3"/>
      <c r="Q1101" s="3"/>
      <c r="R1101" s="18"/>
      <c r="S1101" s="3"/>
      <c r="V1101" s="17"/>
      <c r="X1101" s="11" t="s">
        <v>17</v>
      </c>
      <c r="Y1101" s="10"/>
      <c r="AA1101" s="13"/>
      <c r="AB1101" s="13"/>
      <c r="AC1101" s="13"/>
      <c r="AJ1101" s="3"/>
      <c r="AK1101" s="3"/>
      <c r="AL1101" s="3"/>
      <c r="AM1101" s="3"/>
      <c r="AN1101" s="18"/>
      <c r="AO1101" s="3"/>
    </row>
    <row r="1102" spans="2:41">
      <c r="B1102" s="12"/>
      <c r="C1102" s="10"/>
      <c r="N1102" s="170" t="s">
        <v>7</v>
      </c>
      <c r="O1102" s="171"/>
      <c r="P1102" s="171"/>
      <c r="Q1102" s="172"/>
      <c r="R1102" s="18">
        <f>SUM(R1086:R1101)</f>
        <v>0</v>
      </c>
      <c r="S1102" s="3"/>
      <c r="V1102" s="17"/>
      <c r="X1102" s="12"/>
      <c r="Y1102" s="10"/>
      <c r="AJ1102" s="170" t="s">
        <v>7</v>
      </c>
      <c r="AK1102" s="171"/>
      <c r="AL1102" s="171"/>
      <c r="AM1102" s="172"/>
      <c r="AN1102" s="18">
        <f>SUM(AN1086:AN1101)</f>
        <v>0</v>
      </c>
      <c r="AO1102" s="3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E1105" s="14"/>
      <c r="V1105" s="17"/>
      <c r="X1105" s="12"/>
      <c r="Y1105" s="10"/>
      <c r="AA1105" s="14"/>
    </row>
    <row r="1106" spans="2:27">
      <c r="B1106" s="12"/>
      <c r="C1106" s="10"/>
      <c r="V1106" s="17"/>
      <c r="X1106" s="12"/>
      <c r="Y1106" s="10"/>
    </row>
    <row r="1107" spans="2:27">
      <c r="B1107" s="12"/>
      <c r="C1107" s="10"/>
      <c r="V1107" s="17"/>
      <c r="X1107" s="12"/>
      <c r="Y1107" s="10"/>
    </row>
    <row r="1108" spans="2:27">
      <c r="B1108" s="12"/>
      <c r="C1108" s="10"/>
      <c r="V1108" s="17"/>
      <c r="X1108" s="12"/>
      <c r="Y1108" s="10"/>
    </row>
    <row r="1109" spans="2:27">
      <c r="B1109" s="12"/>
      <c r="C1109" s="10"/>
      <c r="V1109" s="17"/>
      <c r="X1109" s="12"/>
      <c r="Y1109" s="10"/>
    </row>
    <row r="1110" spans="2:27">
      <c r="B1110" s="12"/>
      <c r="C1110" s="10"/>
      <c r="V1110" s="17"/>
      <c r="X1110" s="12"/>
      <c r="Y1110" s="10"/>
    </row>
    <row r="1111" spans="2:27">
      <c r="B1111" s="11"/>
      <c r="C1111" s="10"/>
      <c r="V1111" s="17"/>
      <c r="X1111" s="11"/>
      <c r="Y1111" s="10"/>
    </row>
    <row r="1112" spans="2:27">
      <c r="B1112" s="15" t="s">
        <v>18</v>
      </c>
      <c r="C1112" s="16">
        <f>SUM(C1093:C1111)</f>
        <v>0</v>
      </c>
      <c r="D1112" t="s">
        <v>22</v>
      </c>
      <c r="E1112" t="s">
        <v>21</v>
      </c>
      <c r="V1112" s="17"/>
      <c r="X1112" s="15" t="s">
        <v>18</v>
      </c>
      <c r="Y1112" s="16">
        <f>SUM(Y1093:Y1111)</f>
        <v>0</v>
      </c>
      <c r="Z1112" t="s">
        <v>22</v>
      </c>
      <c r="AA1112" t="s">
        <v>21</v>
      </c>
    </row>
    <row r="1113" spans="2:27">
      <c r="E1113" s="1" t="s">
        <v>19</v>
      </c>
      <c r="V1113" s="17"/>
      <c r="AA1113" s="1" t="s">
        <v>19</v>
      </c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</sheetData>
  <mergeCells count="289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O245:R245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481:C481"/>
    <mergeCell ref="X481:Y481"/>
    <mergeCell ref="E490:G490"/>
    <mergeCell ref="AA490:AC490"/>
    <mergeCell ref="N492:Q492"/>
    <mergeCell ref="AJ492:AM492"/>
    <mergeCell ref="AC468:AE470"/>
    <mergeCell ref="H469:J470"/>
    <mergeCell ref="E474:H474"/>
    <mergeCell ref="AA474:AD474"/>
    <mergeCell ref="B480:C480"/>
    <mergeCell ref="X480:Y480"/>
    <mergeCell ref="B527:C527"/>
    <mergeCell ref="X527:Y527"/>
    <mergeCell ref="E535:G535"/>
    <mergeCell ref="AA535:AC535"/>
    <mergeCell ref="N537:Q537"/>
    <mergeCell ref="AJ537:AM537"/>
    <mergeCell ref="H514:J515"/>
    <mergeCell ref="AA514:AC515"/>
    <mergeCell ref="E519:H519"/>
    <mergeCell ref="AA519:AD519"/>
    <mergeCell ref="X525:Y525"/>
    <mergeCell ref="B526:C526"/>
    <mergeCell ref="B580:C580"/>
    <mergeCell ref="X580:Y580"/>
    <mergeCell ref="E589:G589"/>
    <mergeCell ref="AA589:AC589"/>
    <mergeCell ref="N591:Q591"/>
    <mergeCell ref="AJ591:AM591"/>
    <mergeCell ref="AC567:AE569"/>
    <mergeCell ref="H568:J569"/>
    <mergeCell ref="E573:H573"/>
    <mergeCell ref="AA573:AD573"/>
    <mergeCell ref="B579:C579"/>
    <mergeCell ref="X579:Y579"/>
    <mergeCell ref="B626:C626"/>
    <mergeCell ref="X626:Y626"/>
    <mergeCell ref="E634:G634"/>
    <mergeCell ref="AA634:AC634"/>
    <mergeCell ref="N636:Q636"/>
    <mergeCell ref="AJ636:AM636"/>
    <mergeCell ref="H613:J614"/>
    <mergeCell ref="AA613:AC614"/>
    <mergeCell ref="E618:H618"/>
    <mergeCell ref="AA618:AD618"/>
    <mergeCell ref="X624:Y624"/>
    <mergeCell ref="B625:C625"/>
    <mergeCell ref="B673:C673"/>
    <mergeCell ref="X673:Y673"/>
    <mergeCell ref="E682:G682"/>
    <mergeCell ref="AA682:AC682"/>
    <mergeCell ref="N684:Q684"/>
    <mergeCell ref="AJ684:AM684"/>
    <mergeCell ref="AC660:AE662"/>
    <mergeCell ref="H661:J662"/>
    <mergeCell ref="E666:H666"/>
    <mergeCell ref="AA666:AD666"/>
    <mergeCell ref="B672:C672"/>
    <mergeCell ref="X672:Y672"/>
    <mergeCell ref="B719:C719"/>
    <mergeCell ref="X719:Y719"/>
    <mergeCell ref="E727:G727"/>
    <mergeCell ref="AA727:AC727"/>
    <mergeCell ref="N729:Q729"/>
    <mergeCell ref="AJ729:AM729"/>
    <mergeCell ref="H706:J707"/>
    <mergeCell ref="AA706:AC707"/>
    <mergeCell ref="E711:H711"/>
    <mergeCell ref="AA711:AD711"/>
    <mergeCell ref="X717:Y717"/>
    <mergeCell ref="B718:C718"/>
    <mergeCell ref="B766:C766"/>
    <mergeCell ref="X766:Y766"/>
    <mergeCell ref="E775:G775"/>
    <mergeCell ref="AA775:AC775"/>
    <mergeCell ref="N777:Q777"/>
    <mergeCell ref="AJ777:AM777"/>
    <mergeCell ref="AC753:AE755"/>
    <mergeCell ref="H754:J755"/>
    <mergeCell ref="E759:H759"/>
    <mergeCell ref="AA759:AD759"/>
    <mergeCell ref="B765:C765"/>
    <mergeCell ref="X765:Y765"/>
    <mergeCell ref="B812:C812"/>
    <mergeCell ref="X812:Y812"/>
    <mergeCell ref="E820:G820"/>
    <mergeCell ref="AA820:AC820"/>
    <mergeCell ref="N822:Q822"/>
    <mergeCell ref="AJ822:AM822"/>
    <mergeCell ref="H799:J800"/>
    <mergeCell ref="AA799:AC800"/>
    <mergeCell ref="E804:H804"/>
    <mergeCell ref="AA804:AD804"/>
    <mergeCell ref="X810:Y810"/>
    <mergeCell ref="B811:C811"/>
    <mergeCell ref="B859:C859"/>
    <mergeCell ref="X859:Y859"/>
    <mergeCell ref="E868:G868"/>
    <mergeCell ref="AA868:AC868"/>
    <mergeCell ref="N870:Q870"/>
    <mergeCell ref="AJ870:AM870"/>
    <mergeCell ref="AC846:AE848"/>
    <mergeCell ref="H847:J848"/>
    <mergeCell ref="E852:H852"/>
    <mergeCell ref="AA852:AD852"/>
    <mergeCell ref="B858:C858"/>
    <mergeCell ref="X858:Y858"/>
    <mergeCell ref="B905:C905"/>
    <mergeCell ref="X905:Y905"/>
    <mergeCell ref="E913:G913"/>
    <mergeCell ref="AA913:AC913"/>
    <mergeCell ref="N915:Q915"/>
    <mergeCell ref="AJ915:AM915"/>
    <mergeCell ref="H892:J893"/>
    <mergeCell ref="AA892:AC893"/>
    <mergeCell ref="E897:H897"/>
    <mergeCell ref="AA897:AD897"/>
    <mergeCell ref="X903:Y903"/>
    <mergeCell ref="B904:C904"/>
    <mergeCell ref="B953:C953"/>
    <mergeCell ref="X953:Y953"/>
    <mergeCell ref="E962:G962"/>
    <mergeCell ref="AA962:AC962"/>
    <mergeCell ref="N964:Q964"/>
    <mergeCell ref="AJ964:AM964"/>
    <mergeCell ref="AC940:AE942"/>
    <mergeCell ref="H941:J942"/>
    <mergeCell ref="E946:H946"/>
    <mergeCell ref="AA946:AD946"/>
    <mergeCell ref="B952:C952"/>
    <mergeCell ref="X952:Y952"/>
    <mergeCell ref="B999:C999"/>
    <mergeCell ref="X999:Y999"/>
    <mergeCell ref="E1007:G1007"/>
    <mergeCell ref="AA1007:AC1007"/>
    <mergeCell ref="N1009:Q1009"/>
    <mergeCell ref="AJ1009:AM1009"/>
    <mergeCell ref="H986:J987"/>
    <mergeCell ref="AA986:AC987"/>
    <mergeCell ref="E991:H991"/>
    <mergeCell ref="AA991:AD991"/>
    <mergeCell ref="X997:Y997"/>
    <mergeCell ref="B998:C998"/>
    <mergeCell ref="B1046:C1046"/>
    <mergeCell ref="X1046:Y1046"/>
    <mergeCell ref="E1055:G1055"/>
    <mergeCell ref="AA1055:AC1055"/>
    <mergeCell ref="N1057:Q1057"/>
    <mergeCell ref="AJ1057:AM1057"/>
    <mergeCell ref="AC1033:AE1035"/>
    <mergeCell ref="H1034:J1035"/>
    <mergeCell ref="E1039:H1039"/>
    <mergeCell ref="AA1039:AD1039"/>
    <mergeCell ref="B1045:C1045"/>
    <mergeCell ref="X1045:Y1045"/>
    <mergeCell ref="B1092:C1092"/>
    <mergeCell ref="X1092:Y1092"/>
    <mergeCell ref="E1100:G1100"/>
    <mergeCell ref="AA1100:AC1100"/>
    <mergeCell ref="N1102:Q1102"/>
    <mergeCell ref="AJ1102:AM1102"/>
    <mergeCell ref="H1079:J1080"/>
    <mergeCell ref="AA1079:AC1080"/>
    <mergeCell ref="E1084:H1084"/>
    <mergeCell ref="AA1084:AD1084"/>
    <mergeCell ref="X1090:Y1090"/>
    <mergeCell ref="B1091:C1091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Z1207"/>
  <sheetViews>
    <sheetView topLeftCell="A547" workbookViewId="0">
      <selection activeCell="J561" sqref="J561"/>
    </sheetView>
  </sheetViews>
  <sheetFormatPr baseColWidth="10" defaultColWidth="11.42578125" defaultRowHeight="15"/>
  <cols>
    <col min="2" max="2" width="26.5703125" customWidth="1"/>
    <col min="3" max="3" width="14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176" t="s">
        <v>29</v>
      </c>
      <c r="AD2" s="176"/>
      <c r="AE2" s="176"/>
    </row>
    <row r="3" spans="2:41">
      <c r="H3" s="173" t="s">
        <v>28</v>
      </c>
      <c r="I3" s="173"/>
      <c r="J3" s="173"/>
      <c r="V3" s="17"/>
      <c r="AC3" s="176"/>
      <c r="AD3" s="176"/>
      <c r="AE3" s="176"/>
    </row>
    <row r="4" spans="2:41">
      <c r="H4" s="173"/>
      <c r="I4" s="173"/>
      <c r="J4" s="173"/>
      <c r="V4" s="17"/>
      <c r="AC4" s="176"/>
      <c r="AD4" s="176"/>
      <c r="AE4" s="17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74"/>
      <c r="F8" s="174"/>
      <c r="G8" s="174"/>
      <c r="H8" s="174"/>
      <c r="V8" s="17"/>
      <c r="X8" s="23" t="s">
        <v>156</v>
      </c>
      <c r="Y8" s="20">
        <f>IF(B8="PAGADO",0,C13)</f>
        <v>0</v>
      </c>
      <c r="AA8" s="174" t="s">
        <v>215</v>
      </c>
      <c r="AB8" s="174"/>
      <c r="AC8" s="174"/>
      <c r="AD8" s="174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77" t="str">
        <f>IF(C13&lt;0,"NO PAGAR","COBRAR")</f>
        <v>COBRAR</v>
      </c>
      <c r="C14" s="17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77" t="str">
        <f>IF(Y13&lt;0,"NO PAGAR","COBRAR")</f>
        <v>COBRAR</v>
      </c>
      <c r="Y14" s="177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68" t="s">
        <v>9</v>
      </c>
      <c r="C15" s="16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68" t="s">
        <v>9</v>
      </c>
      <c r="Y15" s="169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70" t="s">
        <v>7</v>
      </c>
      <c r="F24" s="171"/>
      <c r="G24" s="172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70" t="s">
        <v>7</v>
      </c>
      <c r="AB24" s="171"/>
      <c r="AC24" s="172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70" t="s">
        <v>7</v>
      </c>
      <c r="O26" s="171"/>
      <c r="P26" s="171"/>
      <c r="Q26" s="172"/>
      <c r="R26" s="18">
        <f>SUM(R10:R25)</f>
        <v>0</v>
      </c>
      <c r="S26" s="3"/>
      <c r="V26" s="17"/>
      <c r="X26" s="12"/>
      <c r="Y26" s="10"/>
      <c r="AJ26" s="170" t="s">
        <v>7</v>
      </c>
      <c r="AK26" s="171"/>
      <c r="AL26" s="171"/>
      <c r="AM26" s="172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73" t="s">
        <v>30</v>
      </c>
      <c r="I48" s="173"/>
      <c r="J48" s="173"/>
      <c r="V48" s="17"/>
      <c r="AA48" s="173" t="s">
        <v>31</v>
      </c>
      <c r="AB48" s="173"/>
      <c r="AC48" s="173"/>
    </row>
    <row r="49" spans="2:41">
      <c r="H49" s="173"/>
      <c r="I49" s="173"/>
      <c r="J49" s="173"/>
      <c r="V49" s="17"/>
      <c r="AA49" s="173"/>
      <c r="AB49" s="173"/>
      <c r="AC49" s="173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74" t="s">
        <v>202</v>
      </c>
      <c r="F53" s="174"/>
      <c r="G53" s="174"/>
      <c r="H53" s="174"/>
      <c r="V53" s="17"/>
      <c r="X53" s="23" t="s">
        <v>82</v>
      </c>
      <c r="Y53" s="20">
        <f>IF(B53="PAGADO",0,C58)</f>
        <v>0</v>
      </c>
      <c r="AA53" s="174" t="s">
        <v>259</v>
      </c>
      <c r="AB53" s="174"/>
      <c r="AC53" s="174"/>
      <c r="AD53" s="174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200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25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>
        <v>44855</v>
      </c>
      <c r="AB55" s="3" t="s">
        <v>260</v>
      </c>
      <c r="AC55" s="3" t="s">
        <v>261</v>
      </c>
      <c r="AD55" s="5">
        <v>200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200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48.67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151.32999999999998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75" t="str">
        <f>IF(Y58&lt;0,"NO PAGAR","COBRAR'")</f>
        <v>COBRAR'</v>
      </c>
      <c r="Y59" s="17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75" t="str">
        <f>IF(C58&lt;0,"NO PAGAR","COBRAR'")</f>
        <v>COBRAR'</v>
      </c>
      <c r="C60" s="17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68" t="s">
        <v>9</v>
      </c>
      <c r="C61" s="16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68" t="s">
        <v>9</v>
      </c>
      <c r="Y61" s="16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70" t="s">
        <v>7</v>
      </c>
      <c r="F69" s="171"/>
      <c r="G69" s="172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271</v>
      </c>
      <c r="Y69" s="10">
        <v>48.67</v>
      </c>
      <c r="AA69" s="170" t="s">
        <v>7</v>
      </c>
      <c r="AB69" s="171"/>
      <c r="AC69" s="172"/>
      <c r="AD69" s="5">
        <f>SUM(AD55:AD68)</f>
        <v>200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70" t="s">
        <v>7</v>
      </c>
      <c r="O71" s="171"/>
      <c r="P71" s="171"/>
      <c r="Q71" s="172"/>
      <c r="R71" s="18">
        <f>SUM(R55:R70)</f>
        <v>0</v>
      </c>
      <c r="S71" s="3"/>
      <c r="V71" s="17"/>
      <c r="X71" s="12"/>
      <c r="Y71" s="10"/>
      <c r="AJ71" s="170" t="s">
        <v>7</v>
      </c>
      <c r="AK71" s="171"/>
      <c r="AL71" s="171"/>
      <c r="AM71" s="172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48.67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76" t="s">
        <v>29</v>
      </c>
      <c r="AD100" s="176"/>
      <c r="AE100" s="176"/>
    </row>
    <row r="101" spans="2:41">
      <c r="H101" s="173" t="s">
        <v>28</v>
      </c>
      <c r="I101" s="173"/>
      <c r="J101" s="173"/>
      <c r="V101" s="17"/>
      <c r="AC101" s="176"/>
      <c r="AD101" s="176"/>
      <c r="AE101" s="176"/>
    </row>
    <row r="102" spans="2:41">
      <c r="H102" s="173"/>
      <c r="I102" s="173"/>
      <c r="J102" s="173"/>
      <c r="V102" s="17"/>
      <c r="AC102" s="176"/>
      <c r="AD102" s="176"/>
      <c r="AE102" s="176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74"/>
      <c r="F106" s="174"/>
      <c r="G106" s="174"/>
      <c r="H106" s="174"/>
      <c r="V106" s="17"/>
      <c r="X106" s="23" t="s">
        <v>32</v>
      </c>
      <c r="Y106" s="20">
        <f>IF(B106="PAGADO",0,C111)</f>
        <v>0</v>
      </c>
      <c r="AA106" s="174" t="s">
        <v>310</v>
      </c>
      <c r="AB106" s="174"/>
      <c r="AC106" s="174"/>
      <c r="AD106" s="174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77" t="str">
        <f>IF(C111&lt;0,"NO PAGAR","COBRAR")</f>
        <v>COBRAR</v>
      </c>
      <c r="C112" s="177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77" t="str">
        <f>IF(Y111&lt;0,"NO PAGAR","COBRAR")</f>
        <v>COBRAR</v>
      </c>
      <c r="Y112" s="177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68" t="s">
        <v>9</v>
      </c>
      <c r="C113" s="169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68" t="s">
        <v>9</v>
      </c>
      <c r="Y113" s="169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70" t="s">
        <v>7</v>
      </c>
      <c r="F122" s="171"/>
      <c r="G122" s="172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70" t="s">
        <v>7</v>
      </c>
      <c r="AB122" s="171"/>
      <c r="AC122" s="172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70" t="s">
        <v>7</v>
      </c>
      <c r="O124" s="171"/>
      <c r="P124" s="171"/>
      <c r="Q124" s="172"/>
      <c r="R124" s="18">
        <f>SUM(R108:R123)</f>
        <v>0</v>
      </c>
      <c r="S124" s="3"/>
      <c r="V124" s="17"/>
      <c r="X124" s="12"/>
      <c r="Y124" s="10"/>
      <c r="AJ124" s="170" t="s">
        <v>7</v>
      </c>
      <c r="AK124" s="171"/>
      <c r="AL124" s="171"/>
      <c r="AM124" s="172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73" t="s">
        <v>30</v>
      </c>
      <c r="I146" s="173"/>
      <c r="J146" s="173"/>
      <c r="V146" s="17"/>
      <c r="AA146" s="173" t="s">
        <v>31</v>
      </c>
      <c r="AB146" s="173"/>
      <c r="AC146" s="173"/>
    </row>
    <row r="147" spans="2:41">
      <c r="H147" s="173"/>
      <c r="I147" s="173"/>
      <c r="J147" s="173"/>
      <c r="V147" s="17"/>
      <c r="AA147" s="173"/>
      <c r="AB147" s="173"/>
      <c r="AC147" s="173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156</v>
      </c>
      <c r="C151" s="20">
        <f>IF(X106="PAGADO",0,C111)</f>
        <v>0</v>
      </c>
      <c r="E151" s="174" t="s">
        <v>224</v>
      </c>
      <c r="F151" s="174"/>
      <c r="G151" s="174"/>
      <c r="H151" s="174"/>
      <c r="V151" s="17"/>
      <c r="X151" s="23" t="s">
        <v>32</v>
      </c>
      <c r="Y151" s="20">
        <f>IF(B151="PAGADO",0,C156)</f>
        <v>0</v>
      </c>
      <c r="AA151" s="174" t="s">
        <v>20</v>
      </c>
      <c r="AB151" s="174"/>
      <c r="AC151" s="174"/>
      <c r="AD151" s="174"/>
    </row>
    <row r="152" spans="2:41">
      <c r="B152" s="1" t="s">
        <v>0</v>
      </c>
      <c r="C152" s="19">
        <f>H167</f>
        <v>650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 t="s">
        <v>359</v>
      </c>
      <c r="G153" s="3" t="s">
        <v>360</v>
      </c>
      <c r="H153" s="5">
        <v>200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650</v>
      </c>
      <c r="E154" s="4"/>
      <c r="F154" s="3"/>
      <c r="G154" s="3" t="s">
        <v>361</v>
      </c>
      <c r="H154" s="5">
        <v>150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 t="s">
        <v>362</v>
      </c>
      <c r="H155" s="5">
        <v>150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650</v>
      </c>
      <c r="E156" s="4"/>
      <c r="F156" s="3"/>
      <c r="G156" s="3" t="s">
        <v>363</v>
      </c>
      <c r="H156" s="5">
        <v>150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75" t="str">
        <f>IF(Y156&lt;0,"NO PAGAR","COBRAR'")</f>
        <v>COBRAR'</v>
      </c>
      <c r="Y157" s="175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75" t="str">
        <f>IF(C156&lt;0,"NO PAGAR","COBRAR'")</f>
        <v>COBRAR'</v>
      </c>
      <c r="C158" s="175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68" t="s">
        <v>9</v>
      </c>
      <c r="C159" s="169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68" t="s">
        <v>9</v>
      </c>
      <c r="Y159" s="169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70" t="s">
        <v>7</v>
      </c>
      <c r="F167" s="171"/>
      <c r="G167" s="172"/>
      <c r="H167" s="5">
        <f>SUM(H153:H166)</f>
        <v>650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70" t="s">
        <v>7</v>
      </c>
      <c r="AB167" s="171"/>
      <c r="AC167" s="172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70" t="s">
        <v>7</v>
      </c>
      <c r="O169" s="171"/>
      <c r="P169" s="171"/>
      <c r="Q169" s="172"/>
      <c r="R169" s="18">
        <f>SUM(R153:R168)</f>
        <v>0</v>
      </c>
      <c r="S169" s="3"/>
      <c r="V169" s="17"/>
      <c r="X169" s="12"/>
      <c r="Y169" s="10"/>
      <c r="AJ169" s="170" t="s">
        <v>7</v>
      </c>
      <c r="AK169" s="171"/>
      <c r="AL169" s="171"/>
      <c r="AM169" s="172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76" t="s">
        <v>29</v>
      </c>
      <c r="AD194" s="176"/>
      <c r="AE194" s="176"/>
    </row>
    <row r="195" spans="2:41">
      <c r="H195" s="173" t="s">
        <v>28</v>
      </c>
      <c r="I195" s="173"/>
      <c r="J195" s="173"/>
      <c r="V195" s="17"/>
      <c r="AC195" s="176"/>
      <c r="AD195" s="176"/>
      <c r="AE195" s="176"/>
    </row>
    <row r="196" spans="2:41">
      <c r="H196" s="173"/>
      <c r="I196" s="173"/>
      <c r="J196" s="173"/>
      <c r="V196" s="17"/>
      <c r="AC196" s="176"/>
      <c r="AD196" s="176"/>
      <c r="AE196" s="176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282</v>
      </c>
      <c r="C200" s="20">
        <f>IF(X151="PAGADO",0,Y156)</f>
        <v>0</v>
      </c>
      <c r="E200" s="174" t="s">
        <v>439</v>
      </c>
      <c r="F200" s="174"/>
      <c r="G200" s="174"/>
      <c r="H200" s="174"/>
      <c r="V200" s="17"/>
      <c r="X200" s="23" t="s">
        <v>130</v>
      </c>
      <c r="Y200" s="20">
        <f>IF(B200="PAGADO",0,C205)</f>
        <v>520</v>
      </c>
      <c r="AA200" s="174" t="s">
        <v>20</v>
      </c>
      <c r="AB200" s="174"/>
      <c r="AC200" s="174"/>
      <c r="AD200" s="174"/>
    </row>
    <row r="201" spans="2:41">
      <c r="B201" s="1" t="s">
        <v>0</v>
      </c>
      <c r="C201" s="19">
        <f>H216</f>
        <v>520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44972</v>
      </c>
      <c r="F202" s="3" t="s">
        <v>199</v>
      </c>
      <c r="G202" s="3" t="s">
        <v>203</v>
      </c>
      <c r="H202" s="5">
        <v>520</v>
      </c>
      <c r="N202" s="3"/>
      <c r="O202" s="3"/>
      <c r="P202" s="3"/>
      <c r="Q202" s="3"/>
      <c r="R202" s="18"/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520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520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0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520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520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77" t="str">
        <f>IF(C205&lt;0,"NO PAGAR","COBRAR")</f>
        <v>COBRAR</v>
      </c>
      <c r="C206" s="177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77" t="str">
        <f>IF(Y205&lt;0,"NO PAGAR","COBRAR")</f>
        <v>COBRAR</v>
      </c>
      <c r="Y206" s="177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68" t="s">
        <v>9</v>
      </c>
      <c r="C207" s="169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68" t="s">
        <v>9</v>
      </c>
      <c r="Y207" s="169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70" t="s">
        <v>7</v>
      </c>
      <c r="F216" s="171"/>
      <c r="G216" s="172"/>
      <c r="H216" s="5">
        <f>SUM(H202:H215)</f>
        <v>520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70" t="s">
        <v>7</v>
      </c>
      <c r="AB216" s="171"/>
      <c r="AC216" s="172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70" t="s">
        <v>7</v>
      </c>
      <c r="O218" s="171"/>
      <c r="P218" s="171"/>
      <c r="Q218" s="172"/>
      <c r="R218" s="18">
        <f>SUM(R202:R217)</f>
        <v>0</v>
      </c>
      <c r="S218" s="3"/>
      <c r="V218" s="17"/>
      <c r="X218" s="12"/>
      <c r="Y218" s="10"/>
      <c r="AJ218" s="170" t="s">
        <v>7</v>
      </c>
      <c r="AK218" s="171"/>
      <c r="AL218" s="171"/>
      <c r="AM218" s="172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H222" t="s">
        <v>486</v>
      </c>
      <c r="I222">
        <v>1149</v>
      </c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73" t="s">
        <v>30</v>
      </c>
      <c r="I240" s="173"/>
      <c r="J240" s="173"/>
      <c r="V240" s="17"/>
      <c r="AA240" s="173" t="s">
        <v>31</v>
      </c>
      <c r="AB240" s="173"/>
      <c r="AC240" s="173"/>
    </row>
    <row r="241" spans="2:41">
      <c r="H241" s="173"/>
      <c r="I241" s="173"/>
      <c r="J241" s="173"/>
      <c r="V241" s="17"/>
      <c r="AA241" s="173"/>
      <c r="AB241" s="173"/>
      <c r="AC241" s="173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156</v>
      </c>
      <c r="C245" s="20">
        <f>IF(X200="PAGADO",0,C205)</f>
        <v>0</v>
      </c>
      <c r="E245" s="174" t="s">
        <v>224</v>
      </c>
      <c r="F245" s="174"/>
      <c r="G245" s="174"/>
      <c r="H245" s="174"/>
      <c r="V245" s="17"/>
      <c r="X245" s="23" t="s">
        <v>130</v>
      </c>
      <c r="Y245" s="20">
        <f>IF(B245="PAGADO",0,C250)</f>
        <v>0</v>
      </c>
      <c r="AA245" s="174" t="s">
        <v>564</v>
      </c>
      <c r="AB245" s="174"/>
      <c r="AC245" s="174"/>
      <c r="AD245" s="174"/>
    </row>
    <row r="246" spans="2:41">
      <c r="B246" s="1" t="s">
        <v>0</v>
      </c>
      <c r="C246" s="19">
        <f>H261</f>
        <v>360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550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3" t="s">
        <v>359</v>
      </c>
      <c r="F247" s="3" t="s">
        <v>360</v>
      </c>
      <c r="G247" s="5">
        <v>200</v>
      </c>
      <c r="H247" s="5">
        <v>200</v>
      </c>
      <c r="N247" s="3"/>
      <c r="O247" s="3"/>
      <c r="P247" s="3"/>
      <c r="Q247" s="3"/>
      <c r="R247" s="18"/>
      <c r="S247" s="3"/>
      <c r="V247" s="17"/>
      <c r="Y247" s="20"/>
      <c r="AA247" s="4">
        <v>44993</v>
      </c>
      <c r="AB247" s="3" t="s">
        <v>199</v>
      </c>
      <c r="AC247" s="3" t="s">
        <v>189</v>
      </c>
      <c r="AD247" s="5">
        <v>550</v>
      </c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360</v>
      </c>
      <c r="E248" s="3"/>
      <c r="F248" s="3"/>
      <c r="G248" s="5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550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0</v>
      </c>
      <c r="E249" s="3"/>
      <c r="F249" s="3" t="s">
        <v>362</v>
      </c>
      <c r="G249" s="5">
        <v>160</v>
      </c>
      <c r="H249" s="5">
        <v>160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360</v>
      </c>
      <c r="E250" s="3"/>
      <c r="F250" s="3"/>
      <c r="G250" s="5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550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75" t="str">
        <f>IF(Y250&lt;0,"NO PAGAR","COBRAR'")</f>
        <v>COBRAR'</v>
      </c>
      <c r="Y251" s="175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75" t="str">
        <f>IF(C250&lt;0,"NO PAGAR","COBRAR'")</f>
        <v>COBRAR'</v>
      </c>
      <c r="C252" s="175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68" t="s">
        <v>9</v>
      </c>
      <c r="C253" s="169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68" t="s">
        <v>9</v>
      </c>
      <c r="Y253" s="169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70" t="s">
        <v>7</v>
      </c>
      <c r="F261" s="171"/>
      <c r="G261" s="172"/>
      <c r="H261" s="5">
        <f>SUM(H247:H260)</f>
        <v>360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70" t="s">
        <v>7</v>
      </c>
      <c r="AB261" s="171"/>
      <c r="AC261" s="172"/>
      <c r="AD261" s="5">
        <f>SUM(AD247:AD260)</f>
        <v>550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70" t="s">
        <v>7</v>
      </c>
      <c r="O263" s="171"/>
      <c r="P263" s="171"/>
      <c r="Q263" s="172"/>
      <c r="R263" s="18">
        <f>SUM(R247:R262)</f>
        <v>0</v>
      </c>
      <c r="S263" s="3"/>
      <c r="V263" s="17"/>
      <c r="X263" s="12"/>
      <c r="Y263" s="10"/>
      <c r="AE263" s="1" t="s">
        <v>486</v>
      </c>
      <c r="AF263" s="1">
        <v>1190</v>
      </c>
      <c r="AJ263" s="170" t="s">
        <v>7</v>
      </c>
      <c r="AK263" s="171"/>
      <c r="AL263" s="171"/>
      <c r="AM263" s="172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0</v>
      </c>
      <c r="D273" t="s">
        <v>22</v>
      </c>
      <c r="E273" t="s">
        <v>21</v>
      </c>
      <c r="V273" s="17"/>
      <c r="X273" s="15" t="s">
        <v>18</v>
      </c>
      <c r="Y273" s="16">
        <f>SUM(Y254:Y272)</f>
        <v>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76" t="s">
        <v>29</v>
      </c>
      <c r="AD286" s="176"/>
      <c r="AE286" s="176"/>
    </row>
    <row r="287" spans="2:31">
      <c r="H287" s="173" t="s">
        <v>28</v>
      </c>
      <c r="I287" s="173"/>
      <c r="J287" s="173"/>
      <c r="V287" s="17"/>
      <c r="AC287" s="176"/>
      <c r="AD287" s="176"/>
      <c r="AE287" s="176"/>
    </row>
    <row r="288" spans="2:31">
      <c r="H288" s="173"/>
      <c r="I288" s="173"/>
      <c r="J288" s="173"/>
      <c r="V288" s="17"/>
      <c r="AC288" s="176"/>
      <c r="AD288" s="176"/>
      <c r="AE288" s="176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0</v>
      </c>
      <c r="E292" s="174" t="s">
        <v>20</v>
      </c>
      <c r="F292" s="174"/>
      <c r="G292" s="174"/>
      <c r="H292" s="174"/>
      <c r="V292" s="17"/>
      <c r="X292" s="23" t="s">
        <v>581</v>
      </c>
      <c r="Y292" s="20">
        <f>IF(B292="PAGADO",0,C297)</f>
        <v>0</v>
      </c>
      <c r="AA292" s="174" t="s">
        <v>224</v>
      </c>
      <c r="AB292" s="174"/>
      <c r="AC292" s="174"/>
      <c r="AD292" s="174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300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45027</v>
      </c>
      <c r="AB294" s="3" t="s">
        <v>360</v>
      </c>
      <c r="AC294" s="3" t="s">
        <v>615</v>
      </c>
      <c r="AD294" s="5">
        <v>200</v>
      </c>
      <c r="AJ294" s="3"/>
      <c r="AK294" s="3"/>
      <c r="AL294" s="3"/>
      <c r="AM294" s="3"/>
      <c r="AN294" s="18"/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300</v>
      </c>
      <c r="AA295" s="4">
        <v>45027</v>
      </c>
      <c r="AB295" s="3" t="s">
        <v>616</v>
      </c>
      <c r="AC295" s="3" t="s">
        <v>617</v>
      </c>
      <c r="AD295" s="5">
        <v>100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300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77" t="str">
        <f>IF(C297&lt;0,"NO PAGAR","COBRAR")</f>
        <v>COBRAR</v>
      </c>
      <c r="C298" s="177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77" t="str">
        <f>IF(Y297&lt;0,"NO PAGAR","COBRAR")</f>
        <v>COBRAR</v>
      </c>
      <c r="Y298" s="177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68" t="s">
        <v>9</v>
      </c>
      <c r="C299" s="169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68" t="s">
        <v>9</v>
      </c>
      <c r="Y299" s="169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 t="b">
        <f>IF(Y250&lt;=0,Y250*-1)</f>
        <v>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 FAVOR'</v>
      </c>
      <c r="Y300" s="10">
        <f>IF(C297&lt;=0,C297*-1)</f>
        <v>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70" t="s">
        <v>7</v>
      </c>
      <c r="F308" s="171"/>
      <c r="G308" s="172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170" t="s">
        <v>7</v>
      </c>
      <c r="AB308" s="171"/>
      <c r="AC308" s="172"/>
      <c r="AD308" s="5">
        <f>SUM(AD294:AD307)</f>
        <v>300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70" t="s">
        <v>7</v>
      </c>
      <c r="O310" s="171"/>
      <c r="P310" s="171"/>
      <c r="Q310" s="172"/>
      <c r="R310" s="18">
        <f>SUM(R294:R309)</f>
        <v>0</v>
      </c>
      <c r="S310" s="3"/>
      <c r="V310" s="17"/>
      <c r="X310" s="12"/>
      <c r="Y310" s="10"/>
      <c r="AJ310" s="170" t="s">
        <v>7</v>
      </c>
      <c r="AK310" s="171"/>
      <c r="AL310" s="171"/>
      <c r="AM310" s="172"/>
      <c r="AN310" s="18">
        <f>SUM(AN294:AN309)</f>
        <v>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0</v>
      </c>
      <c r="V319" s="17"/>
      <c r="X319" s="15" t="s">
        <v>18</v>
      </c>
      <c r="Y319" s="16">
        <f>SUM(Y300:Y318)</f>
        <v>0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73" t="s">
        <v>30</v>
      </c>
      <c r="I332" s="173"/>
      <c r="J332" s="173"/>
      <c r="V332" s="17"/>
      <c r="AA332" s="173" t="s">
        <v>31</v>
      </c>
      <c r="AB332" s="173"/>
      <c r="AC332" s="173"/>
    </row>
    <row r="333" spans="1:43">
      <c r="H333" s="173"/>
      <c r="I333" s="173"/>
      <c r="J333" s="173"/>
      <c r="V333" s="17"/>
      <c r="AA333" s="173"/>
      <c r="AB333" s="173"/>
      <c r="AC333" s="173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130</v>
      </c>
      <c r="C337" s="20">
        <f>IF(X292="PAGADO",0,C297)</f>
        <v>0</v>
      </c>
      <c r="E337" s="174" t="s">
        <v>564</v>
      </c>
      <c r="F337" s="174"/>
      <c r="G337" s="174"/>
      <c r="H337" s="174"/>
      <c r="V337" s="17"/>
      <c r="X337" s="23" t="s">
        <v>32</v>
      </c>
      <c r="Y337" s="20">
        <f>IF(B337="PAGADO",0,C342)</f>
        <v>0</v>
      </c>
      <c r="AA337" s="174" t="s">
        <v>20</v>
      </c>
      <c r="AB337" s="174"/>
      <c r="AC337" s="174"/>
      <c r="AD337" s="174"/>
    </row>
    <row r="338" spans="2:41">
      <c r="B338" s="1" t="s">
        <v>0</v>
      </c>
      <c r="C338" s="19">
        <f>H353</f>
        <v>1100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>
        <v>45007</v>
      </c>
      <c r="F339" s="3" t="s">
        <v>194</v>
      </c>
      <c r="G339" s="3" t="s">
        <v>189</v>
      </c>
      <c r="H339" s="5">
        <v>550</v>
      </c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1100</v>
      </c>
      <c r="E340" s="4">
        <v>45014</v>
      </c>
      <c r="F340" s="3" t="s">
        <v>194</v>
      </c>
      <c r="G340" s="3" t="s">
        <v>189</v>
      </c>
      <c r="H340" s="5">
        <v>550</v>
      </c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C359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Y359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1100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0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75" t="str">
        <f>IF(Y342&lt;0,"NO PAGAR","COBRAR'")</f>
        <v>COBRAR'</v>
      </c>
      <c r="Y343" s="175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175" t="str">
        <f>IF(C342&lt;0,"NO PAGAR","COBRAR'")</f>
        <v>COBRAR'</v>
      </c>
      <c r="C344" s="175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68" t="s">
        <v>9</v>
      </c>
      <c r="C345" s="169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68" t="s">
        <v>9</v>
      </c>
      <c r="Y345" s="169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70" t="s">
        <v>7</v>
      </c>
      <c r="F353" s="171"/>
      <c r="G353" s="172"/>
      <c r="H353" s="5">
        <f>SUM(H339:H352)</f>
        <v>1100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170" t="s">
        <v>7</v>
      </c>
      <c r="AB353" s="171"/>
      <c r="AC353" s="172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70" t="s">
        <v>7</v>
      </c>
      <c r="O355" s="171"/>
      <c r="P355" s="171"/>
      <c r="Q355" s="172"/>
      <c r="R355" s="18">
        <f>SUM(R339:R354)</f>
        <v>0</v>
      </c>
      <c r="S355" s="3"/>
      <c r="V355" s="17"/>
      <c r="X355" s="12"/>
      <c r="Y355" s="10"/>
      <c r="AJ355" s="170" t="s">
        <v>7</v>
      </c>
      <c r="AK355" s="171"/>
      <c r="AL355" s="171"/>
      <c r="AM355" s="172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1"/>
      <c r="C358" s="10"/>
      <c r="V358" s="17"/>
      <c r="X358" s="11"/>
      <c r="Y358" s="10"/>
    </row>
    <row r="359" spans="2:41">
      <c r="B359" s="15" t="s">
        <v>18</v>
      </c>
      <c r="C359" s="16">
        <f>SUM(C346:C358)</f>
        <v>0</v>
      </c>
      <c r="D359" t="s">
        <v>22</v>
      </c>
      <c r="E359" t="s">
        <v>21</v>
      </c>
      <c r="V359" s="17"/>
      <c r="X359" s="15" t="s">
        <v>18</v>
      </c>
      <c r="Y359" s="16">
        <f>SUM(Y346:Y358)</f>
        <v>0</v>
      </c>
      <c r="Z359" t="s">
        <v>22</v>
      </c>
      <c r="AA359" t="s">
        <v>21</v>
      </c>
    </row>
    <row r="360" spans="2:41">
      <c r="E360" s="1" t="s">
        <v>19</v>
      </c>
      <c r="V360" s="17"/>
      <c r="AA360" s="1" t="s">
        <v>19</v>
      </c>
    </row>
    <row r="361" spans="2:41">
      <c r="V361" s="17"/>
    </row>
    <row r="362" spans="2:41">
      <c r="V362" s="17"/>
    </row>
    <row r="363" spans="2:41">
      <c r="V363" s="17"/>
    </row>
    <row r="364" spans="2:41">
      <c r="V364" s="17"/>
    </row>
    <row r="365" spans="2:41">
      <c r="V365" s="17"/>
    </row>
    <row r="366" spans="2:41">
      <c r="V366" s="17"/>
    </row>
    <row r="367" spans="2:41">
      <c r="V367" s="17"/>
    </row>
    <row r="368" spans="2:41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  <c r="AC373" s="176" t="s">
        <v>29</v>
      </c>
      <c r="AD373" s="176"/>
      <c r="AE373" s="176"/>
    </row>
    <row r="374" spans="2:41">
      <c r="H374" s="173" t="s">
        <v>28</v>
      </c>
      <c r="I374" s="173"/>
      <c r="J374" s="173"/>
      <c r="V374" s="17"/>
      <c r="AC374" s="176"/>
      <c r="AD374" s="176"/>
      <c r="AE374" s="176"/>
    </row>
    <row r="375" spans="2:41">
      <c r="H375" s="173"/>
      <c r="I375" s="173"/>
      <c r="J375" s="173"/>
      <c r="V375" s="17"/>
      <c r="AC375" s="176"/>
      <c r="AD375" s="176"/>
      <c r="AE375" s="176"/>
    </row>
    <row r="376" spans="2:41">
      <c r="V376" s="17"/>
    </row>
    <row r="377" spans="2:41">
      <c r="V377" s="17"/>
    </row>
    <row r="378" spans="2:41" ht="23.25">
      <c r="B378" s="22" t="s">
        <v>64</v>
      </c>
      <c r="V378" s="17"/>
      <c r="X378" s="22" t="s">
        <v>64</v>
      </c>
    </row>
    <row r="379" spans="2:41" ht="23.25">
      <c r="B379" s="23" t="s">
        <v>32</v>
      </c>
      <c r="C379" s="20">
        <f>IF(X337="PAGADO",0,Y342)</f>
        <v>0</v>
      </c>
      <c r="E379" s="174" t="s">
        <v>20</v>
      </c>
      <c r="F379" s="174"/>
      <c r="G379" s="174"/>
      <c r="H379" s="174"/>
      <c r="V379" s="17"/>
      <c r="X379" s="23" t="s">
        <v>82</v>
      </c>
      <c r="Y379" s="20">
        <f>IF(B379="PAGADO",0,C384)</f>
        <v>0</v>
      </c>
      <c r="AA379" s="174" t="s">
        <v>564</v>
      </c>
      <c r="AB379" s="174"/>
      <c r="AC379" s="174"/>
      <c r="AD379" s="174"/>
    </row>
    <row r="380" spans="2:41">
      <c r="B380" s="1" t="s">
        <v>0</v>
      </c>
      <c r="C380" s="19">
        <f>H395</f>
        <v>0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550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Y381" s="20"/>
      <c r="AA381" s="4">
        <v>45028</v>
      </c>
      <c r="AB381" s="3" t="s">
        <v>201</v>
      </c>
      <c r="AC381" s="3" t="s">
        <v>189</v>
      </c>
      <c r="AD381" s="5">
        <v>550</v>
      </c>
      <c r="AE381" t="s">
        <v>736</v>
      </c>
      <c r="AJ381" s="3"/>
      <c r="AK381" s="3"/>
      <c r="AL381" s="3"/>
      <c r="AM381" s="3"/>
      <c r="AN381" s="18"/>
      <c r="AO381" s="3"/>
    </row>
    <row r="382" spans="2:41">
      <c r="B382" s="1" t="s">
        <v>24</v>
      </c>
      <c r="C382" s="19">
        <f>IF(C379&gt;0,C379+C380,C380)</f>
        <v>0</v>
      </c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550</v>
      </c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C401</f>
        <v>0</v>
      </c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Y401</f>
        <v>0</v>
      </c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550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ht="26.25">
      <c r="B385" s="177" t="str">
        <f>IF(C384&lt;0,"NO PAGAR","COBRAR")</f>
        <v>COBRAR</v>
      </c>
      <c r="C385" s="177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77" t="str">
        <f>IF(Y384&lt;0,"NO PAGAR","COBRAR")</f>
        <v>COBRAR</v>
      </c>
      <c r="Y385" s="177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68" t="s">
        <v>9</v>
      </c>
      <c r="C386" s="169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68" t="s">
        <v>9</v>
      </c>
      <c r="Y386" s="169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9" t="str">
        <f>IF(C415&lt;0,"SALDO A FAVOR","SALDO ADELANTAD0'")</f>
        <v>SALDO ADELANTAD0'</v>
      </c>
      <c r="C387" s="10">
        <f>IF(Y337&lt;=0,Y337*-1)</f>
        <v>0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 FAVOR'</v>
      </c>
      <c r="Y387" s="10">
        <f>IF(C384&lt;=0,C384*-1)</f>
        <v>0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10</v>
      </c>
      <c r="C388" s="10">
        <f>R397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AN397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1" t="s">
        <v>11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>
      <c r="B391" s="11" t="s">
        <v>13</v>
      </c>
      <c r="C391" s="1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14</v>
      </c>
      <c r="Y392" s="1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17</v>
      </c>
      <c r="C395" s="10"/>
      <c r="E395" s="170" t="s">
        <v>7</v>
      </c>
      <c r="F395" s="171"/>
      <c r="G395" s="172"/>
      <c r="H395" s="5">
        <f>SUM(H381:H394)</f>
        <v>0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/>
      <c r="AA395" s="170" t="s">
        <v>7</v>
      </c>
      <c r="AB395" s="171"/>
      <c r="AC395" s="172"/>
      <c r="AD395" s="5">
        <f>SUM(AD381:AD394)</f>
        <v>550</v>
      </c>
      <c r="AJ395" s="3"/>
      <c r="AK395" s="3"/>
      <c r="AL395" s="3"/>
      <c r="AM395" s="3"/>
      <c r="AN395" s="18"/>
      <c r="AO395" s="3"/>
    </row>
    <row r="396" spans="2:41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  <c r="AJ396" s="3"/>
      <c r="AK396" s="3"/>
      <c r="AL396" s="3"/>
      <c r="AM396" s="3"/>
      <c r="AN396" s="18"/>
      <c r="AO396" s="3"/>
    </row>
    <row r="397" spans="2:41">
      <c r="B397" s="12"/>
      <c r="C397" s="10"/>
      <c r="N397" s="170" t="s">
        <v>7</v>
      </c>
      <c r="O397" s="171"/>
      <c r="P397" s="171"/>
      <c r="Q397" s="172"/>
      <c r="R397" s="18">
        <f>SUM(R381:R396)</f>
        <v>0</v>
      </c>
      <c r="S397" s="3"/>
      <c r="V397" s="17"/>
      <c r="X397" s="12"/>
      <c r="Y397" s="10"/>
      <c r="AJ397" s="170" t="s">
        <v>7</v>
      </c>
      <c r="AK397" s="171"/>
      <c r="AL397" s="171"/>
      <c r="AM397" s="172"/>
      <c r="AN397" s="18">
        <f>SUM(AN381:AN396)</f>
        <v>0</v>
      </c>
      <c r="AO397" s="3"/>
    </row>
    <row r="398" spans="2:41">
      <c r="B398" s="12"/>
      <c r="C398" s="10"/>
      <c r="V398" s="17"/>
      <c r="X398" s="12"/>
      <c r="Y398" s="10"/>
    </row>
    <row r="399" spans="2:41">
      <c r="B399" s="12"/>
      <c r="C399" s="10"/>
      <c r="V399" s="17"/>
      <c r="X399" s="12"/>
      <c r="Y399" s="10"/>
    </row>
    <row r="400" spans="2:41">
      <c r="B400" s="11"/>
      <c r="C400" s="10"/>
      <c r="V400" s="17"/>
      <c r="X400" s="11"/>
      <c r="Y400" s="10"/>
    </row>
    <row r="401" spans="1:43">
      <c r="B401" s="15" t="s">
        <v>18</v>
      </c>
      <c r="C401" s="16">
        <f>SUM(C387:C400)</f>
        <v>0</v>
      </c>
      <c r="V401" s="17"/>
      <c r="X401" s="15" t="s">
        <v>18</v>
      </c>
      <c r="Y401" s="16">
        <f>SUM(Y387:Y400)</f>
        <v>0</v>
      </c>
    </row>
    <row r="402" spans="1:43">
      <c r="D402" t="s">
        <v>22</v>
      </c>
      <c r="E402" t="s">
        <v>21</v>
      </c>
      <c r="V402" s="17"/>
      <c r="Z402" t="s">
        <v>22</v>
      </c>
      <c r="AA402" t="s">
        <v>21</v>
      </c>
    </row>
    <row r="403" spans="1:43">
      <c r="E403" s="1" t="s">
        <v>19</v>
      </c>
      <c r="V403" s="17"/>
      <c r="AA403" s="1" t="s">
        <v>19</v>
      </c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V408" s="17"/>
    </row>
    <row r="409" spans="1:43">
      <c r="V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3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</row>
    <row r="413" spans="1:43">
      <c r="V413" s="17"/>
    </row>
    <row r="414" spans="1:43">
      <c r="H414" s="173" t="s">
        <v>30</v>
      </c>
      <c r="I414" s="173"/>
      <c r="J414" s="173"/>
      <c r="V414" s="17"/>
      <c r="AA414" s="173" t="s">
        <v>31</v>
      </c>
      <c r="AB414" s="173"/>
      <c r="AC414" s="173"/>
    </row>
    <row r="415" spans="1:43">
      <c r="H415" s="173"/>
      <c r="I415" s="173"/>
      <c r="J415" s="173"/>
      <c r="V415" s="17"/>
      <c r="AA415" s="173"/>
      <c r="AB415" s="173"/>
      <c r="AC415" s="173"/>
    </row>
    <row r="416" spans="1:43">
      <c r="V416" s="17"/>
    </row>
    <row r="417" spans="2:41">
      <c r="V417" s="17"/>
    </row>
    <row r="418" spans="2:41" ht="23.25">
      <c r="B418" s="24" t="s">
        <v>64</v>
      </c>
      <c r="V418" s="17"/>
      <c r="X418" s="22" t="s">
        <v>64</v>
      </c>
    </row>
    <row r="419" spans="2:41" ht="23.25">
      <c r="B419" s="23" t="s">
        <v>32</v>
      </c>
      <c r="C419" s="20">
        <f>IF(X379="PAGADO",0,C384)</f>
        <v>0</v>
      </c>
      <c r="E419" s="174" t="s">
        <v>20</v>
      </c>
      <c r="F419" s="174"/>
      <c r="G419" s="174"/>
      <c r="H419" s="174"/>
      <c r="V419" s="17"/>
      <c r="X419" s="23" t="s">
        <v>82</v>
      </c>
      <c r="Y419" s="20">
        <f>IF(B1200="PAGADO",0,C424)</f>
        <v>0</v>
      </c>
      <c r="AA419" s="174" t="s">
        <v>848</v>
      </c>
      <c r="AB419" s="174"/>
      <c r="AC419" s="174"/>
      <c r="AD419" s="174"/>
    </row>
    <row r="420" spans="2:41">
      <c r="B420" s="1" t="s">
        <v>0</v>
      </c>
      <c r="C420" s="19">
        <f>H435</f>
        <v>0</v>
      </c>
      <c r="E420" s="2" t="s">
        <v>1</v>
      </c>
      <c r="F420" s="2" t="s">
        <v>2</v>
      </c>
      <c r="G420" s="2" t="s">
        <v>3</v>
      </c>
      <c r="H420" s="2" t="s">
        <v>4</v>
      </c>
      <c r="N420" s="2" t="s">
        <v>1</v>
      </c>
      <c r="O420" s="2" t="s">
        <v>5</v>
      </c>
      <c r="P420" s="2" t="s">
        <v>4</v>
      </c>
      <c r="Q420" s="2" t="s">
        <v>6</v>
      </c>
      <c r="R420" s="2" t="s">
        <v>7</v>
      </c>
      <c r="S420" s="3"/>
      <c r="V420" s="17"/>
      <c r="X420" s="1" t="s">
        <v>0</v>
      </c>
      <c r="Y420" s="19">
        <f>AD435</f>
        <v>250</v>
      </c>
      <c r="AA420" s="2" t="s">
        <v>1</v>
      </c>
      <c r="AB420" s="2" t="s">
        <v>2</v>
      </c>
      <c r="AC420" s="2" t="s">
        <v>3</v>
      </c>
      <c r="AD420" s="2" t="s">
        <v>4</v>
      </c>
      <c r="AJ420" s="2" t="s">
        <v>1</v>
      </c>
      <c r="AK420" s="2" t="s">
        <v>5</v>
      </c>
      <c r="AL420" s="2" t="s">
        <v>4</v>
      </c>
      <c r="AM420" s="2" t="s">
        <v>6</v>
      </c>
      <c r="AN420" s="2" t="s">
        <v>7</v>
      </c>
      <c r="AO420" s="3"/>
    </row>
    <row r="421" spans="2:41">
      <c r="C421" s="20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Y421" s="20"/>
      <c r="AA421" s="4">
        <v>45069</v>
      </c>
      <c r="AB421" s="3" t="s">
        <v>849</v>
      </c>
      <c r="AC421" s="3"/>
      <c r="AD421" s="5">
        <v>150</v>
      </c>
      <c r="AJ421" s="3"/>
      <c r="AK421" s="3"/>
      <c r="AL421" s="3"/>
      <c r="AM421" s="3"/>
      <c r="AN421" s="18"/>
      <c r="AO421" s="3"/>
    </row>
    <row r="422" spans="2:41">
      <c r="B422" s="1" t="s">
        <v>24</v>
      </c>
      <c r="C422" s="19">
        <f>IF(C419&gt;0,C419+C420,C420)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1" t="s">
        <v>24</v>
      </c>
      <c r="Y422" s="19">
        <f>IF(Y419&gt;0,Y419+Y420,Y420)</f>
        <v>250</v>
      </c>
      <c r="AA422" s="4">
        <v>45069</v>
      </c>
      <c r="AB422" s="3" t="s">
        <v>850</v>
      </c>
      <c r="AC422" s="3"/>
      <c r="AD422" s="5">
        <v>100</v>
      </c>
      <c r="AJ422" s="3"/>
      <c r="AK422" s="3"/>
      <c r="AL422" s="3"/>
      <c r="AM422" s="3"/>
      <c r="AN422" s="18"/>
      <c r="AO422" s="3"/>
    </row>
    <row r="423" spans="2:41">
      <c r="B423" s="1" t="s">
        <v>9</v>
      </c>
      <c r="C423" s="20">
        <f>C440</f>
        <v>0</v>
      </c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" t="s">
        <v>9</v>
      </c>
      <c r="Y423" s="20">
        <f>Y440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6" t="s">
        <v>26</v>
      </c>
      <c r="C424" s="21">
        <f>C422-C423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 t="s">
        <v>27</v>
      </c>
      <c r="Y424" s="21">
        <f>Y422-Y423</f>
        <v>250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ht="23.25">
      <c r="B425" s="6"/>
      <c r="C425" s="7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75" t="str">
        <f>IF(Y424&lt;0,"NO PAGAR","COBRAR'")</f>
        <v>COBRAR'</v>
      </c>
      <c r="Y425" s="175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ht="23.25">
      <c r="B426" s="175" t="str">
        <f>IF(C424&lt;0,"NO PAGAR","COBRAR'")</f>
        <v>COBRAR'</v>
      </c>
      <c r="C426" s="175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6"/>
      <c r="Y426" s="8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68" t="s">
        <v>9</v>
      </c>
      <c r="C427" s="169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68" t="s">
        <v>9</v>
      </c>
      <c r="Y427" s="169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9" t="str">
        <f>IF(Y384&lt;0,"SALDO ADELANTADO","SALDO A FAVOR '")</f>
        <v>SALDO A FAVOR '</v>
      </c>
      <c r="C428" s="10" t="b">
        <f>IF(Y384&lt;=0,Y384*-1)</f>
        <v>0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9" t="str">
        <f>IF(C424&lt;0,"SALDO ADELANTADO","SALDO A FAVOR'")</f>
        <v>SALDO A FAVOR'</v>
      </c>
      <c r="Y428" s="10">
        <f>IF(C424&lt;=0,C424*-1)</f>
        <v>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10</v>
      </c>
      <c r="C429" s="10">
        <f>R437</f>
        <v>0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10</v>
      </c>
      <c r="Y429" s="10">
        <f>AN437</f>
        <v>0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11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11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12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12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13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13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14</v>
      </c>
      <c r="C433" s="10"/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14</v>
      </c>
      <c r="Y433" s="10"/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1" t="s">
        <v>15</v>
      </c>
      <c r="C434" s="10"/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15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11" t="s">
        <v>16</v>
      </c>
      <c r="C435" s="10"/>
      <c r="E435" s="170" t="s">
        <v>7</v>
      </c>
      <c r="F435" s="171"/>
      <c r="G435" s="172"/>
      <c r="H435" s="5">
        <f>SUM(H421:H434)</f>
        <v>0</v>
      </c>
      <c r="N435" s="3"/>
      <c r="O435" s="3"/>
      <c r="P435" s="3"/>
      <c r="Q435" s="3"/>
      <c r="R435" s="18"/>
      <c r="S435" s="3"/>
      <c r="V435" s="17"/>
      <c r="X435" s="11" t="s">
        <v>16</v>
      </c>
      <c r="Y435" s="10"/>
      <c r="AA435" s="170" t="s">
        <v>7</v>
      </c>
      <c r="AB435" s="171"/>
      <c r="AC435" s="172"/>
      <c r="AD435" s="5">
        <f>SUM(AD421:AD434)</f>
        <v>250</v>
      </c>
      <c r="AJ435" s="3"/>
      <c r="AK435" s="3"/>
      <c r="AL435" s="3"/>
      <c r="AM435" s="3"/>
      <c r="AN435" s="18"/>
      <c r="AO435" s="3"/>
    </row>
    <row r="436" spans="2:41">
      <c r="B436" s="11" t="s">
        <v>17</v>
      </c>
      <c r="C436" s="10"/>
      <c r="E436" s="13"/>
      <c r="F436" s="13"/>
      <c r="G436" s="13"/>
      <c r="N436" s="3"/>
      <c r="O436" s="3"/>
      <c r="P436" s="3"/>
      <c r="Q436" s="3"/>
      <c r="R436" s="18"/>
      <c r="S436" s="3"/>
      <c r="V436" s="17"/>
      <c r="X436" s="11" t="s">
        <v>17</v>
      </c>
      <c r="Y436" s="10"/>
      <c r="AA436" s="13"/>
      <c r="AB436" s="13"/>
      <c r="AC436" s="13"/>
      <c r="AJ436" s="3"/>
      <c r="AK436" s="3"/>
      <c r="AL436" s="3"/>
      <c r="AM436" s="3"/>
      <c r="AN436" s="18"/>
      <c r="AO436" s="3"/>
    </row>
    <row r="437" spans="2:41">
      <c r="B437" s="12"/>
      <c r="C437" s="10"/>
      <c r="N437" s="170" t="s">
        <v>7</v>
      </c>
      <c r="O437" s="171"/>
      <c r="P437" s="171"/>
      <c r="Q437" s="172"/>
      <c r="R437" s="18">
        <f>SUM(R421:R436)</f>
        <v>0</v>
      </c>
      <c r="S437" s="3"/>
      <c r="V437" s="17"/>
      <c r="X437" s="12"/>
      <c r="Y437" s="10"/>
      <c r="AJ437" s="170" t="s">
        <v>7</v>
      </c>
      <c r="AK437" s="171"/>
      <c r="AL437" s="171"/>
      <c r="AM437" s="172"/>
      <c r="AN437" s="18">
        <f>SUM(AN421:AN436)</f>
        <v>0</v>
      </c>
      <c r="AO437" s="3"/>
    </row>
    <row r="438" spans="2:41">
      <c r="B438" s="12"/>
      <c r="C438" s="10"/>
      <c r="V438" s="17"/>
      <c r="X438" s="12"/>
      <c r="Y438" s="10"/>
    </row>
    <row r="439" spans="2:41">
      <c r="B439" s="11"/>
      <c r="C439" s="10"/>
      <c r="V439" s="17"/>
      <c r="X439" s="11"/>
      <c r="Y439" s="10"/>
    </row>
    <row r="440" spans="2:41">
      <c r="B440" s="15" t="s">
        <v>18</v>
      </c>
      <c r="C440" s="16">
        <f>SUM(C428:C439)</f>
        <v>0</v>
      </c>
      <c r="D440" t="s">
        <v>22</v>
      </c>
      <c r="E440" t="s">
        <v>21</v>
      </c>
      <c r="V440" s="17"/>
      <c r="X440" s="15" t="s">
        <v>18</v>
      </c>
      <c r="Y440" s="16">
        <f>SUM(Y428:Y439)</f>
        <v>0</v>
      </c>
      <c r="Z440" t="s">
        <v>22</v>
      </c>
      <c r="AA440" t="s">
        <v>21</v>
      </c>
    </row>
    <row r="441" spans="2:41">
      <c r="E441" s="1" t="s">
        <v>19</v>
      </c>
      <c r="V441" s="17"/>
      <c r="AA441" s="1" t="s">
        <v>19</v>
      </c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31">
      <c r="V449" s="17"/>
    </row>
    <row r="450" spans="2:31">
      <c r="V450" s="17"/>
    </row>
    <row r="451" spans="2:31">
      <c r="V451" s="17"/>
    </row>
    <row r="452" spans="2:31">
      <c r="V452" s="17"/>
    </row>
    <row r="453" spans="2:31">
      <c r="V453" s="17"/>
    </row>
    <row r="454" spans="2:31">
      <c r="V454" s="17"/>
    </row>
    <row r="455" spans="2:31">
      <c r="V455" s="17"/>
    </row>
    <row r="456" spans="2:31">
      <c r="V456" s="17"/>
    </row>
    <row r="457" spans="2:31">
      <c r="V457" s="17"/>
    </row>
    <row r="458" spans="2:31">
      <c r="V458" s="17"/>
      <c r="AC458" s="176" t="s">
        <v>29</v>
      </c>
      <c r="AD458" s="176"/>
      <c r="AE458" s="176"/>
    </row>
    <row r="459" spans="2:31">
      <c r="H459" s="173" t="s">
        <v>28</v>
      </c>
      <c r="I459" s="173"/>
      <c r="J459" s="173"/>
      <c r="V459" s="17"/>
      <c r="AC459" s="176"/>
      <c r="AD459" s="176"/>
      <c r="AE459" s="176"/>
    </row>
    <row r="460" spans="2:31">
      <c r="H460" s="173"/>
      <c r="I460" s="173"/>
      <c r="J460" s="173"/>
      <c r="V460" s="17"/>
      <c r="AC460" s="176"/>
      <c r="AD460" s="176"/>
      <c r="AE460" s="176"/>
    </row>
    <row r="461" spans="2:31">
      <c r="V461" s="17"/>
    </row>
    <row r="462" spans="2:31">
      <c r="V462" s="17"/>
    </row>
    <row r="463" spans="2:31" ht="23.25">
      <c r="B463" s="22" t="s">
        <v>66</v>
      </c>
      <c r="V463" s="17"/>
      <c r="X463" s="22" t="s">
        <v>66</v>
      </c>
    </row>
    <row r="464" spans="2:31" ht="23.25">
      <c r="B464" s="23" t="s">
        <v>32</v>
      </c>
      <c r="C464" s="20">
        <f>IF(X419="PAGADO",0,Y424)</f>
        <v>0</v>
      </c>
      <c r="E464" s="174" t="s">
        <v>20</v>
      </c>
      <c r="F464" s="174"/>
      <c r="G464" s="174"/>
      <c r="H464" s="174"/>
      <c r="V464" s="17"/>
      <c r="X464" s="23" t="s">
        <v>32</v>
      </c>
      <c r="Y464" s="20">
        <f>IF(B464="PAGADO",0,C469)</f>
        <v>0</v>
      </c>
      <c r="AA464" s="174" t="s">
        <v>20</v>
      </c>
      <c r="AB464" s="174"/>
      <c r="AC464" s="174"/>
      <c r="AD464" s="174"/>
    </row>
    <row r="465" spans="2:41">
      <c r="B465" s="1" t="s">
        <v>0</v>
      </c>
      <c r="C465" s="19">
        <f>H480</f>
        <v>0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Y466" s="20"/>
      <c r="AA466" s="4">
        <v>45108</v>
      </c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C491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Y491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6" t="s">
        <v>25</v>
      </c>
      <c r="C469" s="21">
        <f>C467-C468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ht="26.25">
      <c r="B470" s="177" t="str">
        <f>IF(C469&lt;0,"NO PAGAR","COBRAR")</f>
        <v>COBRAR</v>
      </c>
      <c r="C470" s="177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77" t="str">
        <f>IF(Y469&lt;0,"NO PAGAR","COBRAR")</f>
        <v>COBRAR</v>
      </c>
      <c r="Y470" s="177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68" t="s">
        <v>9</v>
      </c>
      <c r="C471" s="169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68" t="s">
        <v>9</v>
      </c>
      <c r="Y471" s="169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9" t="str">
        <f>IF(C505&lt;0,"SALDO A FAVOR","SALDO ADELANTAD0'")</f>
        <v>SALDO ADELANTAD0'</v>
      </c>
      <c r="C472" s="10" t="b">
        <f>IF(Y424&lt;=0,Y424*-1)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 FAVOR'</v>
      </c>
      <c r="Y472" s="10">
        <f>IF(C469&lt;=0,C469*-1)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10</v>
      </c>
      <c r="C473" s="10">
        <f>R482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AN482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11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12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12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13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13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14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14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15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15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16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16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17</v>
      </c>
      <c r="C480" s="10"/>
      <c r="E480" s="170" t="s">
        <v>7</v>
      </c>
      <c r="F480" s="171"/>
      <c r="G480" s="172"/>
      <c r="H480" s="5">
        <f>SUM(H466:H479)</f>
        <v>0</v>
      </c>
      <c r="N480" s="3"/>
      <c r="O480" s="3"/>
      <c r="P480" s="3"/>
      <c r="Q480" s="3"/>
      <c r="R480" s="18"/>
      <c r="S480" s="3"/>
      <c r="V480" s="17"/>
      <c r="X480" s="11" t="s">
        <v>17</v>
      </c>
      <c r="Y480" s="10"/>
      <c r="AA480" s="170" t="s">
        <v>7</v>
      </c>
      <c r="AB480" s="171"/>
      <c r="AC480" s="172"/>
      <c r="AD480" s="5">
        <f>SUM(AD466:AD479)</f>
        <v>0</v>
      </c>
      <c r="AJ480" s="3"/>
      <c r="AK480" s="3"/>
      <c r="AL480" s="3"/>
      <c r="AM480" s="3"/>
      <c r="AN480" s="18"/>
      <c r="AO480" s="3"/>
    </row>
    <row r="481" spans="2:41">
      <c r="B481" s="12"/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2"/>
      <c r="Y481" s="10"/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1">
      <c r="B482" s="12"/>
      <c r="C482" s="10"/>
      <c r="N482" s="170" t="s">
        <v>7</v>
      </c>
      <c r="O482" s="171"/>
      <c r="P482" s="171"/>
      <c r="Q482" s="172"/>
      <c r="R482" s="18">
        <f>SUM(R466:R481)</f>
        <v>0</v>
      </c>
      <c r="S482" s="3"/>
      <c r="V482" s="17"/>
      <c r="X482" s="12"/>
      <c r="Y482" s="10"/>
      <c r="AJ482" s="170" t="s">
        <v>7</v>
      </c>
      <c r="AK482" s="171"/>
      <c r="AL482" s="171"/>
      <c r="AM482" s="172"/>
      <c r="AN482" s="18">
        <f>SUM(AN466:AN481)</f>
        <v>0</v>
      </c>
      <c r="AO482" s="3"/>
    </row>
    <row r="483" spans="2:41">
      <c r="B483" s="12"/>
      <c r="C483" s="10"/>
      <c r="V483" s="17"/>
      <c r="X483" s="12"/>
      <c r="Y483" s="10"/>
    </row>
    <row r="484" spans="2:41">
      <c r="B484" s="12"/>
      <c r="C484" s="10"/>
      <c r="V484" s="17"/>
      <c r="X484" s="12"/>
      <c r="Y484" s="10"/>
    </row>
    <row r="485" spans="2:41">
      <c r="B485" s="12"/>
      <c r="C485" s="10"/>
      <c r="E485" s="14"/>
      <c r="V485" s="17"/>
      <c r="X485" s="12"/>
      <c r="Y485" s="10"/>
      <c r="AA485" s="14"/>
    </row>
    <row r="486" spans="2:41">
      <c r="B486" s="12"/>
      <c r="C486" s="10"/>
      <c r="V486" s="17"/>
      <c r="X486" s="12"/>
      <c r="Y486" s="10"/>
    </row>
    <row r="487" spans="2:41">
      <c r="B487" s="12"/>
      <c r="C487" s="10"/>
      <c r="V487" s="17"/>
      <c r="X487" s="12"/>
      <c r="Y487" s="10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1"/>
      <c r="C490" s="10"/>
      <c r="V490" s="17"/>
      <c r="X490" s="11"/>
      <c r="Y490" s="10"/>
    </row>
    <row r="491" spans="2:41">
      <c r="B491" s="15" t="s">
        <v>18</v>
      </c>
      <c r="C491" s="16">
        <f>SUM(C472:C490)</f>
        <v>0</v>
      </c>
      <c r="V491" s="17"/>
      <c r="X491" s="15" t="s">
        <v>18</v>
      </c>
      <c r="Y491" s="16">
        <f>SUM(Y472:Y490)</f>
        <v>0</v>
      </c>
    </row>
    <row r="492" spans="2:41">
      <c r="D492" t="s">
        <v>22</v>
      </c>
      <c r="E492" t="s">
        <v>21</v>
      </c>
      <c r="V492" s="17"/>
      <c r="Z492" t="s">
        <v>22</v>
      </c>
      <c r="AA492" t="s">
        <v>21</v>
      </c>
    </row>
    <row r="493" spans="2:41">
      <c r="E493" s="1" t="s">
        <v>19</v>
      </c>
      <c r="V493" s="17"/>
      <c r="AA493" s="1" t="s">
        <v>19</v>
      </c>
    </row>
    <row r="494" spans="2:41">
      <c r="V494" s="17"/>
    </row>
    <row r="495" spans="2:41">
      <c r="V495" s="17"/>
    </row>
    <row r="496" spans="2:41">
      <c r="V496" s="17"/>
    </row>
    <row r="497" spans="1:43">
      <c r="V497" s="17"/>
    </row>
    <row r="498" spans="1:43">
      <c r="V498" s="17"/>
    </row>
    <row r="499" spans="1:43">
      <c r="V499" s="17"/>
    </row>
    <row r="500" spans="1:43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</row>
    <row r="501" spans="1:43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</row>
    <row r="502" spans="1:43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</row>
    <row r="503" spans="1:43">
      <c r="V503" s="17"/>
    </row>
    <row r="504" spans="1:43">
      <c r="H504" s="173" t="s">
        <v>30</v>
      </c>
      <c r="I504" s="173"/>
      <c r="J504" s="173"/>
      <c r="V504" s="17"/>
      <c r="AA504" s="173" t="s">
        <v>31</v>
      </c>
      <c r="AB504" s="173"/>
      <c r="AC504" s="173"/>
    </row>
    <row r="505" spans="1:43">
      <c r="H505" s="173"/>
      <c r="I505" s="173"/>
      <c r="J505" s="173"/>
      <c r="V505" s="17"/>
      <c r="AA505" s="173"/>
      <c r="AB505" s="173"/>
      <c r="AC505" s="173"/>
    </row>
    <row r="506" spans="1:43">
      <c r="V506" s="17"/>
    </row>
    <row r="507" spans="1:43">
      <c r="V507" s="17"/>
    </row>
    <row r="508" spans="1:43" ht="23.25">
      <c r="B508" s="24" t="s">
        <v>66</v>
      </c>
      <c r="V508" s="17"/>
      <c r="X508" s="22" t="s">
        <v>66</v>
      </c>
    </row>
    <row r="509" spans="1:43" ht="23.25">
      <c r="B509" s="23" t="s">
        <v>32</v>
      </c>
      <c r="C509" s="20">
        <f>IF(X464="PAGADO",0,C469)</f>
        <v>0</v>
      </c>
      <c r="E509" s="174" t="s">
        <v>20</v>
      </c>
      <c r="F509" s="174"/>
      <c r="G509" s="174"/>
      <c r="H509" s="174"/>
      <c r="V509" s="17"/>
      <c r="X509" s="23" t="s">
        <v>82</v>
      </c>
      <c r="Y509" s="20">
        <f>IF(B1297="PAGADO",0,C514)</f>
        <v>0</v>
      </c>
      <c r="AA509" s="174" t="s">
        <v>848</v>
      </c>
      <c r="AB509" s="174"/>
      <c r="AC509" s="174"/>
      <c r="AD509" s="174"/>
    </row>
    <row r="510" spans="1:43">
      <c r="B510" s="1" t="s">
        <v>0</v>
      </c>
      <c r="C510" s="19">
        <f>H525</f>
        <v>0</v>
      </c>
      <c r="E510" s="2" t="s">
        <v>1</v>
      </c>
      <c r="F510" s="2" t="s">
        <v>2</v>
      </c>
      <c r="G510" s="2" t="s">
        <v>3</v>
      </c>
      <c r="H510" s="2" t="s">
        <v>4</v>
      </c>
      <c r="N510" s="2" t="s">
        <v>1</v>
      </c>
      <c r="O510" s="2" t="s">
        <v>5</v>
      </c>
      <c r="P510" s="2" t="s">
        <v>4</v>
      </c>
      <c r="Q510" s="2" t="s">
        <v>6</v>
      </c>
      <c r="R510" s="2" t="s">
        <v>7</v>
      </c>
      <c r="S510" s="3"/>
      <c r="V510" s="17"/>
      <c r="X510" s="1" t="s">
        <v>0</v>
      </c>
      <c r="Y510" s="19">
        <f>AD525</f>
        <v>250</v>
      </c>
      <c r="AA510" s="2" t="s">
        <v>1</v>
      </c>
      <c r="AB510" s="2" t="s">
        <v>2</v>
      </c>
      <c r="AC510" s="2" t="s">
        <v>3</v>
      </c>
      <c r="AD510" s="2" t="s">
        <v>4</v>
      </c>
      <c r="AJ510" s="2" t="s">
        <v>1</v>
      </c>
      <c r="AK510" s="2" t="s">
        <v>5</v>
      </c>
      <c r="AL510" s="2" t="s">
        <v>4</v>
      </c>
      <c r="AM510" s="2" t="s">
        <v>6</v>
      </c>
      <c r="AN510" s="2" t="s">
        <v>7</v>
      </c>
      <c r="AO510" s="3"/>
    </row>
    <row r="511" spans="1:43">
      <c r="C511" s="2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Y511" s="20"/>
      <c r="AA511" s="4">
        <v>45108</v>
      </c>
      <c r="AB511" s="3" t="s">
        <v>204</v>
      </c>
      <c r="AC511" s="3"/>
      <c r="AD511" s="5">
        <v>150</v>
      </c>
      <c r="AJ511" s="3"/>
      <c r="AK511" s="3"/>
      <c r="AL511" s="3"/>
      <c r="AM511" s="3"/>
      <c r="AN511" s="18"/>
      <c r="AO511" s="3"/>
    </row>
    <row r="512" spans="1:43">
      <c r="B512" s="1" t="s">
        <v>24</v>
      </c>
      <c r="C512" s="19">
        <f>IF(C509&gt;0,C509+C510,C510)</f>
        <v>0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" t="s">
        <v>24</v>
      </c>
      <c r="Y512" s="19">
        <f>IF(Y509&gt;0,Y509+Y510,Y510)</f>
        <v>250</v>
      </c>
      <c r="AA512" s="4">
        <v>45108</v>
      </c>
      <c r="AB512" s="3" t="s">
        <v>531</v>
      </c>
      <c r="AC512" s="3"/>
      <c r="AD512" s="5">
        <v>100</v>
      </c>
      <c r="AJ512" s="3"/>
      <c r="AK512" s="3"/>
      <c r="AL512" s="3"/>
      <c r="AM512" s="3"/>
      <c r="AN512" s="18"/>
      <c r="AO512" s="3"/>
    </row>
    <row r="513" spans="2:41">
      <c r="B513" s="1" t="s">
        <v>9</v>
      </c>
      <c r="C513" s="20">
        <f>C530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" t="s">
        <v>9</v>
      </c>
      <c r="Y513" s="20">
        <f>Y530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6" t="s">
        <v>26</v>
      </c>
      <c r="C514" s="21">
        <f>C512-C513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6" t="s">
        <v>27</v>
      </c>
      <c r="Y514" s="21">
        <f>Y512-Y513</f>
        <v>250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ht="23.25">
      <c r="B515" s="6"/>
      <c r="C515" s="7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75" t="str">
        <f>IF(Y514&lt;0,"NO PAGAR","COBRAR'")</f>
        <v>COBRAR'</v>
      </c>
      <c r="Y515" s="175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ht="23.25">
      <c r="B516" s="175" t="str">
        <f>IF(C514&lt;0,"NO PAGAR","COBRAR'")</f>
        <v>COBRAR'</v>
      </c>
      <c r="C516" s="175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6"/>
      <c r="Y516" s="8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68" t="s">
        <v>9</v>
      </c>
      <c r="C517" s="169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68" t="s">
        <v>9</v>
      </c>
      <c r="Y517" s="169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9" t="str">
        <f>IF(Y469&lt;0,"SALDO ADELANTADO","SALDO A FAVOR '")</f>
        <v>SALDO A FAVOR '</v>
      </c>
      <c r="C518" s="10">
        <f>IF(Y469&lt;=0,Y469*-1)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9" t="str">
        <f>IF(C514&lt;0,"SALDO ADELANTADO","SALDO A FAVOR'")</f>
        <v>SALDO A FAVOR'</v>
      </c>
      <c r="Y518" s="10">
        <f>IF(C514&lt;=0,C514*-1)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10</v>
      </c>
      <c r="C519" s="10">
        <f>R527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10</v>
      </c>
      <c r="Y519" s="10">
        <f>AN527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11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11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12</v>
      </c>
      <c r="C521" s="1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11" t="s">
        <v>12</v>
      </c>
      <c r="Y521" s="1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1" t="s">
        <v>13</v>
      </c>
      <c r="C522" s="1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1" t="s">
        <v>13</v>
      </c>
      <c r="Y522" s="10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1" t="s">
        <v>14</v>
      </c>
      <c r="C523" s="10"/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1" t="s">
        <v>14</v>
      </c>
      <c r="Y523" s="10"/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15</v>
      </c>
      <c r="C524" s="10"/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15</v>
      </c>
      <c r="Y524" s="10"/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16</v>
      </c>
      <c r="C525" s="10"/>
      <c r="E525" s="170" t="s">
        <v>7</v>
      </c>
      <c r="F525" s="171"/>
      <c r="G525" s="172"/>
      <c r="H525" s="5">
        <f>SUM(H511:H524)</f>
        <v>0</v>
      </c>
      <c r="N525" s="3"/>
      <c r="O525" s="3"/>
      <c r="P525" s="3"/>
      <c r="Q525" s="3"/>
      <c r="R525" s="18"/>
      <c r="S525" s="3"/>
      <c r="V525" s="17"/>
      <c r="X525" s="11" t="s">
        <v>16</v>
      </c>
      <c r="Y525" s="10"/>
      <c r="AA525" s="170" t="s">
        <v>7</v>
      </c>
      <c r="AB525" s="171"/>
      <c r="AC525" s="172"/>
      <c r="AD525" s="5">
        <f>SUM(AD511:AD524)</f>
        <v>250</v>
      </c>
      <c r="AJ525" s="3"/>
      <c r="AK525" s="3"/>
      <c r="AL525" s="3"/>
      <c r="AM525" s="3"/>
      <c r="AN525" s="18"/>
      <c r="AO525" s="3"/>
    </row>
    <row r="526" spans="2:41">
      <c r="B526" s="11" t="s">
        <v>17</v>
      </c>
      <c r="C526" s="10"/>
      <c r="E526" s="13"/>
      <c r="F526" s="13"/>
      <c r="G526" s="13"/>
      <c r="N526" s="3"/>
      <c r="O526" s="3"/>
      <c r="P526" s="3"/>
      <c r="Q526" s="3"/>
      <c r="R526" s="18"/>
      <c r="S526" s="3"/>
      <c r="V526" s="17"/>
      <c r="X526" s="11" t="s">
        <v>17</v>
      </c>
      <c r="Y526" s="10"/>
      <c r="AA526" s="13"/>
      <c r="AB526" s="13"/>
      <c r="AC526" s="13"/>
      <c r="AJ526" s="3"/>
      <c r="AK526" s="3"/>
      <c r="AL526" s="3"/>
      <c r="AM526" s="3"/>
      <c r="AN526" s="18"/>
      <c r="AO526" s="3"/>
    </row>
    <row r="527" spans="2:41">
      <c r="B527" s="12"/>
      <c r="C527" s="10"/>
      <c r="N527" s="170" t="s">
        <v>7</v>
      </c>
      <c r="O527" s="171"/>
      <c r="P527" s="171"/>
      <c r="Q527" s="172"/>
      <c r="R527" s="18">
        <f>SUM(R511:R526)</f>
        <v>0</v>
      </c>
      <c r="S527" s="3"/>
      <c r="V527" s="17"/>
      <c r="X527" s="12"/>
      <c r="Y527" s="10"/>
      <c r="AJ527" s="170" t="s">
        <v>7</v>
      </c>
      <c r="AK527" s="171"/>
      <c r="AL527" s="171"/>
      <c r="AM527" s="172"/>
      <c r="AN527" s="18">
        <f>SUM(AN511:AN526)</f>
        <v>0</v>
      </c>
      <c r="AO527" s="3"/>
    </row>
    <row r="528" spans="2:41">
      <c r="B528" s="12"/>
      <c r="C528" s="10"/>
      <c r="V528" s="17"/>
      <c r="X528" s="12"/>
      <c r="Y528" s="10"/>
    </row>
    <row r="529" spans="2:27">
      <c r="B529" s="12"/>
      <c r="C529" s="10"/>
      <c r="V529" s="17"/>
      <c r="X529" s="12"/>
      <c r="Y529" s="10"/>
    </row>
    <row r="530" spans="2:27">
      <c r="B530" s="15" t="s">
        <v>18</v>
      </c>
      <c r="C530" s="16">
        <f>SUM(C518:C529)</f>
        <v>0</v>
      </c>
      <c r="D530" t="s">
        <v>22</v>
      </c>
      <c r="E530" t="s">
        <v>21</v>
      </c>
      <c r="V530" s="17"/>
      <c r="X530" s="15" t="s">
        <v>18</v>
      </c>
      <c r="Y530" s="16">
        <f>SUM(Y518:Y529)</f>
        <v>0</v>
      </c>
      <c r="Z530" t="s">
        <v>22</v>
      </c>
      <c r="AA530" t="s">
        <v>21</v>
      </c>
    </row>
    <row r="531" spans="2:27">
      <c r="E531" s="1" t="s">
        <v>19</v>
      </c>
      <c r="V531" s="17"/>
      <c r="AA531" s="1" t="s">
        <v>19</v>
      </c>
    </row>
    <row r="532" spans="2:27">
      <c r="V532" s="17"/>
    </row>
    <row r="533" spans="2:27">
      <c r="V533" s="17"/>
    </row>
    <row r="534" spans="2:27">
      <c r="V534" s="17"/>
    </row>
    <row r="535" spans="2:27">
      <c r="V535" s="17"/>
    </row>
    <row r="536" spans="2:27">
      <c r="V536" s="17"/>
    </row>
    <row r="537" spans="2:27">
      <c r="V537" s="17"/>
    </row>
    <row r="538" spans="2:27">
      <c r="V538" s="17"/>
    </row>
    <row r="539" spans="2:27">
      <c r="V539" s="17"/>
    </row>
    <row r="540" spans="2:27">
      <c r="V540" s="17"/>
    </row>
    <row r="541" spans="2:27">
      <c r="V541" s="17"/>
    </row>
    <row r="542" spans="2:27">
      <c r="V542" s="17"/>
    </row>
    <row r="543" spans="2:27">
      <c r="V543" s="17"/>
    </row>
    <row r="544" spans="2:27">
      <c r="V544" s="17"/>
    </row>
    <row r="545" spans="2:41">
      <c r="V545" s="17"/>
    </row>
    <row r="546" spans="2:41">
      <c r="V546" s="17"/>
    </row>
    <row r="547" spans="2:41">
      <c r="V547" s="17"/>
    </row>
    <row r="548" spans="2:41">
      <c r="V548" s="17"/>
    </row>
    <row r="549" spans="2:41">
      <c r="V549" s="17"/>
    </row>
    <row r="550" spans="2:41">
      <c r="V550" s="17"/>
      <c r="AC550" s="176" t="s">
        <v>29</v>
      </c>
      <c r="AD550" s="176"/>
      <c r="AE550" s="176"/>
    </row>
    <row r="551" spans="2:41">
      <c r="H551" s="173" t="s">
        <v>28</v>
      </c>
      <c r="I551" s="173"/>
      <c r="J551" s="173"/>
      <c r="V551" s="17"/>
      <c r="AC551" s="176"/>
      <c r="AD551" s="176"/>
      <c r="AE551" s="176"/>
    </row>
    <row r="552" spans="2:41">
      <c r="H552" s="173"/>
      <c r="I552" s="173"/>
      <c r="J552" s="173"/>
      <c r="V552" s="17"/>
      <c r="AC552" s="176"/>
      <c r="AD552" s="176"/>
      <c r="AE552" s="176"/>
    </row>
    <row r="553" spans="2:41">
      <c r="V553" s="17"/>
    </row>
    <row r="554" spans="2:41">
      <c r="V554" s="17"/>
    </row>
    <row r="555" spans="2:41" ht="23.25">
      <c r="B555" s="22" t="s">
        <v>67</v>
      </c>
      <c r="V555" s="17"/>
      <c r="X555" s="22" t="s">
        <v>67</v>
      </c>
    </row>
    <row r="556" spans="2:41" ht="23.25">
      <c r="B556" s="23" t="s">
        <v>156</v>
      </c>
      <c r="C556" s="20">
        <f>IF(X509="PAGADO",0,Y514)</f>
        <v>0</v>
      </c>
      <c r="E556" s="174" t="s">
        <v>1025</v>
      </c>
      <c r="F556" s="174"/>
      <c r="G556" s="174"/>
      <c r="H556" s="174"/>
      <c r="V556" s="17"/>
      <c r="X556" s="23" t="s">
        <v>32</v>
      </c>
      <c r="Y556" s="20">
        <f>IF(B556="PAGADO",0,C561)</f>
        <v>0</v>
      </c>
      <c r="AA556" s="174" t="s">
        <v>20</v>
      </c>
      <c r="AB556" s="174"/>
      <c r="AC556" s="174"/>
      <c r="AD556" s="174"/>
    </row>
    <row r="557" spans="2:41">
      <c r="B557" s="1" t="s">
        <v>0</v>
      </c>
      <c r="C557" s="19">
        <f>H572</f>
        <v>1160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0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2:41">
      <c r="C558" s="20"/>
      <c r="E558" s="4">
        <v>45104</v>
      </c>
      <c r="F558" s="3" t="s">
        <v>1021</v>
      </c>
      <c r="G558" s="3" t="s">
        <v>1022</v>
      </c>
      <c r="H558" s="5">
        <v>580</v>
      </c>
      <c r="I558" t="s">
        <v>1023</v>
      </c>
      <c r="N558" s="3"/>
      <c r="O558" s="3"/>
      <c r="P558" s="3"/>
      <c r="Q558" s="3"/>
      <c r="R558" s="18"/>
      <c r="S558" s="3"/>
      <c r="V558" s="17"/>
      <c r="Y558" s="2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" t="s">
        <v>24</v>
      </c>
      <c r="C559" s="19">
        <f>IF(C556&gt;0,C556+C557,C557)</f>
        <v>1160</v>
      </c>
      <c r="E559" s="4">
        <v>45104</v>
      </c>
      <c r="F559" s="3" t="s">
        <v>1021</v>
      </c>
      <c r="G559" s="3" t="s">
        <v>1022</v>
      </c>
      <c r="H559" s="5">
        <v>580</v>
      </c>
      <c r="I559" t="s">
        <v>1024</v>
      </c>
      <c r="N559" s="3"/>
      <c r="O559" s="3"/>
      <c r="P559" s="3"/>
      <c r="Q559" s="3"/>
      <c r="R559" s="18"/>
      <c r="S559" s="3"/>
      <c r="V559" s="17"/>
      <c r="X559" s="1" t="s">
        <v>24</v>
      </c>
      <c r="Y559" s="19">
        <f>IF(Y556&gt;0,Y556+Y557,Y557)</f>
        <v>0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" t="s">
        <v>9</v>
      </c>
      <c r="C560" s="20">
        <f>C578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Y578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6" t="s">
        <v>25</v>
      </c>
      <c r="C561" s="21">
        <f>C559-C560</f>
        <v>1160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6" t="s">
        <v>8</v>
      </c>
      <c r="Y561" s="21">
        <f>Y559-Y560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6.25">
      <c r="B562" s="177" t="str">
        <f>IF(C561&lt;0,"NO PAGAR","COBRAR")</f>
        <v>COBRAR</v>
      </c>
      <c r="C562" s="177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77" t="str">
        <f>IF(Y561&lt;0,"NO PAGAR","COBRAR")</f>
        <v>COBRAR</v>
      </c>
      <c r="Y562" s="177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68" t="s">
        <v>9</v>
      </c>
      <c r="C563" s="169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68" t="s">
        <v>9</v>
      </c>
      <c r="Y563" s="169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9" t="str">
        <f>IF(C592&lt;0,"SALDO A FAVOR","SALDO ADELANTAD0'")</f>
        <v>SALDO ADELANTAD0'</v>
      </c>
      <c r="C564" s="10" t="b">
        <f>IF(Y514&lt;=0,Y514*-1)</f>
        <v>0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9" t="str">
        <f>IF(C561&lt;0,"SALDO ADELANTADO","SALDO A FAVOR'")</f>
        <v>SALDO A FAVOR'</v>
      </c>
      <c r="Y564" s="10" t="b">
        <f>IF(C561&lt;=0,C561*-1)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10</v>
      </c>
      <c r="C565" s="10">
        <f>R574</f>
        <v>0</v>
      </c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10</v>
      </c>
      <c r="Y565" s="10">
        <f>AN574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11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11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12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12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/>
      <c r="C568" s="1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13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/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14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15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15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16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16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17</v>
      </c>
      <c r="C572" s="10"/>
      <c r="E572" s="170" t="s">
        <v>7</v>
      </c>
      <c r="F572" s="171"/>
      <c r="G572" s="172"/>
      <c r="H572" s="5">
        <f>SUM(H558:H571)</f>
        <v>1160</v>
      </c>
      <c r="N572" s="3"/>
      <c r="O572" s="3"/>
      <c r="P572" s="3"/>
      <c r="Q572" s="3"/>
      <c r="R572" s="18"/>
      <c r="S572" s="3"/>
      <c r="V572" s="17"/>
      <c r="X572" s="11" t="s">
        <v>17</v>
      </c>
      <c r="Y572" s="10"/>
      <c r="AA572" s="170" t="s">
        <v>7</v>
      </c>
      <c r="AB572" s="171"/>
      <c r="AC572" s="172"/>
      <c r="AD572" s="5">
        <f>SUM(AD558:AD571)</f>
        <v>0</v>
      </c>
      <c r="AJ572" s="3"/>
      <c r="AK572" s="3"/>
      <c r="AL572" s="3"/>
      <c r="AM572" s="3"/>
      <c r="AN572" s="18"/>
      <c r="AO572" s="3"/>
    </row>
    <row r="573" spans="2:41">
      <c r="B573" s="12"/>
      <c r="C573" s="10"/>
      <c r="E573" s="13"/>
      <c r="F573" s="13"/>
      <c r="G573" s="13"/>
      <c r="N573" s="3"/>
      <c r="O573" s="3"/>
      <c r="P573" s="3"/>
      <c r="Q573" s="3"/>
      <c r="R573" s="18"/>
      <c r="S573" s="3"/>
      <c r="V573" s="17"/>
      <c r="X573" s="12"/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>
      <c r="B574" s="12"/>
      <c r="C574" s="10"/>
      <c r="N574" s="170" t="s">
        <v>7</v>
      </c>
      <c r="O574" s="171"/>
      <c r="P574" s="171"/>
      <c r="Q574" s="172"/>
      <c r="R574" s="18">
        <f>SUM(R558:R573)</f>
        <v>0</v>
      </c>
      <c r="S574" s="3"/>
      <c r="V574" s="17"/>
      <c r="X574" s="12"/>
      <c r="Y574" s="10"/>
      <c r="AJ574" s="170" t="s">
        <v>7</v>
      </c>
      <c r="AK574" s="171"/>
      <c r="AL574" s="171"/>
      <c r="AM574" s="172"/>
      <c r="AN574" s="18">
        <f>SUM(AN558:AN573)</f>
        <v>0</v>
      </c>
      <c r="AO574" s="3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1"/>
      <c r="C577" s="10"/>
      <c r="V577" s="17"/>
      <c r="X577" s="11"/>
      <c r="Y577" s="10"/>
    </row>
    <row r="578" spans="1:43">
      <c r="B578" s="15" t="s">
        <v>18</v>
      </c>
      <c r="C578" s="16">
        <f>SUM(C564:C577)</f>
        <v>0</v>
      </c>
      <c r="V578" s="17"/>
      <c r="X578" s="15" t="s">
        <v>18</v>
      </c>
      <c r="Y578" s="16">
        <f>SUM(Y564:Y577)</f>
        <v>0</v>
      </c>
    </row>
    <row r="579" spans="1:43">
      <c r="D579" t="s">
        <v>22</v>
      </c>
      <c r="E579" t="s">
        <v>21</v>
      </c>
      <c r="V579" s="17"/>
      <c r="Z579" t="s">
        <v>22</v>
      </c>
      <c r="AA579" t="s">
        <v>21</v>
      </c>
    </row>
    <row r="580" spans="1:43">
      <c r="E580" s="1" t="s">
        <v>19</v>
      </c>
      <c r="V580" s="17"/>
      <c r="AA580" s="1" t="s">
        <v>19</v>
      </c>
    </row>
    <row r="581" spans="1:43">
      <c r="V581" s="17"/>
    </row>
    <row r="582" spans="1:43">
      <c r="V582" s="17"/>
    </row>
    <row r="583" spans="1:43">
      <c r="V583" s="17"/>
    </row>
    <row r="584" spans="1:43">
      <c r="V584" s="17"/>
    </row>
    <row r="585" spans="1:43">
      <c r="V585" s="17"/>
    </row>
    <row r="586" spans="1:43">
      <c r="V586" s="17"/>
    </row>
    <row r="587" spans="1:43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</row>
    <row r="588" spans="1:4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>
      <c r="V590" s="17"/>
    </row>
    <row r="591" spans="1:43">
      <c r="H591" s="173" t="s">
        <v>30</v>
      </c>
      <c r="I591" s="173"/>
      <c r="J591" s="173"/>
      <c r="V591" s="17"/>
      <c r="AA591" s="173" t="s">
        <v>31</v>
      </c>
      <c r="AB591" s="173"/>
      <c r="AC591" s="173"/>
    </row>
    <row r="592" spans="1:43">
      <c r="H592" s="173"/>
      <c r="I592" s="173"/>
      <c r="J592" s="173"/>
      <c r="V592" s="17"/>
      <c r="AA592" s="173"/>
      <c r="AB592" s="173"/>
      <c r="AC592" s="173"/>
    </row>
    <row r="593" spans="2:41">
      <c r="V593" s="17"/>
    </row>
    <row r="594" spans="2:41">
      <c r="V594" s="17"/>
    </row>
    <row r="595" spans="2:41" ht="23.25">
      <c r="B595" s="24" t="s">
        <v>67</v>
      </c>
      <c r="V595" s="17"/>
      <c r="X595" s="22" t="s">
        <v>67</v>
      </c>
    </row>
    <row r="596" spans="2:41" ht="23.25">
      <c r="B596" s="23" t="s">
        <v>32</v>
      </c>
      <c r="C596" s="20">
        <f>IF(X556="PAGADO",0,C561)</f>
        <v>1160</v>
      </c>
      <c r="E596" s="174" t="s">
        <v>20</v>
      </c>
      <c r="F596" s="174"/>
      <c r="G596" s="174"/>
      <c r="H596" s="174"/>
      <c r="V596" s="17"/>
      <c r="X596" s="23" t="s">
        <v>32</v>
      </c>
      <c r="Y596" s="20">
        <f>IF(B1396="PAGADO",0,C601)</f>
        <v>1160</v>
      </c>
      <c r="AA596" s="174" t="s">
        <v>20</v>
      </c>
      <c r="AB596" s="174"/>
      <c r="AC596" s="174"/>
      <c r="AD596" s="174"/>
    </row>
    <row r="597" spans="2:41">
      <c r="B597" s="1" t="s">
        <v>0</v>
      </c>
      <c r="C597" s="19">
        <f>H612</f>
        <v>0</v>
      </c>
      <c r="E597" s="2" t="s">
        <v>1</v>
      </c>
      <c r="F597" s="2" t="s">
        <v>2</v>
      </c>
      <c r="G597" s="2" t="s">
        <v>3</v>
      </c>
      <c r="H597" s="2" t="s">
        <v>4</v>
      </c>
      <c r="N597" s="2" t="s">
        <v>1</v>
      </c>
      <c r="O597" s="2" t="s">
        <v>5</v>
      </c>
      <c r="P597" s="2" t="s">
        <v>4</v>
      </c>
      <c r="Q597" s="2" t="s">
        <v>6</v>
      </c>
      <c r="R597" s="2" t="s">
        <v>7</v>
      </c>
      <c r="S597" s="3"/>
      <c r="V597" s="17"/>
      <c r="X597" s="1" t="s">
        <v>0</v>
      </c>
      <c r="Y597" s="19">
        <f>AD612</f>
        <v>0</v>
      </c>
      <c r="AA597" s="2" t="s">
        <v>1</v>
      </c>
      <c r="AB597" s="2" t="s">
        <v>2</v>
      </c>
      <c r="AC597" s="2" t="s">
        <v>3</v>
      </c>
      <c r="AD597" s="2" t="s">
        <v>4</v>
      </c>
      <c r="AJ597" s="2" t="s">
        <v>1</v>
      </c>
      <c r="AK597" s="2" t="s">
        <v>5</v>
      </c>
      <c r="AL597" s="2" t="s">
        <v>4</v>
      </c>
      <c r="AM597" s="2" t="s">
        <v>6</v>
      </c>
      <c r="AN597" s="2" t="s">
        <v>7</v>
      </c>
      <c r="AO597" s="3"/>
    </row>
    <row r="598" spans="2:41">
      <c r="C598" s="2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Y598" s="2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" t="s">
        <v>24</v>
      </c>
      <c r="C599" s="19">
        <f>IF(C596&gt;0,C596+C597,C597)</f>
        <v>1160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" t="s">
        <v>24</v>
      </c>
      <c r="Y599" s="19">
        <f>IF(Y596&gt;0,Y596+Y597,Y597)</f>
        <v>1160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" t="s">
        <v>9</v>
      </c>
      <c r="C600" s="20">
        <f>C624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9</v>
      </c>
      <c r="Y600" s="20">
        <f>Y624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6" t="s">
        <v>26</v>
      </c>
      <c r="C601" s="21">
        <f>C599-C600</f>
        <v>1160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6" t="s">
        <v>27</v>
      </c>
      <c r="Y601" s="21">
        <f>Y599-Y600</f>
        <v>1160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ht="23.25">
      <c r="B602" s="6"/>
      <c r="C602" s="7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75" t="str">
        <f>IF(Y601&lt;0,"NO PAGAR","COBRAR'")</f>
        <v>COBRAR'</v>
      </c>
      <c r="Y602" s="175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>
      <c r="B603" s="175" t="str">
        <f>IF(C601&lt;0,"NO PAGAR","COBRAR'")</f>
        <v>COBRAR'</v>
      </c>
      <c r="C603" s="175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6"/>
      <c r="Y603" s="8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68" t="s">
        <v>9</v>
      </c>
      <c r="C604" s="169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68" t="s">
        <v>9</v>
      </c>
      <c r="Y604" s="169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9" t="str">
        <f>IF(Y561&lt;0,"SALDO ADELANTADO","SALDO A FAVOR '")</f>
        <v>SALDO A FAVOR '</v>
      </c>
      <c r="C605" s="10">
        <f>IF(Y561&lt;=0,Y561*-1)</f>
        <v>0</v>
      </c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9" t="str">
        <f>IF(C601&lt;0,"SALDO ADELANTADO","SALDO A FAVOR'")</f>
        <v>SALDO A FAVOR'</v>
      </c>
      <c r="Y605" s="10" t="b">
        <f>IF(C601&lt;=0,C601*-1)</f>
        <v>0</v>
      </c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10</v>
      </c>
      <c r="C606" s="10">
        <f>R614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10</v>
      </c>
      <c r="Y606" s="10">
        <f>AN614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11</v>
      </c>
      <c r="C607" s="10"/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11</v>
      </c>
      <c r="Y607" s="10"/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1" t="s">
        <v>12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12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13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13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14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14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15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15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16</v>
      </c>
      <c r="C612" s="10"/>
      <c r="E612" s="170" t="s">
        <v>7</v>
      </c>
      <c r="F612" s="171"/>
      <c r="G612" s="172"/>
      <c r="H612" s="5">
        <f>SUM(H598:H611)</f>
        <v>0</v>
      </c>
      <c r="N612" s="3"/>
      <c r="O612" s="3"/>
      <c r="P612" s="3"/>
      <c r="Q612" s="3"/>
      <c r="R612" s="18"/>
      <c r="S612" s="3"/>
      <c r="V612" s="17"/>
      <c r="X612" s="11" t="s">
        <v>16</v>
      </c>
      <c r="Y612" s="10"/>
      <c r="AA612" s="170" t="s">
        <v>7</v>
      </c>
      <c r="AB612" s="171"/>
      <c r="AC612" s="172"/>
      <c r="AD612" s="5">
        <f>SUM(AD598:AD611)</f>
        <v>0</v>
      </c>
      <c r="AJ612" s="3"/>
      <c r="AK612" s="3"/>
      <c r="AL612" s="3"/>
      <c r="AM612" s="3"/>
      <c r="AN612" s="18"/>
      <c r="AO612" s="3"/>
    </row>
    <row r="613" spans="2:41">
      <c r="B613" s="11" t="s">
        <v>17</v>
      </c>
      <c r="C613" s="10"/>
      <c r="E613" s="13"/>
      <c r="F613" s="13"/>
      <c r="G613" s="13"/>
      <c r="N613" s="3"/>
      <c r="O613" s="3"/>
      <c r="P613" s="3"/>
      <c r="Q613" s="3"/>
      <c r="R613" s="18"/>
      <c r="S613" s="3"/>
      <c r="V613" s="17"/>
      <c r="X613" s="11" t="s">
        <v>17</v>
      </c>
      <c r="Y613" s="10"/>
      <c r="AA613" s="13"/>
      <c r="AB613" s="13"/>
      <c r="AC613" s="13"/>
      <c r="AJ613" s="3"/>
      <c r="AK613" s="3"/>
      <c r="AL613" s="3"/>
      <c r="AM613" s="3"/>
      <c r="AN613" s="18"/>
      <c r="AO613" s="3"/>
    </row>
    <row r="614" spans="2:41">
      <c r="B614" s="12"/>
      <c r="C614" s="10"/>
      <c r="N614" s="170" t="s">
        <v>7</v>
      </c>
      <c r="O614" s="171"/>
      <c r="P614" s="171"/>
      <c r="Q614" s="172"/>
      <c r="R614" s="18">
        <f>SUM(R598:R613)</f>
        <v>0</v>
      </c>
      <c r="S614" s="3"/>
      <c r="V614" s="17"/>
      <c r="X614" s="12"/>
      <c r="Y614" s="10"/>
      <c r="AJ614" s="170" t="s">
        <v>7</v>
      </c>
      <c r="AK614" s="171"/>
      <c r="AL614" s="171"/>
      <c r="AM614" s="172"/>
      <c r="AN614" s="18">
        <f>SUM(AN598:AN613)</f>
        <v>0</v>
      </c>
      <c r="AO614" s="3"/>
    </row>
    <row r="615" spans="2:41">
      <c r="B615" s="12"/>
      <c r="C615" s="10"/>
      <c r="V615" s="17"/>
      <c r="X615" s="12"/>
      <c r="Y615" s="10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E617" s="14"/>
      <c r="V617" s="17"/>
      <c r="X617" s="12"/>
      <c r="Y617" s="10"/>
      <c r="AA617" s="14"/>
    </row>
    <row r="618" spans="2:41">
      <c r="B618" s="12"/>
      <c r="C618" s="10"/>
      <c r="V618" s="17"/>
      <c r="X618" s="12"/>
      <c r="Y618" s="10"/>
    </row>
    <row r="619" spans="2:41">
      <c r="B619" s="12"/>
      <c r="C619" s="10"/>
      <c r="V619" s="17"/>
      <c r="X619" s="12"/>
      <c r="Y619" s="10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1"/>
      <c r="C623" s="10"/>
      <c r="V623" s="17"/>
      <c r="X623" s="11"/>
      <c r="Y623" s="10"/>
    </row>
    <row r="624" spans="2:41">
      <c r="B624" s="15" t="s">
        <v>18</v>
      </c>
      <c r="C624" s="16">
        <f>SUM(C605:C623)</f>
        <v>0</v>
      </c>
      <c r="D624" t="s">
        <v>22</v>
      </c>
      <c r="E624" t="s">
        <v>21</v>
      </c>
      <c r="V624" s="17"/>
      <c r="X624" s="15" t="s">
        <v>18</v>
      </c>
      <c r="Y624" s="16">
        <f>SUM(Y605:Y623)</f>
        <v>0</v>
      </c>
      <c r="Z624" t="s">
        <v>22</v>
      </c>
      <c r="AA624" t="s">
        <v>21</v>
      </c>
    </row>
    <row r="625" spans="5:31">
      <c r="E625" s="1" t="s">
        <v>19</v>
      </c>
      <c r="V625" s="17"/>
      <c r="AA625" s="1" t="s">
        <v>19</v>
      </c>
    </row>
    <row r="626" spans="5:31">
      <c r="V626" s="17"/>
    </row>
    <row r="627" spans="5:31">
      <c r="V627" s="17"/>
    </row>
    <row r="628" spans="5:31">
      <c r="V628" s="17"/>
    </row>
    <row r="629" spans="5:31">
      <c r="V629" s="17"/>
    </row>
    <row r="630" spans="5:31">
      <c r="V630" s="17"/>
    </row>
    <row r="631" spans="5:31">
      <c r="V631" s="17"/>
    </row>
    <row r="632" spans="5:31">
      <c r="V632" s="17"/>
    </row>
    <row r="633" spans="5:31">
      <c r="V633" s="17"/>
    </row>
    <row r="634" spans="5:31">
      <c r="V634" s="17"/>
    </row>
    <row r="635" spans="5:31">
      <c r="V635" s="17"/>
    </row>
    <row r="636" spans="5:31">
      <c r="V636" s="17"/>
    </row>
    <row r="637" spans="5:31">
      <c r="V637" s="17"/>
    </row>
    <row r="638" spans="5:31">
      <c r="V638" s="17"/>
      <c r="AC638" s="176" t="s">
        <v>29</v>
      </c>
      <c r="AD638" s="176"/>
      <c r="AE638" s="176"/>
    </row>
    <row r="639" spans="5:31">
      <c r="H639" s="173" t="s">
        <v>28</v>
      </c>
      <c r="I639" s="173"/>
      <c r="J639" s="173"/>
      <c r="V639" s="17"/>
      <c r="AC639" s="176"/>
      <c r="AD639" s="176"/>
      <c r="AE639" s="176"/>
    </row>
    <row r="640" spans="5:31">
      <c r="H640" s="173"/>
      <c r="I640" s="173"/>
      <c r="J640" s="173"/>
      <c r="V640" s="17"/>
      <c r="AC640" s="176"/>
      <c r="AD640" s="176"/>
      <c r="AE640" s="176"/>
    </row>
    <row r="641" spans="2:41">
      <c r="V641" s="17"/>
    </row>
    <row r="642" spans="2:41">
      <c r="V642" s="17"/>
    </row>
    <row r="643" spans="2:41" ht="23.25">
      <c r="B643" s="22" t="s">
        <v>68</v>
      </c>
      <c r="V643" s="17"/>
      <c r="X643" s="22" t="s">
        <v>68</v>
      </c>
    </row>
    <row r="644" spans="2:41" ht="23.25">
      <c r="B644" s="23" t="s">
        <v>32</v>
      </c>
      <c r="C644" s="20">
        <f>IF(X596="PAGADO",0,Y601)</f>
        <v>1160</v>
      </c>
      <c r="E644" s="174" t="s">
        <v>20</v>
      </c>
      <c r="F644" s="174"/>
      <c r="G644" s="174"/>
      <c r="H644" s="174"/>
      <c r="V644" s="17"/>
      <c r="X644" s="23" t="s">
        <v>32</v>
      </c>
      <c r="Y644" s="20">
        <f>IF(B644="PAGADO",0,C649)</f>
        <v>1160</v>
      </c>
      <c r="AA644" s="174" t="s">
        <v>20</v>
      </c>
      <c r="AB644" s="174"/>
      <c r="AC644" s="174"/>
      <c r="AD644" s="174"/>
    </row>
    <row r="645" spans="2:41">
      <c r="B645" s="1" t="s">
        <v>0</v>
      </c>
      <c r="C645" s="19">
        <f>H660</f>
        <v>0</v>
      </c>
      <c r="E645" s="2" t="s">
        <v>1</v>
      </c>
      <c r="F645" s="2" t="s">
        <v>2</v>
      </c>
      <c r="G645" s="2" t="s">
        <v>3</v>
      </c>
      <c r="H645" s="2" t="s">
        <v>4</v>
      </c>
      <c r="N645" s="2" t="s">
        <v>1</v>
      </c>
      <c r="O645" s="2" t="s">
        <v>5</v>
      </c>
      <c r="P645" s="2" t="s">
        <v>4</v>
      </c>
      <c r="Q645" s="2" t="s">
        <v>6</v>
      </c>
      <c r="R645" s="2" t="s">
        <v>7</v>
      </c>
      <c r="S645" s="3"/>
      <c r="V645" s="17"/>
      <c r="X645" s="1" t="s">
        <v>0</v>
      </c>
      <c r="Y645" s="19">
        <f>AD660</f>
        <v>0</v>
      </c>
      <c r="AA645" s="2" t="s">
        <v>1</v>
      </c>
      <c r="AB645" s="2" t="s">
        <v>2</v>
      </c>
      <c r="AC645" s="2" t="s">
        <v>3</v>
      </c>
      <c r="AD645" s="2" t="s">
        <v>4</v>
      </c>
      <c r="AJ645" s="2" t="s">
        <v>1</v>
      </c>
      <c r="AK645" s="2" t="s">
        <v>5</v>
      </c>
      <c r="AL645" s="2" t="s">
        <v>4</v>
      </c>
      <c r="AM645" s="2" t="s">
        <v>6</v>
      </c>
      <c r="AN645" s="2" t="s">
        <v>7</v>
      </c>
      <c r="AO645" s="3"/>
    </row>
    <row r="646" spans="2:41">
      <c r="C646" s="20"/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Y646" s="2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" t="s">
        <v>24</v>
      </c>
      <c r="C647" s="19">
        <f>IF(C644&gt;0,C644+C645,C645)</f>
        <v>1160</v>
      </c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1" t="s">
        <v>24</v>
      </c>
      <c r="Y647" s="19">
        <f>IF(Y644&gt;0,Y644+Y645,Y645)</f>
        <v>1160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" t="s">
        <v>9</v>
      </c>
      <c r="C648" s="20">
        <f>C671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9</v>
      </c>
      <c r="Y648" s="20">
        <f>Y671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6" t="s">
        <v>25</v>
      </c>
      <c r="C649" s="21">
        <f>C647-C648</f>
        <v>1160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6" t="s">
        <v>8</v>
      </c>
      <c r="Y649" s="21">
        <f>Y647-Y648</f>
        <v>1160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ht="26.25">
      <c r="B650" s="177" t="str">
        <f>IF(C649&lt;0,"NO PAGAR","COBRAR")</f>
        <v>COBRAR</v>
      </c>
      <c r="C650" s="177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177" t="str">
        <f>IF(Y649&lt;0,"NO PAGAR","COBRAR")</f>
        <v>COBRAR</v>
      </c>
      <c r="Y650" s="177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68" t="s">
        <v>9</v>
      </c>
      <c r="C651" s="169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68" t="s">
        <v>9</v>
      </c>
      <c r="Y651" s="169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9" t="str">
        <f>IF(C685&lt;0,"SALDO A FAVOR","SALDO ADELANTAD0'")</f>
        <v>SALDO ADELANTAD0'</v>
      </c>
      <c r="C652" s="10" t="b">
        <f>IF(Y596&lt;=0,Y596*-1)</f>
        <v>0</v>
      </c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9" t="str">
        <f>IF(C649&lt;0,"SALDO ADELANTADO","SALDO A FAVOR'")</f>
        <v>SALDO A FAVOR'</v>
      </c>
      <c r="Y652" s="10" t="b">
        <f>IF(C649&lt;=0,C649*-1)</f>
        <v>0</v>
      </c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10</v>
      </c>
      <c r="C653" s="10">
        <f>R662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10</v>
      </c>
      <c r="Y653" s="10">
        <f>AN662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11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11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12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12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13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13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14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14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15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15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16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16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17</v>
      </c>
      <c r="C660" s="10"/>
      <c r="E660" s="170" t="s">
        <v>7</v>
      </c>
      <c r="F660" s="171"/>
      <c r="G660" s="172"/>
      <c r="H660" s="5">
        <f>SUM(H646:H659)</f>
        <v>0</v>
      </c>
      <c r="N660" s="3"/>
      <c r="O660" s="3"/>
      <c r="P660" s="3"/>
      <c r="Q660" s="3"/>
      <c r="R660" s="18"/>
      <c r="S660" s="3"/>
      <c r="V660" s="17"/>
      <c r="X660" s="11" t="s">
        <v>17</v>
      </c>
      <c r="Y660" s="10"/>
      <c r="AA660" s="170" t="s">
        <v>7</v>
      </c>
      <c r="AB660" s="171"/>
      <c r="AC660" s="172"/>
      <c r="AD660" s="5">
        <f>SUM(AD646:AD659)</f>
        <v>0</v>
      </c>
      <c r="AJ660" s="3"/>
      <c r="AK660" s="3"/>
      <c r="AL660" s="3"/>
      <c r="AM660" s="3"/>
      <c r="AN660" s="18"/>
      <c r="AO660" s="3"/>
    </row>
    <row r="661" spans="2:41">
      <c r="B661" s="12"/>
      <c r="C661" s="10"/>
      <c r="E661" s="13"/>
      <c r="F661" s="13"/>
      <c r="G661" s="13"/>
      <c r="N661" s="3"/>
      <c r="O661" s="3"/>
      <c r="P661" s="3"/>
      <c r="Q661" s="3"/>
      <c r="R661" s="18"/>
      <c r="S661" s="3"/>
      <c r="V661" s="17"/>
      <c r="X661" s="12"/>
      <c r="Y661" s="10"/>
      <c r="AA661" s="13"/>
      <c r="AB661" s="13"/>
      <c r="AC661" s="13"/>
      <c r="AJ661" s="3"/>
      <c r="AK661" s="3"/>
      <c r="AL661" s="3"/>
      <c r="AM661" s="3"/>
      <c r="AN661" s="18"/>
      <c r="AO661" s="3"/>
    </row>
    <row r="662" spans="2:41">
      <c r="B662" s="12"/>
      <c r="C662" s="10"/>
      <c r="N662" s="170" t="s">
        <v>7</v>
      </c>
      <c r="O662" s="171"/>
      <c r="P662" s="171"/>
      <c r="Q662" s="172"/>
      <c r="R662" s="18">
        <f>SUM(R646:R661)</f>
        <v>0</v>
      </c>
      <c r="S662" s="3"/>
      <c r="V662" s="17"/>
      <c r="X662" s="12"/>
      <c r="Y662" s="10"/>
      <c r="AJ662" s="170" t="s">
        <v>7</v>
      </c>
      <c r="AK662" s="171"/>
      <c r="AL662" s="171"/>
      <c r="AM662" s="172"/>
      <c r="AN662" s="18">
        <f>SUM(AN646:AN661)</f>
        <v>0</v>
      </c>
      <c r="AO662" s="3"/>
    </row>
    <row r="663" spans="2:41">
      <c r="B663" s="12"/>
      <c r="C663" s="10"/>
      <c r="V663" s="17"/>
      <c r="X663" s="12"/>
      <c r="Y663" s="10"/>
    </row>
    <row r="664" spans="2:41">
      <c r="B664" s="12"/>
      <c r="C664" s="10"/>
      <c r="V664" s="17"/>
      <c r="X664" s="12"/>
      <c r="Y664" s="10"/>
    </row>
    <row r="665" spans="2:41">
      <c r="B665" s="12"/>
      <c r="C665" s="10"/>
      <c r="E665" s="14"/>
      <c r="V665" s="17"/>
      <c r="X665" s="12"/>
      <c r="Y665" s="10"/>
      <c r="AA665" s="14"/>
    </row>
    <row r="666" spans="2:41">
      <c r="B666" s="12"/>
      <c r="C666" s="10"/>
      <c r="V666" s="17"/>
      <c r="X666" s="12"/>
      <c r="Y666" s="10"/>
    </row>
    <row r="667" spans="2:41">
      <c r="B667" s="12"/>
      <c r="C667" s="10"/>
      <c r="V667" s="17"/>
      <c r="X667" s="12"/>
      <c r="Y667" s="10"/>
    </row>
    <row r="668" spans="2:41">
      <c r="B668" s="12"/>
      <c r="C668" s="10"/>
      <c r="V668" s="17"/>
      <c r="X668" s="12"/>
      <c r="Y668" s="10"/>
    </row>
    <row r="669" spans="2:41">
      <c r="B669" s="12"/>
      <c r="C669" s="10"/>
      <c r="V669" s="17"/>
      <c r="X669" s="12"/>
      <c r="Y669" s="10"/>
    </row>
    <row r="670" spans="2:41">
      <c r="B670" s="11"/>
      <c r="C670" s="10"/>
      <c r="V670" s="17"/>
      <c r="X670" s="11"/>
      <c r="Y670" s="10"/>
    </row>
    <row r="671" spans="2:41">
      <c r="B671" s="15" t="s">
        <v>18</v>
      </c>
      <c r="C671" s="16">
        <f>SUM(C652:C670)</f>
        <v>0</v>
      </c>
      <c r="V671" s="17"/>
      <c r="X671" s="15" t="s">
        <v>18</v>
      </c>
      <c r="Y671" s="16">
        <f>SUM(Y652:Y670)</f>
        <v>0</v>
      </c>
    </row>
    <row r="672" spans="2:41">
      <c r="D672" t="s">
        <v>22</v>
      </c>
      <c r="E672" t="s">
        <v>21</v>
      </c>
      <c r="V672" s="17"/>
      <c r="Z672" t="s">
        <v>22</v>
      </c>
      <c r="AA672" t="s">
        <v>21</v>
      </c>
    </row>
    <row r="673" spans="1:43">
      <c r="E673" s="1" t="s">
        <v>19</v>
      </c>
      <c r="V673" s="17"/>
      <c r="AA673" s="1" t="s">
        <v>19</v>
      </c>
    </row>
    <row r="674" spans="1:43">
      <c r="V674" s="17"/>
    </row>
    <row r="675" spans="1:43">
      <c r="V675" s="17"/>
    </row>
    <row r="676" spans="1:43">
      <c r="V676" s="17"/>
    </row>
    <row r="677" spans="1:43">
      <c r="V677" s="17"/>
    </row>
    <row r="678" spans="1:43">
      <c r="V678" s="17"/>
    </row>
    <row r="679" spans="1:43">
      <c r="V679" s="17"/>
    </row>
    <row r="680" spans="1:43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  <c r="AN680" s="17"/>
      <c r="AO680" s="17"/>
      <c r="AP680" s="17"/>
      <c r="AQ680" s="17"/>
    </row>
    <row r="681" spans="1:43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</row>
    <row r="682" spans="1:43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</row>
    <row r="683" spans="1:43">
      <c r="V683" s="17"/>
    </row>
    <row r="684" spans="1:43">
      <c r="H684" s="173" t="s">
        <v>30</v>
      </c>
      <c r="I684" s="173"/>
      <c r="J684" s="173"/>
      <c r="V684" s="17"/>
      <c r="AA684" s="173" t="s">
        <v>31</v>
      </c>
      <c r="AB684" s="173"/>
      <c r="AC684" s="173"/>
    </row>
    <row r="685" spans="1:43">
      <c r="H685" s="173"/>
      <c r="I685" s="173"/>
      <c r="J685" s="173"/>
      <c r="V685" s="17"/>
      <c r="AA685" s="173"/>
      <c r="AB685" s="173"/>
      <c r="AC685" s="173"/>
    </row>
    <row r="686" spans="1:43">
      <c r="V686" s="17"/>
    </row>
    <row r="687" spans="1:43">
      <c r="V687" s="17"/>
    </row>
    <row r="688" spans="1:43" ht="23.25">
      <c r="B688" s="24" t="s">
        <v>68</v>
      </c>
      <c r="V688" s="17"/>
      <c r="X688" s="22" t="s">
        <v>68</v>
      </c>
    </row>
    <row r="689" spans="2:41" ht="23.25">
      <c r="B689" s="23" t="s">
        <v>32</v>
      </c>
      <c r="C689" s="20">
        <f>IF(X644="PAGADO",0,C649)</f>
        <v>1160</v>
      </c>
      <c r="E689" s="174" t="s">
        <v>20</v>
      </c>
      <c r="F689" s="174"/>
      <c r="G689" s="174"/>
      <c r="H689" s="174"/>
      <c r="V689" s="17"/>
      <c r="X689" s="23" t="s">
        <v>32</v>
      </c>
      <c r="Y689" s="20">
        <f>IF(B1489="PAGADO",0,C694)</f>
        <v>1160</v>
      </c>
      <c r="AA689" s="174" t="s">
        <v>20</v>
      </c>
      <c r="AB689" s="174"/>
      <c r="AC689" s="174"/>
      <c r="AD689" s="174"/>
    </row>
    <row r="690" spans="2:41">
      <c r="B690" s="1" t="s">
        <v>0</v>
      </c>
      <c r="C690" s="19">
        <f>H705</f>
        <v>0</v>
      </c>
      <c r="E690" s="2" t="s">
        <v>1</v>
      </c>
      <c r="F690" s="2" t="s">
        <v>2</v>
      </c>
      <c r="G690" s="2" t="s">
        <v>3</v>
      </c>
      <c r="H690" s="2" t="s">
        <v>4</v>
      </c>
      <c r="N690" s="2" t="s">
        <v>1</v>
      </c>
      <c r="O690" s="2" t="s">
        <v>5</v>
      </c>
      <c r="P690" s="2" t="s">
        <v>4</v>
      </c>
      <c r="Q690" s="2" t="s">
        <v>6</v>
      </c>
      <c r="R690" s="2" t="s">
        <v>7</v>
      </c>
      <c r="S690" s="3"/>
      <c r="V690" s="17"/>
      <c r="X690" s="1" t="s">
        <v>0</v>
      </c>
      <c r="Y690" s="19">
        <f>AD705</f>
        <v>0</v>
      </c>
      <c r="AA690" s="2" t="s">
        <v>1</v>
      </c>
      <c r="AB690" s="2" t="s">
        <v>2</v>
      </c>
      <c r="AC690" s="2" t="s">
        <v>3</v>
      </c>
      <c r="AD690" s="2" t="s">
        <v>4</v>
      </c>
      <c r="AJ690" s="2" t="s">
        <v>1</v>
      </c>
      <c r="AK690" s="2" t="s">
        <v>5</v>
      </c>
      <c r="AL690" s="2" t="s">
        <v>4</v>
      </c>
      <c r="AM690" s="2" t="s">
        <v>6</v>
      </c>
      <c r="AN690" s="2" t="s">
        <v>7</v>
      </c>
      <c r="AO690" s="3"/>
    </row>
    <row r="691" spans="2:41">
      <c r="C691" s="2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Y691" s="2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" t="s">
        <v>24</v>
      </c>
      <c r="C692" s="19">
        <f>IF(C689&gt;0,C689+C690,C690)</f>
        <v>1160</v>
      </c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" t="s">
        <v>24</v>
      </c>
      <c r="Y692" s="19">
        <f>IF(Y689&gt;0,Y689+Y690,Y690)</f>
        <v>1160</v>
      </c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1" t="s">
        <v>9</v>
      </c>
      <c r="C693" s="20">
        <f>C717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" t="s">
        <v>9</v>
      </c>
      <c r="Y693" s="20">
        <f>Y717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6" t="s">
        <v>26</v>
      </c>
      <c r="C694" s="21">
        <f>C692-C693</f>
        <v>1160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6" t="s">
        <v>27</v>
      </c>
      <c r="Y694" s="21">
        <f>Y692-Y693</f>
        <v>1160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 ht="23.25">
      <c r="B695" s="6"/>
      <c r="C695" s="7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75" t="str">
        <f>IF(Y694&lt;0,"NO PAGAR","COBRAR'")</f>
        <v>COBRAR'</v>
      </c>
      <c r="Y695" s="175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 ht="23.25">
      <c r="B696" s="175" t="str">
        <f>IF(C694&lt;0,"NO PAGAR","COBRAR'")</f>
        <v>COBRAR'</v>
      </c>
      <c r="C696" s="175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6"/>
      <c r="Y696" s="8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68" t="s">
        <v>9</v>
      </c>
      <c r="C697" s="169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68" t="s">
        <v>9</v>
      </c>
      <c r="Y697" s="169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9" t="str">
        <f>IF(Y649&lt;0,"SALDO ADELANTADO","SALDO A FAVOR '")</f>
        <v>SALDO A FAVOR '</v>
      </c>
      <c r="C698" s="10" t="b">
        <f>IF(Y649&lt;=0,Y649*-1)</f>
        <v>0</v>
      </c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9" t="str">
        <f>IF(C694&lt;0,"SALDO ADELANTADO","SALDO A FAVOR'")</f>
        <v>SALDO A FAVOR'</v>
      </c>
      <c r="Y698" s="10" t="b">
        <f>IF(C694&lt;=0,C694*-1)</f>
        <v>0</v>
      </c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10</v>
      </c>
      <c r="C699" s="10">
        <f>R707</f>
        <v>0</v>
      </c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10</v>
      </c>
      <c r="Y699" s="10">
        <f>AN707</f>
        <v>0</v>
      </c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11</v>
      </c>
      <c r="C700" s="10"/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11" t="s">
        <v>11</v>
      </c>
      <c r="Y700" s="10"/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1" t="s">
        <v>12</v>
      </c>
      <c r="C701" s="10"/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1" t="s">
        <v>12</v>
      </c>
      <c r="Y701" s="10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1" t="s">
        <v>13</v>
      </c>
      <c r="C702" s="10"/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1" t="s">
        <v>13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1" t="s">
        <v>14</v>
      </c>
      <c r="C703" s="1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1" t="s">
        <v>14</v>
      </c>
      <c r="Y703" s="1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>
      <c r="B704" s="11" t="s">
        <v>15</v>
      </c>
      <c r="C704" s="1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15</v>
      </c>
      <c r="Y704" s="1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1" t="s">
        <v>16</v>
      </c>
      <c r="C705" s="10"/>
      <c r="E705" s="170" t="s">
        <v>7</v>
      </c>
      <c r="F705" s="171"/>
      <c r="G705" s="172"/>
      <c r="H705" s="5">
        <f>SUM(H691:H704)</f>
        <v>0</v>
      </c>
      <c r="N705" s="3"/>
      <c r="O705" s="3"/>
      <c r="P705" s="3"/>
      <c r="Q705" s="3"/>
      <c r="R705" s="18"/>
      <c r="S705" s="3"/>
      <c r="V705" s="17"/>
      <c r="X705" s="11" t="s">
        <v>16</v>
      </c>
      <c r="Y705" s="10"/>
      <c r="AA705" s="170" t="s">
        <v>7</v>
      </c>
      <c r="AB705" s="171"/>
      <c r="AC705" s="172"/>
      <c r="AD705" s="5">
        <f>SUM(AD691:AD704)</f>
        <v>0</v>
      </c>
      <c r="AJ705" s="3"/>
      <c r="AK705" s="3"/>
      <c r="AL705" s="3"/>
      <c r="AM705" s="3"/>
      <c r="AN705" s="18"/>
      <c r="AO705" s="3"/>
    </row>
    <row r="706" spans="2:41">
      <c r="B706" s="11" t="s">
        <v>17</v>
      </c>
      <c r="C706" s="10"/>
      <c r="E706" s="13"/>
      <c r="F706" s="13"/>
      <c r="G706" s="13"/>
      <c r="N706" s="3"/>
      <c r="O706" s="3"/>
      <c r="P706" s="3"/>
      <c r="Q706" s="3"/>
      <c r="R706" s="18"/>
      <c r="S706" s="3"/>
      <c r="V706" s="17"/>
      <c r="X706" s="11" t="s">
        <v>17</v>
      </c>
      <c r="Y706" s="10"/>
      <c r="AA706" s="13"/>
      <c r="AB706" s="13"/>
      <c r="AC706" s="13"/>
      <c r="AJ706" s="3"/>
      <c r="AK706" s="3"/>
      <c r="AL706" s="3"/>
      <c r="AM706" s="3"/>
      <c r="AN706" s="18"/>
      <c r="AO706" s="3"/>
    </row>
    <row r="707" spans="2:41">
      <c r="B707" s="12"/>
      <c r="C707" s="10"/>
      <c r="N707" s="170" t="s">
        <v>7</v>
      </c>
      <c r="O707" s="171"/>
      <c r="P707" s="171"/>
      <c r="Q707" s="172"/>
      <c r="R707" s="18">
        <f>SUM(R691:R706)</f>
        <v>0</v>
      </c>
      <c r="S707" s="3"/>
      <c r="V707" s="17"/>
      <c r="X707" s="12"/>
      <c r="Y707" s="10"/>
      <c r="AJ707" s="170" t="s">
        <v>7</v>
      </c>
      <c r="AK707" s="171"/>
      <c r="AL707" s="171"/>
      <c r="AM707" s="172"/>
      <c r="AN707" s="18">
        <f>SUM(AN691:AN706)</f>
        <v>0</v>
      </c>
      <c r="AO707" s="3"/>
    </row>
    <row r="708" spans="2:41">
      <c r="B708" s="12"/>
      <c r="C708" s="10"/>
      <c r="V708" s="17"/>
      <c r="X708" s="12"/>
      <c r="Y708" s="10"/>
    </row>
    <row r="709" spans="2:41">
      <c r="B709" s="12"/>
      <c r="C709" s="10"/>
      <c r="V709" s="17"/>
      <c r="X709" s="12"/>
      <c r="Y709" s="10"/>
    </row>
    <row r="710" spans="2:41">
      <c r="B710" s="12"/>
      <c r="C710" s="10"/>
      <c r="E710" s="14"/>
      <c r="V710" s="17"/>
      <c r="X710" s="12"/>
      <c r="Y710" s="10"/>
      <c r="AA710" s="14"/>
    </row>
    <row r="711" spans="2:41">
      <c r="B711" s="12"/>
      <c r="C711" s="10"/>
      <c r="V711" s="17"/>
      <c r="X711" s="12"/>
      <c r="Y711" s="10"/>
    </row>
    <row r="712" spans="2:41">
      <c r="B712" s="12"/>
      <c r="C712" s="10"/>
      <c r="V712" s="17"/>
      <c r="X712" s="12"/>
      <c r="Y712" s="10"/>
    </row>
    <row r="713" spans="2:41">
      <c r="B713" s="12"/>
      <c r="C713" s="10"/>
      <c r="V713" s="17"/>
      <c r="X713" s="12"/>
      <c r="Y713" s="10"/>
    </row>
    <row r="714" spans="2:41">
      <c r="B714" s="12"/>
      <c r="C714" s="10"/>
      <c r="V714" s="17"/>
      <c r="X714" s="12"/>
      <c r="Y714" s="10"/>
    </row>
    <row r="715" spans="2:41">
      <c r="B715" s="12"/>
      <c r="C715" s="10"/>
      <c r="V715" s="17"/>
      <c r="X715" s="12"/>
      <c r="Y715" s="10"/>
    </row>
    <row r="716" spans="2:41">
      <c r="B716" s="11"/>
      <c r="C716" s="10"/>
      <c r="V716" s="17"/>
      <c r="X716" s="11"/>
      <c r="Y716" s="10"/>
    </row>
    <row r="717" spans="2:41">
      <c r="B717" s="15" t="s">
        <v>18</v>
      </c>
      <c r="C717" s="16">
        <f>SUM(C698:C716)</f>
        <v>0</v>
      </c>
      <c r="D717" t="s">
        <v>22</v>
      </c>
      <c r="E717" t="s">
        <v>21</v>
      </c>
      <c r="V717" s="17"/>
      <c r="X717" s="15" t="s">
        <v>18</v>
      </c>
      <c r="Y717" s="16">
        <f>SUM(Y698:Y716)</f>
        <v>0</v>
      </c>
      <c r="Z717" t="s">
        <v>22</v>
      </c>
      <c r="AA717" t="s">
        <v>21</v>
      </c>
    </row>
    <row r="718" spans="2:41">
      <c r="E718" s="1" t="s">
        <v>19</v>
      </c>
      <c r="V718" s="17"/>
      <c r="AA718" s="1" t="s">
        <v>19</v>
      </c>
    </row>
    <row r="719" spans="2:41">
      <c r="V719" s="17"/>
    </row>
    <row r="720" spans="2:41">
      <c r="V720" s="17"/>
    </row>
    <row r="721" spans="2:31">
      <c r="V721" s="17"/>
    </row>
    <row r="722" spans="2:31">
      <c r="V722" s="17"/>
    </row>
    <row r="723" spans="2:31">
      <c r="V723" s="17"/>
    </row>
    <row r="724" spans="2:31">
      <c r="V724" s="17"/>
    </row>
    <row r="725" spans="2:31">
      <c r="V725" s="17"/>
    </row>
    <row r="726" spans="2:31">
      <c r="V726" s="17"/>
    </row>
    <row r="727" spans="2:31">
      <c r="V727" s="17"/>
    </row>
    <row r="728" spans="2:31">
      <c r="V728" s="17"/>
    </row>
    <row r="729" spans="2:31">
      <c r="V729" s="17"/>
    </row>
    <row r="730" spans="2:31">
      <c r="V730" s="17"/>
    </row>
    <row r="731" spans="2:31">
      <c r="V731" s="17"/>
      <c r="AC731" s="176" t="s">
        <v>29</v>
      </c>
      <c r="AD731" s="176"/>
      <c r="AE731" s="176"/>
    </row>
    <row r="732" spans="2:31">
      <c r="H732" s="173" t="s">
        <v>28</v>
      </c>
      <c r="I732" s="173"/>
      <c r="J732" s="173"/>
      <c r="V732" s="17"/>
      <c r="AC732" s="176"/>
      <c r="AD732" s="176"/>
      <c r="AE732" s="176"/>
    </row>
    <row r="733" spans="2:31">
      <c r="H733" s="173"/>
      <c r="I733" s="173"/>
      <c r="J733" s="173"/>
      <c r="V733" s="17"/>
      <c r="AC733" s="176"/>
      <c r="AD733" s="176"/>
      <c r="AE733" s="176"/>
    </row>
    <row r="734" spans="2:31">
      <c r="V734" s="17"/>
    </row>
    <row r="735" spans="2:31">
      <c r="V735" s="17"/>
    </row>
    <row r="736" spans="2:31" ht="23.25">
      <c r="B736" s="22" t="s">
        <v>69</v>
      </c>
      <c r="V736" s="17"/>
      <c r="X736" s="22" t="s">
        <v>69</v>
      </c>
    </row>
    <row r="737" spans="2:41" ht="23.25">
      <c r="B737" s="23" t="s">
        <v>32</v>
      </c>
      <c r="C737" s="20">
        <f>IF(X689="PAGADO",0,Y694)</f>
        <v>1160</v>
      </c>
      <c r="E737" s="174" t="s">
        <v>20</v>
      </c>
      <c r="F737" s="174"/>
      <c r="G737" s="174"/>
      <c r="H737" s="174"/>
      <c r="V737" s="17"/>
      <c r="X737" s="23" t="s">
        <v>32</v>
      </c>
      <c r="Y737" s="20">
        <f>IF(B737="PAGADO",0,C742)</f>
        <v>1160</v>
      </c>
      <c r="AA737" s="174" t="s">
        <v>20</v>
      </c>
      <c r="AB737" s="174"/>
      <c r="AC737" s="174"/>
      <c r="AD737" s="174"/>
    </row>
    <row r="738" spans="2:41">
      <c r="B738" s="1" t="s">
        <v>0</v>
      </c>
      <c r="C738" s="19">
        <f>H753</f>
        <v>0</v>
      </c>
      <c r="E738" s="2" t="s">
        <v>1</v>
      </c>
      <c r="F738" s="2" t="s">
        <v>2</v>
      </c>
      <c r="G738" s="2" t="s">
        <v>3</v>
      </c>
      <c r="H738" s="2" t="s">
        <v>4</v>
      </c>
      <c r="N738" s="2" t="s">
        <v>1</v>
      </c>
      <c r="O738" s="2" t="s">
        <v>5</v>
      </c>
      <c r="P738" s="2" t="s">
        <v>4</v>
      </c>
      <c r="Q738" s="2" t="s">
        <v>6</v>
      </c>
      <c r="R738" s="2" t="s">
        <v>7</v>
      </c>
      <c r="S738" s="3"/>
      <c r="V738" s="17"/>
      <c r="X738" s="1" t="s">
        <v>0</v>
      </c>
      <c r="Y738" s="19">
        <f>AD753</f>
        <v>0</v>
      </c>
      <c r="AA738" s="2" t="s">
        <v>1</v>
      </c>
      <c r="AB738" s="2" t="s">
        <v>2</v>
      </c>
      <c r="AC738" s="2" t="s">
        <v>3</v>
      </c>
      <c r="AD738" s="2" t="s">
        <v>4</v>
      </c>
      <c r="AJ738" s="2" t="s">
        <v>1</v>
      </c>
      <c r="AK738" s="2" t="s">
        <v>5</v>
      </c>
      <c r="AL738" s="2" t="s">
        <v>4</v>
      </c>
      <c r="AM738" s="2" t="s">
        <v>6</v>
      </c>
      <c r="AN738" s="2" t="s">
        <v>7</v>
      </c>
      <c r="AO738" s="3"/>
    </row>
    <row r="739" spans="2:41">
      <c r="C739" s="2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Y739" s="2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" t="s">
        <v>24</v>
      </c>
      <c r="C740" s="19">
        <f>IF(C737&gt;0,C737+C738,C738)</f>
        <v>1160</v>
      </c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" t="s">
        <v>24</v>
      </c>
      <c r="Y740" s="19">
        <f>IF(Y737&gt;0,Y737+Y738,Y738)</f>
        <v>1160</v>
      </c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" t="s">
        <v>9</v>
      </c>
      <c r="C741" s="20">
        <f>C764</f>
        <v>0</v>
      </c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" t="s">
        <v>9</v>
      </c>
      <c r="Y741" s="20">
        <f>Y764</f>
        <v>0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6" t="s">
        <v>25</v>
      </c>
      <c r="C742" s="21">
        <f>C740-C741</f>
        <v>1160</v>
      </c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6" t="s">
        <v>8</v>
      </c>
      <c r="Y742" s="21">
        <f>Y740-Y741</f>
        <v>1160</v>
      </c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ht="26.25">
      <c r="B743" s="177" t="str">
        <f>IF(C742&lt;0,"NO PAGAR","COBRAR")</f>
        <v>COBRAR</v>
      </c>
      <c r="C743" s="177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77" t="str">
        <f>IF(Y742&lt;0,"NO PAGAR","COBRAR")</f>
        <v>COBRAR</v>
      </c>
      <c r="Y743" s="177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68" t="s">
        <v>9</v>
      </c>
      <c r="C744" s="169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68" t="s">
        <v>9</v>
      </c>
      <c r="Y744" s="169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9" t="str">
        <f>IF(C778&lt;0,"SALDO A FAVOR","SALDO ADELANTAD0'")</f>
        <v>SALDO ADELANTAD0'</v>
      </c>
      <c r="C745" s="10" t="b">
        <f>IF(Y689&lt;=0,Y689*-1)</f>
        <v>0</v>
      </c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9" t="str">
        <f>IF(C742&lt;0,"SALDO ADELANTADO","SALDO A FAVOR'")</f>
        <v>SALDO A FAVOR'</v>
      </c>
      <c r="Y745" s="10" t="b">
        <f>IF(C742&lt;=0,C742*-1)</f>
        <v>0</v>
      </c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10</v>
      </c>
      <c r="C746" s="10">
        <f>R755</f>
        <v>0</v>
      </c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10</v>
      </c>
      <c r="Y746" s="10">
        <f>AN755</f>
        <v>0</v>
      </c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11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11</v>
      </c>
      <c r="Y747" s="1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12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12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13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13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14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14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15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15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16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16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17</v>
      </c>
      <c r="C753" s="10"/>
      <c r="E753" s="170" t="s">
        <v>7</v>
      </c>
      <c r="F753" s="171"/>
      <c r="G753" s="172"/>
      <c r="H753" s="5">
        <f>SUM(H739:H752)</f>
        <v>0</v>
      </c>
      <c r="N753" s="3"/>
      <c r="O753" s="3"/>
      <c r="P753" s="3"/>
      <c r="Q753" s="3"/>
      <c r="R753" s="18"/>
      <c r="S753" s="3"/>
      <c r="V753" s="17"/>
      <c r="X753" s="11" t="s">
        <v>17</v>
      </c>
      <c r="Y753" s="10"/>
      <c r="AA753" s="170" t="s">
        <v>7</v>
      </c>
      <c r="AB753" s="171"/>
      <c r="AC753" s="172"/>
      <c r="AD753" s="5">
        <f>SUM(AD739:AD752)</f>
        <v>0</v>
      </c>
      <c r="AJ753" s="3"/>
      <c r="AK753" s="3"/>
      <c r="AL753" s="3"/>
      <c r="AM753" s="3"/>
      <c r="AN753" s="18"/>
      <c r="AO753" s="3"/>
    </row>
    <row r="754" spans="2:41">
      <c r="B754" s="12"/>
      <c r="C754" s="10"/>
      <c r="E754" s="13"/>
      <c r="F754" s="13"/>
      <c r="G754" s="13"/>
      <c r="N754" s="3"/>
      <c r="O754" s="3"/>
      <c r="P754" s="3"/>
      <c r="Q754" s="3"/>
      <c r="R754" s="18"/>
      <c r="S754" s="3"/>
      <c r="V754" s="17"/>
      <c r="X754" s="12"/>
      <c r="Y754" s="10"/>
      <c r="AA754" s="13"/>
      <c r="AB754" s="13"/>
      <c r="AC754" s="13"/>
      <c r="AJ754" s="3"/>
      <c r="AK754" s="3"/>
      <c r="AL754" s="3"/>
      <c r="AM754" s="3"/>
      <c r="AN754" s="18"/>
      <c r="AO754" s="3"/>
    </row>
    <row r="755" spans="2:41">
      <c r="B755" s="12"/>
      <c r="C755" s="10"/>
      <c r="N755" s="170" t="s">
        <v>7</v>
      </c>
      <c r="O755" s="171"/>
      <c r="P755" s="171"/>
      <c r="Q755" s="172"/>
      <c r="R755" s="18">
        <f>SUM(R739:R754)</f>
        <v>0</v>
      </c>
      <c r="S755" s="3"/>
      <c r="V755" s="17"/>
      <c r="X755" s="12"/>
      <c r="Y755" s="10"/>
      <c r="AJ755" s="170" t="s">
        <v>7</v>
      </c>
      <c r="AK755" s="171"/>
      <c r="AL755" s="171"/>
      <c r="AM755" s="172"/>
      <c r="AN755" s="18">
        <f>SUM(AN739:AN754)</f>
        <v>0</v>
      </c>
      <c r="AO755" s="3"/>
    </row>
    <row r="756" spans="2:41">
      <c r="B756" s="12"/>
      <c r="C756" s="10"/>
      <c r="V756" s="17"/>
      <c r="X756" s="12"/>
      <c r="Y756" s="10"/>
    </row>
    <row r="757" spans="2:41">
      <c r="B757" s="12"/>
      <c r="C757" s="10"/>
      <c r="V757" s="17"/>
      <c r="X757" s="12"/>
      <c r="Y757" s="10"/>
    </row>
    <row r="758" spans="2:41">
      <c r="B758" s="12"/>
      <c r="C758" s="10"/>
      <c r="E758" s="14"/>
      <c r="V758" s="17"/>
      <c r="X758" s="12"/>
      <c r="Y758" s="10"/>
      <c r="AA758" s="14"/>
    </row>
    <row r="759" spans="2:41">
      <c r="B759" s="12"/>
      <c r="C759" s="10"/>
      <c r="V759" s="17"/>
      <c r="X759" s="12"/>
      <c r="Y759" s="10"/>
    </row>
    <row r="760" spans="2:41">
      <c r="B760" s="12"/>
      <c r="C760" s="10"/>
      <c r="V760" s="17"/>
      <c r="X760" s="12"/>
      <c r="Y760" s="10"/>
    </row>
    <row r="761" spans="2:41">
      <c r="B761" s="12"/>
      <c r="C761" s="10"/>
      <c r="V761" s="17"/>
      <c r="X761" s="12"/>
      <c r="Y761" s="10"/>
    </row>
    <row r="762" spans="2:41">
      <c r="B762" s="12"/>
      <c r="C762" s="10"/>
      <c r="V762" s="17"/>
      <c r="X762" s="12"/>
      <c r="Y762" s="10"/>
    </row>
    <row r="763" spans="2:41">
      <c r="B763" s="11"/>
      <c r="C763" s="10"/>
      <c r="V763" s="17"/>
      <c r="X763" s="11"/>
      <c r="Y763" s="10"/>
    </row>
    <row r="764" spans="2:41">
      <c r="B764" s="15" t="s">
        <v>18</v>
      </c>
      <c r="C764" s="16">
        <f>SUM(C745:C763)</f>
        <v>0</v>
      </c>
      <c r="V764" s="17"/>
      <c r="X764" s="15" t="s">
        <v>18</v>
      </c>
      <c r="Y764" s="16">
        <f>SUM(Y745:Y763)</f>
        <v>0</v>
      </c>
    </row>
    <row r="765" spans="2:41">
      <c r="D765" t="s">
        <v>22</v>
      </c>
      <c r="E765" t="s">
        <v>21</v>
      </c>
      <c r="V765" s="17"/>
      <c r="Z765" t="s">
        <v>22</v>
      </c>
      <c r="AA765" t="s">
        <v>21</v>
      </c>
    </row>
    <row r="766" spans="2:41">
      <c r="E766" s="1" t="s">
        <v>19</v>
      </c>
      <c r="V766" s="17"/>
      <c r="AA766" s="1" t="s">
        <v>19</v>
      </c>
    </row>
    <row r="767" spans="2:41">
      <c r="V767" s="17"/>
    </row>
    <row r="768" spans="2:41">
      <c r="V768" s="17"/>
    </row>
    <row r="769" spans="1:43">
      <c r="V769" s="17"/>
    </row>
    <row r="770" spans="1:43">
      <c r="V770" s="17"/>
    </row>
    <row r="771" spans="1:43">
      <c r="V771" s="17"/>
    </row>
    <row r="772" spans="1:43">
      <c r="V772" s="17"/>
    </row>
    <row r="773" spans="1:4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  <c r="AL773" s="17"/>
      <c r="AM773" s="17"/>
      <c r="AN773" s="17"/>
      <c r="AO773" s="17"/>
      <c r="AP773" s="17"/>
      <c r="AQ773" s="17"/>
    </row>
    <row r="774" spans="1:43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</row>
    <row r="775" spans="1:43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</row>
    <row r="776" spans="1:43">
      <c r="V776" s="17"/>
    </row>
    <row r="777" spans="1:43">
      <c r="H777" s="173" t="s">
        <v>30</v>
      </c>
      <c r="I777" s="173"/>
      <c r="J777" s="173"/>
      <c r="V777" s="17"/>
      <c r="AA777" s="173" t="s">
        <v>31</v>
      </c>
      <c r="AB777" s="173"/>
      <c r="AC777" s="173"/>
    </row>
    <row r="778" spans="1:43">
      <c r="H778" s="173"/>
      <c r="I778" s="173"/>
      <c r="J778" s="173"/>
      <c r="V778" s="17"/>
      <c r="AA778" s="173"/>
      <c r="AB778" s="173"/>
      <c r="AC778" s="173"/>
    </row>
    <row r="779" spans="1:43">
      <c r="V779" s="17"/>
    </row>
    <row r="780" spans="1:43">
      <c r="V780" s="17"/>
    </row>
    <row r="781" spans="1:43" ht="23.25">
      <c r="B781" s="24" t="s">
        <v>69</v>
      </c>
      <c r="V781" s="17"/>
      <c r="X781" s="22" t="s">
        <v>69</v>
      </c>
    </row>
    <row r="782" spans="1:43" ht="23.25">
      <c r="B782" s="23" t="s">
        <v>32</v>
      </c>
      <c r="C782" s="20">
        <f>IF(X737="PAGADO",0,C742)</f>
        <v>1160</v>
      </c>
      <c r="E782" s="174" t="s">
        <v>20</v>
      </c>
      <c r="F782" s="174"/>
      <c r="G782" s="174"/>
      <c r="H782" s="174"/>
      <c r="V782" s="17"/>
      <c r="X782" s="23" t="s">
        <v>32</v>
      </c>
      <c r="Y782" s="20">
        <f>IF(B1582="PAGADO",0,C787)</f>
        <v>1160</v>
      </c>
      <c r="AA782" s="174" t="s">
        <v>20</v>
      </c>
      <c r="AB782" s="174"/>
      <c r="AC782" s="174"/>
      <c r="AD782" s="174"/>
    </row>
    <row r="783" spans="1:43">
      <c r="B783" s="1" t="s">
        <v>0</v>
      </c>
      <c r="C783" s="19">
        <f>H798</f>
        <v>0</v>
      </c>
      <c r="E783" s="2" t="s">
        <v>1</v>
      </c>
      <c r="F783" s="2" t="s">
        <v>2</v>
      </c>
      <c r="G783" s="2" t="s">
        <v>3</v>
      </c>
      <c r="H783" s="2" t="s">
        <v>4</v>
      </c>
      <c r="N783" s="2" t="s">
        <v>1</v>
      </c>
      <c r="O783" s="2" t="s">
        <v>5</v>
      </c>
      <c r="P783" s="2" t="s">
        <v>4</v>
      </c>
      <c r="Q783" s="2" t="s">
        <v>6</v>
      </c>
      <c r="R783" s="2" t="s">
        <v>7</v>
      </c>
      <c r="S783" s="3"/>
      <c r="V783" s="17"/>
      <c r="X783" s="1" t="s">
        <v>0</v>
      </c>
      <c r="Y783" s="19">
        <f>AD798</f>
        <v>0</v>
      </c>
      <c r="AA783" s="2" t="s">
        <v>1</v>
      </c>
      <c r="AB783" s="2" t="s">
        <v>2</v>
      </c>
      <c r="AC783" s="2" t="s">
        <v>3</v>
      </c>
      <c r="AD783" s="2" t="s">
        <v>4</v>
      </c>
      <c r="AJ783" s="2" t="s">
        <v>1</v>
      </c>
      <c r="AK783" s="2" t="s">
        <v>5</v>
      </c>
      <c r="AL783" s="2" t="s">
        <v>4</v>
      </c>
      <c r="AM783" s="2" t="s">
        <v>6</v>
      </c>
      <c r="AN783" s="2" t="s">
        <v>7</v>
      </c>
      <c r="AO783" s="3"/>
    </row>
    <row r="784" spans="1:43">
      <c r="C784" s="20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Y784" s="20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" t="s">
        <v>24</v>
      </c>
      <c r="C785" s="19">
        <f>IF(C782&gt;0,C782+C783,C783)</f>
        <v>1160</v>
      </c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" t="s">
        <v>24</v>
      </c>
      <c r="Y785" s="19">
        <f>IF(Y782&gt;0,Y782+Y783,Y783)</f>
        <v>1160</v>
      </c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" t="s">
        <v>9</v>
      </c>
      <c r="C786" s="20">
        <f>C810</f>
        <v>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" t="s">
        <v>9</v>
      </c>
      <c r="Y786" s="20">
        <f>Y810</f>
        <v>0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6" t="s">
        <v>26</v>
      </c>
      <c r="C787" s="21">
        <f>C785-C786</f>
        <v>1160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6" t="s">
        <v>27</v>
      </c>
      <c r="Y787" s="21">
        <f>Y785-Y786</f>
        <v>1160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 ht="23.25">
      <c r="B788" s="6"/>
      <c r="C788" s="7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75" t="str">
        <f>IF(Y787&lt;0,"NO PAGAR","COBRAR'")</f>
        <v>COBRAR'</v>
      </c>
      <c r="Y788" s="175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 ht="23.25">
      <c r="B789" s="175" t="str">
        <f>IF(C787&lt;0,"NO PAGAR","COBRAR'")</f>
        <v>COBRAR'</v>
      </c>
      <c r="C789" s="175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6"/>
      <c r="Y789" s="8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68" t="s">
        <v>9</v>
      </c>
      <c r="C790" s="169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68" t="s">
        <v>9</v>
      </c>
      <c r="Y790" s="169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9" t="str">
        <f>IF(Y742&lt;0,"SALDO ADELANTADO","SALDO A FAVOR '")</f>
        <v>SALDO A FAVOR '</v>
      </c>
      <c r="C791" s="10" t="b">
        <f>IF(Y742&lt;=0,Y742*-1)</f>
        <v>0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9" t="str">
        <f>IF(C787&lt;0,"SALDO ADELANTADO","SALDO A FAVOR'")</f>
        <v>SALDO A FAVOR'</v>
      </c>
      <c r="Y791" s="10" t="b">
        <f>IF(C787&lt;=0,C787*-1)</f>
        <v>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10</v>
      </c>
      <c r="C792" s="10">
        <f>R800</f>
        <v>0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1" t="s">
        <v>10</v>
      </c>
      <c r="Y792" s="10">
        <f>AN800</f>
        <v>0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11</v>
      </c>
      <c r="C793" s="10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11</v>
      </c>
      <c r="Y793" s="10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1" t="s">
        <v>12</v>
      </c>
      <c r="C794" s="10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12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1" t="s">
        <v>13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13</v>
      </c>
      <c r="Y795" s="1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1" t="s">
        <v>14</v>
      </c>
      <c r="C796" s="1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14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15</v>
      </c>
      <c r="C797" s="1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15</v>
      </c>
      <c r="Y797" s="1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16</v>
      </c>
      <c r="C798" s="10"/>
      <c r="E798" s="170" t="s">
        <v>7</v>
      </c>
      <c r="F798" s="171"/>
      <c r="G798" s="172"/>
      <c r="H798" s="5">
        <f>SUM(H784:H797)</f>
        <v>0</v>
      </c>
      <c r="N798" s="3"/>
      <c r="O798" s="3"/>
      <c r="P798" s="3"/>
      <c r="Q798" s="3"/>
      <c r="R798" s="18"/>
      <c r="S798" s="3"/>
      <c r="V798" s="17"/>
      <c r="X798" s="11" t="s">
        <v>16</v>
      </c>
      <c r="Y798" s="10"/>
      <c r="AA798" s="170" t="s">
        <v>7</v>
      </c>
      <c r="AB798" s="171"/>
      <c r="AC798" s="172"/>
      <c r="AD798" s="5">
        <f>SUM(AD784:AD797)</f>
        <v>0</v>
      </c>
      <c r="AJ798" s="3"/>
      <c r="AK798" s="3"/>
      <c r="AL798" s="3"/>
      <c r="AM798" s="3"/>
      <c r="AN798" s="18"/>
      <c r="AO798" s="3"/>
    </row>
    <row r="799" spans="2:41">
      <c r="B799" s="11" t="s">
        <v>17</v>
      </c>
      <c r="C799" s="10"/>
      <c r="E799" s="13"/>
      <c r="F799" s="13"/>
      <c r="G799" s="13"/>
      <c r="N799" s="3"/>
      <c r="O799" s="3"/>
      <c r="P799" s="3"/>
      <c r="Q799" s="3"/>
      <c r="R799" s="18"/>
      <c r="S799" s="3"/>
      <c r="V799" s="17"/>
      <c r="X799" s="11" t="s">
        <v>17</v>
      </c>
      <c r="Y799" s="10"/>
      <c r="AA799" s="13"/>
      <c r="AB799" s="13"/>
      <c r="AC799" s="13"/>
      <c r="AJ799" s="3"/>
      <c r="AK799" s="3"/>
      <c r="AL799" s="3"/>
      <c r="AM799" s="3"/>
      <c r="AN799" s="18"/>
      <c r="AO799" s="3"/>
    </row>
    <row r="800" spans="2:41">
      <c r="B800" s="12"/>
      <c r="C800" s="10"/>
      <c r="N800" s="170" t="s">
        <v>7</v>
      </c>
      <c r="O800" s="171"/>
      <c r="P800" s="171"/>
      <c r="Q800" s="172"/>
      <c r="R800" s="18">
        <f>SUM(R784:R799)</f>
        <v>0</v>
      </c>
      <c r="S800" s="3"/>
      <c r="V800" s="17"/>
      <c r="X800" s="12"/>
      <c r="Y800" s="10"/>
      <c r="AJ800" s="170" t="s">
        <v>7</v>
      </c>
      <c r="AK800" s="171"/>
      <c r="AL800" s="171"/>
      <c r="AM800" s="172"/>
      <c r="AN800" s="18">
        <f>SUM(AN784:AN799)</f>
        <v>0</v>
      </c>
      <c r="AO800" s="3"/>
    </row>
    <row r="801" spans="2:27">
      <c r="B801" s="12"/>
      <c r="C801" s="10"/>
      <c r="V801" s="17"/>
      <c r="X801" s="12"/>
      <c r="Y801" s="10"/>
    </row>
    <row r="802" spans="2:27">
      <c r="B802" s="12"/>
      <c r="C802" s="10"/>
      <c r="V802" s="17"/>
      <c r="X802" s="12"/>
      <c r="Y802" s="10"/>
    </row>
    <row r="803" spans="2:27">
      <c r="B803" s="12"/>
      <c r="C803" s="10"/>
      <c r="E803" s="14"/>
      <c r="V803" s="17"/>
      <c r="X803" s="12"/>
      <c r="Y803" s="10"/>
      <c r="AA803" s="14"/>
    </row>
    <row r="804" spans="2:27">
      <c r="B804" s="12"/>
      <c r="C804" s="10"/>
      <c r="V804" s="17"/>
      <c r="X804" s="12"/>
      <c r="Y804" s="10"/>
    </row>
    <row r="805" spans="2:27">
      <c r="B805" s="12"/>
      <c r="C805" s="10"/>
      <c r="V805" s="17"/>
      <c r="X805" s="12"/>
      <c r="Y805" s="10"/>
    </row>
    <row r="806" spans="2:27">
      <c r="B806" s="12"/>
      <c r="C806" s="10"/>
      <c r="V806" s="17"/>
      <c r="X806" s="12"/>
      <c r="Y806" s="10"/>
    </row>
    <row r="807" spans="2:27">
      <c r="B807" s="12"/>
      <c r="C807" s="10"/>
      <c r="V807" s="17"/>
      <c r="X807" s="12"/>
      <c r="Y807" s="10"/>
    </row>
    <row r="808" spans="2:27">
      <c r="B808" s="12"/>
      <c r="C808" s="10"/>
      <c r="V808" s="17"/>
      <c r="X808" s="12"/>
      <c r="Y808" s="10"/>
    </row>
    <row r="809" spans="2:27">
      <c r="B809" s="11"/>
      <c r="C809" s="10"/>
      <c r="V809" s="17"/>
      <c r="X809" s="11"/>
      <c r="Y809" s="10"/>
    </row>
    <row r="810" spans="2:27">
      <c r="B810" s="15" t="s">
        <v>18</v>
      </c>
      <c r="C810" s="16">
        <f>SUM(C791:C809)</f>
        <v>0</v>
      </c>
      <c r="D810" t="s">
        <v>22</v>
      </c>
      <c r="E810" t="s">
        <v>21</v>
      </c>
      <c r="V810" s="17"/>
      <c r="X810" s="15" t="s">
        <v>18</v>
      </c>
      <c r="Y810" s="16">
        <f>SUM(Y791:Y809)</f>
        <v>0</v>
      </c>
      <c r="Z810" t="s">
        <v>22</v>
      </c>
      <c r="AA810" t="s">
        <v>21</v>
      </c>
    </row>
    <row r="811" spans="2:27">
      <c r="E811" s="1" t="s">
        <v>19</v>
      </c>
      <c r="V811" s="17"/>
      <c r="AA811" s="1" t="s">
        <v>19</v>
      </c>
    </row>
    <row r="812" spans="2:27">
      <c r="V812" s="17"/>
    </row>
    <row r="813" spans="2:27">
      <c r="V813" s="17"/>
    </row>
    <row r="814" spans="2:27">
      <c r="V814" s="17"/>
    </row>
    <row r="815" spans="2:27">
      <c r="V815" s="17"/>
    </row>
    <row r="816" spans="2:27">
      <c r="V816" s="17"/>
    </row>
    <row r="817" spans="2:41">
      <c r="V817" s="17"/>
    </row>
    <row r="818" spans="2:41">
      <c r="V818" s="17"/>
    </row>
    <row r="819" spans="2:41">
      <c r="V819" s="17"/>
    </row>
    <row r="820" spans="2:41">
      <c r="V820" s="17"/>
    </row>
    <row r="821" spans="2:41">
      <c r="V821" s="17"/>
    </row>
    <row r="822" spans="2:41">
      <c r="V822" s="17"/>
    </row>
    <row r="823" spans="2:41">
      <c r="V823" s="17"/>
    </row>
    <row r="824" spans="2:41">
      <c r="V824" s="17"/>
      <c r="AC824" s="176" t="s">
        <v>29</v>
      </c>
      <c r="AD824" s="176"/>
      <c r="AE824" s="176"/>
    </row>
    <row r="825" spans="2:41">
      <c r="H825" s="173" t="s">
        <v>28</v>
      </c>
      <c r="I825" s="173"/>
      <c r="J825" s="173"/>
      <c r="V825" s="17"/>
      <c r="AC825" s="176"/>
      <c r="AD825" s="176"/>
      <c r="AE825" s="176"/>
    </row>
    <row r="826" spans="2:41">
      <c r="H826" s="173"/>
      <c r="I826" s="173"/>
      <c r="J826" s="173"/>
      <c r="V826" s="17"/>
      <c r="AC826" s="176"/>
      <c r="AD826" s="176"/>
      <c r="AE826" s="176"/>
    </row>
    <row r="827" spans="2:41">
      <c r="V827" s="17"/>
    </row>
    <row r="828" spans="2:41">
      <c r="V828" s="17"/>
    </row>
    <row r="829" spans="2:41" ht="23.25">
      <c r="B829" s="22" t="s">
        <v>70</v>
      </c>
      <c r="V829" s="17"/>
      <c r="X829" s="22" t="s">
        <v>70</v>
      </c>
    </row>
    <row r="830" spans="2:41" ht="23.25">
      <c r="B830" s="23" t="s">
        <v>32</v>
      </c>
      <c r="C830" s="20">
        <f>IF(X782="PAGADO",0,Y787)</f>
        <v>1160</v>
      </c>
      <c r="E830" s="174" t="s">
        <v>20</v>
      </c>
      <c r="F830" s="174"/>
      <c r="G830" s="174"/>
      <c r="H830" s="174"/>
      <c r="V830" s="17"/>
      <c r="X830" s="23" t="s">
        <v>32</v>
      </c>
      <c r="Y830" s="20">
        <f>IF(B830="PAGADO",0,C835)</f>
        <v>1160</v>
      </c>
      <c r="AA830" s="174" t="s">
        <v>20</v>
      </c>
      <c r="AB830" s="174"/>
      <c r="AC830" s="174"/>
      <c r="AD830" s="174"/>
    </row>
    <row r="831" spans="2:41">
      <c r="B831" s="1" t="s">
        <v>0</v>
      </c>
      <c r="C831" s="19">
        <f>H846</f>
        <v>0</v>
      </c>
      <c r="E831" s="2" t="s">
        <v>1</v>
      </c>
      <c r="F831" s="2" t="s">
        <v>2</v>
      </c>
      <c r="G831" s="2" t="s">
        <v>3</v>
      </c>
      <c r="H831" s="2" t="s">
        <v>4</v>
      </c>
      <c r="N831" s="2" t="s">
        <v>1</v>
      </c>
      <c r="O831" s="2" t="s">
        <v>5</v>
      </c>
      <c r="P831" s="2" t="s">
        <v>4</v>
      </c>
      <c r="Q831" s="2" t="s">
        <v>6</v>
      </c>
      <c r="R831" s="2" t="s">
        <v>7</v>
      </c>
      <c r="S831" s="3"/>
      <c r="V831" s="17"/>
      <c r="X831" s="1" t="s">
        <v>0</v>
      </c>
      <c r="Y831" s="19">
        <f>AD846</f>
        <v>0</v>
      </c>
      <c r="AA831" s="2" t="s">
        <v>1</v>
      </c>
      <c r="AB831" s="2" t="s">
        <v>2</v>
      </c>
      <c r="AC831" s="2" t="s">
        <v>3</v>
      </c>
      <c r="AD831" s="2" t="s">
        <v>4</v>
      </c>
      <c r="AJ831" s="2" t="s">
        <v>1</v>
      </c>
      <c r="AK831" s="2" t="s">
        <v>5</v>
      </c>
      <c r="AL831" s="2" t="s">
        <v>4</v>
      </c>
      <c r="AM831" s="2" t="s">
        <v>6</v>
      </c>
      <c r="AN831" s="2" t="s">
        <v>7</v>
      </c>
      <c r="AO831" s="3"/>
    </row>
    <row r="832" spans="2:41">
      <c r="C832" s="2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Y832" s="2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" t="s">
        <v>24</v>
      </c>
      <c r="C833" s="19">
        <f>IF(C830&gt;0,C830+C831,C831)</f>
        <v>1160</v>
      </c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" t="s">
        <v>24</v>
      </c>
      <c r="Y833" s="19">
        <f>IF(Y830&gt;0,Y831+Y830,Y831)</f>
        <v>1160</v>
      </c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" t="s">
        <v>9</v>
      </c>
      <c r="C834" s="20">
        <f>C857</f>
        <v>0</v>
      </c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" t="s">
        <v>9</v>
      </c>
      <c r="Y834" s="20">
        <f>Y857</f>
        <v>0</v>
      </c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6" t="s">
        <v>25</v>
      </c>
      <c r="C835" s="21">
        <f>C833-C834</f>
        <v>1160</v>
      </c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6" t="s">
        <v>8</v>
      </c>
      <c r="Y835" s="21">
        <f>Y833-Y834</f>
        <v>1160</v>
      </c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 ht="26.25">
      <c r="B836" s="177" t="str">
        <f>IF(C835&lt;0,"NO PAGAR","COBRAR")</f>
        <v>COBRAR</v>
      </c>
      <c r="C836" s="177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77" t="str">
        <f>IF(Y835&lt;0,"NO PAGAR","COBRAR")</f>
        <v>COBRAR</v>
      </c>
      <c r="Y836" s="177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68" t="s">
        <v>9</v>
      </c>
      <c r="C837" s="169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68" t="s">
        <v>9</v>
      </c>
      <c r="Y837" s="169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9" t="str">
        <f>IF(C871&lt;0,"SALDO A FAVOR","SALDO ADELANTAD0'")</f>
        <v>SALDO ADELANTAD0'</v>
      </c>
      <c r="C838" s="10" t="b">
        <f>IF(Y782&lt;=0,Y782*-1)</f>
        <v>0</v>
      </c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9" t="str">
        <f>IF(C835&lt;0,"SALDO ADELANTADO","SALDO A FAVOR'")</f>
        <v>SALDO A FAVOR'</v>
      </c>
      <c r="Y838" s="10" t="b">
        <f>IF(C835&lt;=0,C835*-1)</f>
        <v>0</v>
      </c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1" t="s">
        <v>10</v>
      </c>
      <c r="C839" s="10">
        <f>R848</f>
        <v>0</v>
      </c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10</v>
      </c>
      <c r="Y839" s="10">
        <f>AN848</f>
        <v>0</v>
      </c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11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11</v>
      </c>
      <c r="Y840" s="1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1" t="s">
        <v>12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12</v>
      </c>
      <c r="Y841" s="1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1" t="s">
        <v>13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13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14</v>
      </c>
      <c r="C843" s="10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14</v>
      </c>
      <c r="Y843" s="10"/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1" t="s">
        <v>15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15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16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16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17</v>
      </c>
      <c r="C846" s="10"/>
      <c r="E846" s="170" t="s">
        <v>7</v>
      </c>
      <c r="F846" s="171"/>
      <c r="G846" s="172"/>
      <c r="H846" s="5">
        <f>SUM(H832:H845)</f>
        <v>0</v>
      </c>
      <c r="N846" s="3"/>
      <c r="O846" s="3"/>
      <c r="P846" s="3"/>
      <c r="Q846" s="3"/>
      <c r="R846" s="18"/>
      <c r="S846" s="3"/>
      <c r="V846" s="17"/>
      <c r="X846" s="11" t="s">
        <v>17</v>
      </c>
      <c r="Y846" s="10"/>
      <c r="AA846" s="170" t="s">
        <v>7</v>
      </c>
      <c r="AB846" s="171"/>
      <c r="AC846" s="172"/>
      <c r="AD846" s="5">
        <f>SUM(AD832:AD845)</f>
        <v>0</v>
      </c>
      <c r="AJ846" s="3"/>
      <c r="AK846" s="3"/>
      <c r="AL846" s="3"/>
      <c r="AM846" s="3"/>
      <c r="AN846" s="18"/>
      <c r="AO846" s="3"/>
    </row>
    <row r="847" spans="2:41">
      <c r="B847" s="12"/>
      <c r="C847" s="10"/>
      <c r="E847" s="13"/>
      <c r="F847" s="13"/>
      <c r="G847" s="13"/>
      <c r="N847" s="3"/>
      <c r="O847" s="3"/>
      <c r="P847" s="3"/>
      <c r="Q847" s="3"/>
      <c r="R847" s="18"/>
      <c r="S847" s="3"/>
      <c r="V847" s="17"/>
      <c r="X847" s="12"/>
      <c r="Y847" s="10"/>
      <c r="AA847" s="13"/>
      <c r="AB847" s="13"/>
      <c r="AC847" s="13"/>
      <c r="AJ847" s="3"/>
      <c r="AK847" s="3"/>
      <c r="AL847" s="3"/>
      <c r="AM847" s="3"/>
      <c r="AN847" s="18"/>
      <c r="AO847" s="3"/>
    </row>
    <row r="848" spans="2:41">
      <c r="B848" s="12"/>
      <c r="C848" s="10"/>
      <c r="N848" s="170" t="s">
        <v>7</v>
      </c>
      <c r="O848" s="171"/>
      <c r="P848" s="171"/>
      <c r="Q848" s="172"/>
      <c r="R848" s="18">
        <f>SUM(R832:R847)</f>
        <v>0</v>
      </c>
      <c r="S848" s="3"/>
      <c r="V848" s="17"/>
      <c r="X848" s="12"/>
      <c r="Y848" s="10"/>
      <c r="AJ848" s="170" t="s">
        <v>7</v>
      </c>
      <c r="AK848" s="171"/>
      <c r="AL848" s="171"/>
      <c r="AM848" s="172"/>
      <c r="AN848" s="18">
        <f>SUM(AN832:AN847)</f>
        <v>0</v>
      </c>
      <c r="AO848" s="3"/>
    </row>
    <row r="849" spans="2:27">
      <c r="B849" s="12"/>
      <c r="C849" s="10"/>
      <c r="V849" s="17"/>
      <c r="X849" s="12"/>
      <c r="Y849" s="10"/>
    </row>
    <row r="850" spans="2:27">
      <c r="B850" s="12"/>
      <c r="C850" s="10"/>
      <c r="V850" s="17"/>
      <c r="X850" s="12"/>
      <c r="Y850" s="10"/>
    </row>
    <row r="851" spans="2:27">
      <c r="B851" s="12"/>
      <c r="C851" s="10"/>
      <c r="E851" s="14"/>
      <c r="V851" s="17"/>
      <c r="X851" s="12"/>
      <c r="Y851" s="10"/>
      <c r="AA851" s="14"/>
    </row>
    <row r="852" spans="2:27">
      <c r="B852" s="12"/>
      <c r="C852" s="10"/>
      <c r="V852" s="17"/>
      <c r="X852" s="12"/>
      <c r="Y852" s="10"/>
    </row>
    <row r="853" spans="2:27">
      <c r="B853" s="12"/>
      <c r="C853" s="10"/>
      <c r="V853" s="17"/>
      <c r="X853" s="12"/>
      <c r="Y853" s="10"/>
    </row>
    <row r="854" spans="2:27">
      <c r="B854" s="12"/>
      <c r="C854" s="10"/>
      <c r="V854" s="17"/>
      <c r="X854" s="12"/>
      <c r="Y854" s="10"/>
    </row>
    <row r="855" spans="2:27">
      <c r="B855" s="12"/>
      <c r="C855" s="10"/>
      <c r="V855" s="17"/>
      <c r="X855" s="12"/>
      <c r="Y855" s="10"/>
    </row>
    <row r="856" spans="2:27">
      <c r="B856" s="11"/>
      <c r="C856" s="10"/>
      <c r="V856" s="17"/>
      <c r="X856" s="11"/>
      <c r="Y856" s="10"/>
    </row>
    <row r="857" spans="2:27">
      <c r="B857" s="15" t="s">
        <v>18</v>
      </c>
      <c r="C857" s="16">
        <f>SUM(C838:C856)</f>
        <v>0</v>
      </c>
      <c r="V857" s="17"/>
      <c r="X857" s="15" t="s">
        <v>18</v>
      </c>
      <c r="Y857" s="16">
        <f>SUM(Y838:Y856)</f>
        <v>0</v>
      </c>
    </row>
    <row r="858" spans="2:27">
      <c r="D858" t="s">
        <v>22</v>
      </c>
      <c r="E858" t="s">
        <v>21</v>
      </c>
      <c r="V858" s="17"/>
      <c r="Z858" t="s">
        <v>22</v>
      </c>
      <c r="AA858" t="s">
        <v>21</v>
      </c>
    </row>
    <row r="859" spans="2:27">
      <c r="E859" s="1" t="s">
        <v>19</v>
      </c>
      <c r="V859" s="17"/>
      <c r="AA859" s="1" t="s">
        <v>19</v>
      </c>
    </row>
    <row r="860" spans="2:27">
      <c r="V860" s="17"/>
    </row>
    <row r="861" spans="2:27">
      <c r="V861" s="17"/>
    </row>
    <row r="862" spans="2:27">
      <c r="V862" s="17"/>
    </row>
    <row r="863" spans="2:27">
      <c r="V863" s="17"/>
    </row>
    <row r="864" spans="2:27">
      <c r="V864" s="17"/>
    </row>
    <row r="865" spans="1:43">
      <c r="V865" s="17"/>
    </row>
    <row r="866" spans="1:43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  <c r="AN866" s="17"/>
      <c r="AO866" s="17"/>
      <c r="AP866" s="17"/>
      <c r="AQ866" s="17"/>
    </row>
    <row r="867" spans="1:43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</row>
    <row r="868" spans="1:43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</row>
    <row r="869" spans="1:43">
      <c r="V869" s="17"/>
    </row>
    <row r="870" spans="1:43">
      <c r="H870" s="173" t="s">
        <v>30</v>
      </c>
      <c r="I870" s="173"/>
      <c r="J870" s="173"/>
      <c r="V870" s="17"/>
      <c r="AA870" s="173" t="s">
        <v>31</v>
      </c>
      <c r="AB870" s="173"/>
      <c r="AC870" s="173"/>
    </row>
    <row r="871" spans="1:43">
      <c r="H871" s="173"/>
      <c r="I871" s="173"/>
      <c r="J871" s="173"/>
      <c r="V871" s="17"/>
      <c r="AA871" s="173"/>
      <c r="AB871" s="173"/>
      <c r="AC871" s="173"/>
    </row>
    <row r="872" spans="1:43">
      <c r="V872" s="17"/>
    </row>
    <row r="873" spans="1:43">
      <c r="V873" s="17"/>
    </row>
    <row r="874" spans="1:43" ht="23.25">
      <c r="B874" s="24" t="s">
        <v>70</v>
      </c>
      <c r="V874" s="17"/>
      <c r="X874" s="22" t="s">
        <v>70</v>
      </c>
    </row>
    <row r="875" spans="1:43" ht="23.25">
      <c r="B875" s="23" t="s">
        <v>32</v>
      </c>
      <c r="C875" s="20">
        <f>IF(X830="PAGADO",0,C835)</f>
        <v>1160</v>
      </c>
      <c r="E875" s="174" t="s">
        <v>20</v>
      </c>
      <c r="F875" s="174"/>
      <c r="G875" s="174"/>
      <c r="H875" s="174"/>
      <c r="V875" s="17"/>
      <c r="X875" s="23" t="s">
        <v>32</v>
      </c>
      <c r="Y875" s="20">
        <f>IF(B1675="PAGADO",0,C880)</f>
        <v>1160</v>
      </c>
      <c r="AA875" s="174" t="s">
        <v>20</v>
      </c>
      <c r="AB875" s="174"/>
      <c r="AC875" s="174"/>
      <c r="AD875" s="174"/>
    </row>
    <row r="876" spans="1:43">
      <c r="B876" s="1" t="s">
        <v>0</v>
      </c>
      <c r="C876" s="19">
        <f>H891</f>
        <v>0</v>
      </c>
      <c r="E876" s="2" t="s">
        <v>1</v>
      </c>
      <c r="F876" s="2" t="s">
        <v>2</v>
      </c>
      <c r="G876" s="2" t="s">
        <v>3</v>
      </c>
      <c r="H876" s="2" t="s">
        <v>4</v>
      </c>
      <c r="N876" s="2" t="s">
        <v>1</v>
      </c>
      <c r="O876" s="2" t="s">
        <v>5</v>
      </c>
      <c r="P876" s="2" t="s">
        <v>4</v>
      </c>
      <c r="Q876" s="2" t="s">
        <v>6</v>
      </c>
      <c r="R876" s="2" t="s">
        <v>7</v>
      </c>
      <c r="S876" s="3"/>
      <c r="V876" s="17"/>
      <c r="X876" s="1" t="s">
        <v>0</v>
      </c>
      <c r="Y876" s="19">
        <f>AD891</f>
        <v>0</v>
      </c>
      <c r="AA876" s="2" t="s">
        <v>1</v>
      </c>
      <c r="AB876" s="2" t="s">
        <v>2</v>
      </c>
      <c r="AC876" s="2" t="s">
        <v>3</v>
      </c>
      <c r="AD876" s="2" t="s">
        <v>4</v>
      </c>
      <c r="AJ876" s="2" t="s">
        <v>1</v>
      </c>
      <c r="AK876" s="2" t="s">
        <v>5</v>
      </c>
      <c r="AL876" s="2" t="s">
        <v>4</v>
      </c>
      <c r="AM876" s="2" t="s">
        <v>6</v>
      </c>
      <c r="AN876" s="2" t="s">
        <v>7</v>
      </c>
      <c r="AO876" s="3"/>
    </row>
    <row r="877" spans="1:43">
      <c r="C877" s="20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Y877" s="20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1:43">
      <c r="B878" s="1" t="s">
        <v>24</v>
      </c>
      <c r="C878" s="19">
        <f>IF(C875&gt;0,C875+C876,C876)</f>
        <v>1160</v>
      </c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" t="s">
        <v>24</v>
      </c>
      <c r="Y878" s="19">
        <f>IF(Y875&gt;0,Y875+Y876,Y876)</f>
        <v>1160</v>
      </c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1:43">
      <c r="B879" s="1" t="s">
        <v>9</v>
      </c>
      <c r="C879" s="20">
        <f>C903</f>
        <v>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" t="s">
        <v>9</v>
      </c>
      <c r="Y879" s="20">
        <f>Y903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1:43">
      <c r="B880" s="6" t="s">
        <v>26</v>
      </c>
      <c r="C880" s="21">
        <f>C878-C879</f>
        <v>1160</v>
      </c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6" t="s">
        <v>27</v>
      </c>
      <c r="Y880" s="21">
        <f>Y878-Y879</f>
        <v>1160</v>
      </c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 ht="23.25">
      <c r="B881" s="6"/>
      <c r="C881" s="7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75" t="str">
        <f>IF(Y880&lt;0,"NO PAGAR","COBRAR'")</f>
        <v>COBRAR'</v>
      </c>
      <c r="Y881" s="175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 ht="23.25">
      <c r="B882" s="175" t="str">
        <f>IF(C880&lt;0,"NO PAGAR","COBRAR'")</f>
        <v>COBRAR'</v>
      </c>
      <c r="C882" s="175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6"/>
      <c r="Y882" s="8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68" t="s">
        <v>9</v>
      </c>
      <c r="C883" s="169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68" t="s">
        <v>9</v>
      </c>
      <c r="Y883" s="169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9" t="str">
        <f>IF(Y835&lt;0,"SALDO ADELANTADO","SALDO A FAVOR '")</f>
        <v>SALDO A FAVOR '</v>
      </c>
      <c r="C884" s="10" t="b">
        <f>IF(Y835&lt;=0,Y835*-1)</f>
        <v>0</v>
      </c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9" t="str">
        <f>IF(C880&lt;0,"SALDO ADELANTADO","SALDO A FAVOR'")</f>
        <v>SALDO A FAVOR'</v>
      </c>
      <c r="Y884" s="10" t="b">
        <f>IF(C880&lt;=0,C880*-1)</f>
        <v>0</v>
      </c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10</v>
      </c>
      <c r="C885" s="10">
        <f>R893</f>
        <v>0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10</v>
      </c>
      <c r="Y885" s="10">
        <f>AN893</f>
        <v>0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11</v>
      </c>
      <c r="C886" s="10"/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1" t="s">
        <v>11</v>
      </c>
      <c r="Y886" s="10"/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12</v>
      </c>
      <c r="C887" s="1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12</v>
      </c>
      <c r="Y887" s="1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13</v>
      </c>
      <c r="C888" s="1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13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14</v>
      </c>
      <c r="C889" s="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1" t="s">
        <v>14</v>
      </c>
      <c r="Y889" s="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1" t="s">
        <v>15</v>
      </c>
      <c r="C890" s="10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15</v>
      </c>
      <c r="Y890" s="1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16</v>
      </c>
      <c r="C891" s="10"/>
      <c r="E891" s="170" t="s">
        <v>7</v>
      </c>
      <c r="F891" s="171"/>
      <c r="G891" s="172"/>
      <c r="H891" s="5">
        <f>SUM(H877:H890)</f>
        <v>0</v>
      </c>
      <c r="N891" s="3"/>
      <c r="O891" s="3"/>
      <c r="P891" s="3"/>
      <c r="Q891" s="3"/>
      <c r="R891" s="18"/>
      <c r="S891" s="3"/>
      <c r="V891" s="17"/>
      <c r="X891" s="11" t="s">
        <v>16</v>
      </c>
      <c r="Y891" s="10"/>
      <c r="AA891" s="170" t="s">
        <v>7</v>
      </c>
      <c r="AB891" s="171"/>
      <c r="AC891" s="172"/>
      <c r="AD891" s="5">
        <f>SUM(AD877:AD890)</f>
        <v>0</v>
      </c>
      <c r="AJ891" s="3"/>
      <c r="AK891" s="3"/>
      <c r="AL891" s="3"/>
      <c r="AM891" s="3"/>
      <c r="AN891" s="18"/>
      <c r="AO891" s="3"/>
    </row>
    <row r="892" spans="2:41">
      <c r="B892" s="11" t="s">
        <v>17</v>
      </c>
      <c r="C892" s="10"/>
      <c r="E892" s="13"/>
      <c r="F892" s="13"/>
      <c r="G892" s="13"/>
      <c r="N892" s="3"/>
      <c r="O892" s="3"/>
      <c r="P892" s="3"/>
      <c r="Q892" s="3"/>
      <c r="R892" s="18"/>
      <c r="S892" s="3"/>
      <c r="V892" s="17"/>
      <c r="X892" s="11" t="s">
        <v>17</v>
      </c>
      <c r="Y892" s="10"/>
      <c r="AA892" s="13"/>
      <c r="AB892" s="13"/>
      <c r="AC892" s="13"/>
      <c r="AJ892" s="3"/>
      <c r="AK892" s="3"/>
      <c r="AL892" s="3"/>
      <c r="AM892" s="3"/>
      <c r="AN892" s="18"/>
      <c r="AO892" s="3"/>
    </row>
    <row r="893" spans="2:41">
      <c r="B893" s="12"/>
      <c r="C893" s="10"/>
      <c r="N893" s="170" t="s">
        <v>7</v>
      </c>
      <c r="O893" s="171"/>
      <c r="P893" s="171"/>
      <c r="Q893" s="172"/>
      <c r="R893" s="18">
        <f>SUM(R877:R892)</f>
        <v>0</v>
      </c>
      <c r="S893" s="3"/>
      <c r="V893" s="17"/>
      <c r="X893" s="12"/>
      <c r="Y893" s="10"/>
      <c r="AJ893" s="170" t="s">
        <v>7</v>
      </c>
      <c r="AK893" s="171"/>
      <c r="AL893" s="171"/>
      <c r="AM893" s="172"/>
      <c r="AN893" s="18">
        <f>SUM(AN877:AN892)</f>
        <v>0</v>
      </c>
      <c r="AO893" s="3"/>
    </row>
    <row r="894" spans="2:41">
      <c r="B894" s="12"/>
      <c r="C894" s="10"/>
      <c r="V894" s="17"/>
      <c r="X894" s="12"/>
      <c r="Y894" s="10"/>
    </row>
    <row r="895" spans="2:41">
      <c r="B895" s="12"/>
      <c r="C895" s="10"/>
      <c r="V895" s="17"/>
      <c r="X895" s="12"/>
      <c r="Y895" s="10"/>
    </row>
    <row r="896" spans="2:41">
      <c r="B896" s="12"/>
      <c r="C896" s="10"/>
      <c r="E896" s="14"/>
      <c r="V896" s="17"/>
      <c r="X896" s="12"/>
      <c r="Y896" s="10"/>
      <c r="AA896" s="14"/>
    </row>
    <row r="897" spans="2:27">
      <c r="B897" s="12"/>
      <c r="C897" s="10"/>
      <c r="V897" s="17"/>
      <c r="X897" s="12"/>
      <c r="Y897" s="10"/>
    </row>
    <row r="898" spans="2:27">
      <c r="B898" s="12"/>
      <c r="C898" s="10"/>
      <c r="V898" s="17"/>
      <c r="X898" s="12"/>
      <c r="Y898" s="10"/>
    </row>
    <row r="899" spans="2:27">
      <c r="B899" s="12"/>
      <c r="C899" s="10"/>
      <c r="V899" s="17"/>
      <c r="X899" s="12"/>
      <c r="Y899" s="10"/>
    </row>
    <row r="900" spans="2:27">
      <c r="B900" s="12"/>
      <c r="C900" s="10"/>
      <c r="V900" s="17"/>
      <c r="X900" s="12"/>
      <c r="Y900" s="10"/>
    </row>
    <row r="901" spans="2:27">
      <c r="B901" s="12"/>
      <c r="C901" s="10"/>
      <c r="V901" s="17"/>
      <c r="X901" s="12"/>
      <c r="Y901" s="10"/>
    </row>
    <row r="902" spans="2:27">
      <c r="B902" s="11"/>
      <c r="C902" s="10"/>
      <c r="V902" s="17"/>
      <c r="X902" s="11"/>
      <c r="Y902" s="10"/>
    </row>
    <row r="903" spans="2:27">
      <c r="B903" s="15" t="s">
        <v>18</v>
      </c>
      <c r="C903" s="16">
        <f>SUM(C884:C902)</f>
        <v>0</v>
      </c>
      <c r="D903" t="s">
        <v>22</v>
      </c>
      <c r="E903" t="s">
        <v>21</v>
      </c>
      <c r="V903" s="17"/>
      <c r="X903" s="15" t="s">
        <v>18</v>
      </c>
      <c r="Y903" s="16">
        <f>SUM(Y884:Y902)</f>
        <v>0</v>
      </c>
      <c r="Z903" t="s">
        <v>22</v>
      </c>
      <c r="AA903" t="s">
        <v>21</v>
      </c>
    </row>
    <row r="904" spans="2:27">
      <c r="E904" s="1" t="s">
        <v>19</v>
      </c>
      <c r="V904" s="17"/>
      <c r="AA904" s="1" t="s">
        <v>19</v>
      </c>
    </row>
    <row r="905" spans="2:27">
      <c r="V905" s="17"/>
    </row>
    <row r="906" spans="2:27">
      <c r="V906" s="17"/>
    </row>
    <row r="907" spans="2:27">
      <c r="V907" s="17"/>
    </row>
    <row r="908" spans="2:27">
      <c r="V908" s="17"/>
    </row>
    <row r="909" spans="2:27">
      <c r="V909" s="17"/>
    </row>
    <row r="910" spans="2:27">
      <c r="V910" s="17"/>
    </row>
    <row r="911" spans="2:27">
      <c r="V911" s="17"/>
    </row>
    <row r="912" spans="2:27">
      <c r="V912" s="17"/>
    </row>
    <row r="913" spans="2:41">
      <c r="V913" s="17"/>
    </row>
    <row r="914" spans="2:41">
      <c r="V914" s="17"/>
    </row>
    <row r="915" spans="2:41">
      <c r="V915" s="17"/>
    </row>
    <row r="916" spans="2:41">
      <c r="V916" s="17"/>
    </row>
    <row r="917" spans="2:41">
      <c r="V917" s="17"/>
    </row>
    <row r="918" spans="2:41">
      <c r="V918" s="17"/>
      <c r="AC918" s="176" t="s">
        <v>29</v>
      </c>
      <c r="AD918" s="176"/>
      <c r="AE918" s="176"/>
    </row>
    <row r="919" spans="2:41">
      <c r="H919" s="173" t="s">
        <v>28</v>
      </c>
      <c r="I919" s="173"/>
      <c r="J919" s="173"/>
      <c r="V919" s="17"/>
      <c r="AC919" s="176"/>
      <c r="AD919" s="176"/>
      <c r="AE919" s="176"/>
    </row>
    <row r="920" spans="2:41">
      <c r="H920" s="173"/>
      <c r="I920" s="173"/>
      <c r="J920" s="173"/>
      <c r="V920" s="17"/>
      <c r="AC920" s="176"/>
      <c r="AD920" s="176"/>
      <c r="AE920" s="176"/>
    </row>
    <row r="921" spans="2:41">
      <c r="V921" s="17"/>
    </row>
    <row r="922" spans="2:41">
      <c r="V922" s="17"/>
    </row>
    <row r="923" spans="2:41" ht="23.25">
      <c r="B923" s="22" t="s">
        <v>71</v>
      </c>
      <c r="V923" s="17"/>
      <c r="X923" s="22" t="s">
        <v>71</v>
      </c>
    </row>
    <row r="924" spans="2:41" ht="23.25">
      <c r="B924" s="23" t="s">
        <v>32</v>
      </c>
      <c r="C924" s="20">
        <f>IF(X875="PAGADO",0,Y880)</f>
        <v>1160</v>
      </c>
      <c r="E924" s="174" t="s">
        <v>20</v>
      </c>
      <c r="F924" s="174"/>
      <c r="G924" s="174"/>
      <c r="H924" s="174"/>
      <c r="V924" s="17"/>
      <c r="X924" s="23" t="s">
        <v>32</v>
      </c>
      <c r="Y924" s="20">
        <f>IF(B924="PAGADO",0,C929)</f>
        <v>1160</v>
      </c>
      <c r="AA924" s="174" t="s">
        <v>20</v>
      </c>
      <c r="AB924" s="174"/>
      <c r="AC924" s="174"/>
      <c r="AD924" s="174"/>
    </row>
    <row r="925" spans="2:41">
      <c r="B925" s="1" t="s">
        <v>0</v>
      </c>
      <c r="C925" s="19">
        <f>H940</f>
        <v>0</v>
      </c>
      <c r="E925" s="2" t="s">
        <v>1</v>
      </c>
      <c r="F925" s="2" t="s">
        <v>2</v>
      </c>
      <c r="G925" s="2" t="s">
        <v>3</v>
      </c>
      <c r="H925" s="2" t="s">
        <v>4</v>
      </c>
      <c r="N925" s="2" t="s">
        <v>1</v>
      </c>
      <c r="O925" s="2" t="s">
        <v>5</v>
      </c>
      <c r="P925" s="2" t="s">
        <v>4</v>
      </c>
      <c r="Q925" s="2" t="s">
        <v>6</v>
      </c>
      <c r="R925" s="2" t="s">
        <v>7</v>
      </c>
      <c r="S925" s="3"/>
      <c r="V925" s="17"/>
      <c r="X925" s="1" t="s">
        <v>0</v>
      </c>
      <c r="Y925" s="19">
        <f>AD940</f>
        <v>0</v>
      </c>
      <c r="AA925" s="2" t="s">
        <v>1</v>
      </c>
      <c r="AB925" s="2" t="s">
        <v>2</v>
      </c>
      <c r="AC925" s="2" t="s">
        <v>3</v>
      </c>
      <c r="AD925" s="2" t="s">
        <v>4</v>
      </c>
      <c r="AJ925" s="2" t="s">
        <v>1</v>
      </c>
      <c r="AK925" s="2" t="s">
        <v>5</v>
      </c>
      <c r="AL925" s="2" t="s">
        <v>4</v>
      </c>
      <c r="AM925" s="2" t="s">
        <v>6</v>
      </c>
      <c r="AN925" s="2" t="s">
        <v>7</v>
      </c>
      <c r="AO925" s="3"/>
    </row>
    <row r="926" spans="2:41">
      <c r="C926" s="2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Y926" s="2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" t="s">
        <v>24</v>
      </c>
      <c r="C927" s="19">
        <f>IF(C924&gt;0,C924+C925,C925)</f>
        <v>1160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" t="s">
        <v>24</v>
      </c>
      <c r="Y927" s="19">
        <f>IF(Y924&gt;0,Y925+Y924,Y925)</f>
        <v>1160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" t="s">
        <v>9</v>
      </c>
      <c r="C928" s="20">
        <f>C951</f>
        <v>0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" t="s">
        <v>9</v>
      </c>
      <c r="Y928" s="20">
        <f>Y951</f>
        <v>0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6" t="s">
        <v>25</v>
      </c>
      <c r="C929" s="21">
        <f>C927-C928</f>
        <v>1160</v>
      </c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6" t="s">
        <v>8</v>
      </c>
      <c r="Y929" s="21">
        <f>Y927-Y928</f>
        <v>1160</v>
      </c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 ht="26.25">
      <c r="B930" s="177" t="str">
        <f>IF(C929&lt;0,"NO PAGAR","COBRAR")</f>
        <v>COBRAR</v>
      </c>
      <c r="C930" s="177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77" t="str">
        <f>IF(Y929&lt;0,"NO PAGAR","COBRAR")</f>
        <v>COBRAR</v>
      </c>
      <c r="Y930" s="177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68" t="s">
        <v>9</v>
      </c>
      <c r="C931" s="169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68" t="s">
        <v>9</v>
      </c>
      <c r="Y931" s="169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9" t="str">
        <f>IF(C965&lt;0,"SALDO A FAVOR","SALDO ADELANTAD0'")</f>
        <v>SALDO ADELANTAD0'</v>
      </c>
      <c r="C932" s="10" t="b">
        <f>IF(Y880&lt;=0,Y880*-1)</f>
        <v>0</v>
      </c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9" t="str">
        <f>IF(C929&lt;0,"SALDO ADELANTADO","SALDO A FAVOR'")</f>
        <v>SALDO A FAVOR'</v>
      </c>
      <c r="Y932" s="10" t="b">
        <f>IF(C929&lt;=0,C929*-1)</f>
        <v>0</v>
      </c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10</v>
      </c>
      <c r="C933" s="10">
        <f>R942</f>
        <v>0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10</v>
      </c>
      <c r="Y933" s="10">
        <f>AN942</f>
        <v>0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11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11</v>
      </c>
      <c r="Y934" s="1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1" t="s">
        <v>12</v>
      </c>
      <c r="C935" s="1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1" t="s">
        <v>12</v>
      </c>
      <c r="Y935" s="1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1" t="s">
        <v>13</v>
      </c>
      <c r="C936" s="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13</v>
      </c>
      <c r="Y936" s="1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1" t="s">
        <v>14</v>
      </c>
      <c r="C937" s="10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14</v>
      </c>
      <c r="Y937" s="10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15</v>
      </c>
      <c r="C938" s="1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15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16</v>
      </c>
      <c r="C939" s="1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16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1" t="s">
        <v>17</v>
      </c>
      <c r="C940" s="10"/>
      <c r="E940" s="170" t="s">
        <v>7</v>
      </c>
      <c r="F940" s="171"/>
      <c r="G940" s="172"/>
      <c r="H940" s="5">
        <f>SUM(H926:H939)</f>
        <v>0</v>
      </c>
      <c r="N940" s="3"/>
      <c r="O940" s="3"/>
      <c r="P940" s="3"/>
      <c r="Q940" s="3"/>
      <c r="R940" s="18"/>
      <c r="S940" s="3"/>
      <c r="V940" s="17"/>
      <c r="X940" s="11" t="s">
        <v>17</v>
      </c>
      <c r="Y940" s="10"/>
      <c r="AA940" s="170" t="s">
        <v>7</v>
      </c>
      <c r="AB940" s="171"/>
      <c r="AC940" s="172"/>
      <c r="AD940" s="5">
        <f>SUM(AD926:AD939)</f>
        <v>0</v>
      </c>
      <c r="AJ940" s="3"/>
      <c r="AK940" s="3"/>
      <c r="AL940" s="3"/>
      <c r="AM940" s="3"/>
      <c r="AN940" s="18"/>
      <c r="AO940" s="3"/>
    </row>
    <row r="941" spans="2:41">
      <c r="B941" s="12"/>
      <c r="C941" s="10"/>
      <c r="E941" s="13"/>
      <c r="F941" s="13"/>
      <c r="G941" s="13"/>
      <c r="N941" s="3"/>
      <c r="O941" s="3"/>
      <c r="P941" s="3"/>
      <c r="Q941" s="3"/>
      <c r="R941" s="18"/>
      <c r="S941" s="3"/>
      <c r="V941" s="17"/>
      <c r="X941" s="12"/>
      <c r="Y941" s="10"/>
      <c r="AA941" s="13"/>
      <c r="AB941" s="13"/>
      <c r="AC941" s="13"/>
      <c r="AJ941" s="3"/>
      <c r="AK941" s="3"/>
      <c r="AL941" s="3"/>
      <c r="AM941" s="3"/>
      <c r="AN941" s="18"/>
      <c r="AO941" s="3"/>
    </row>
    <row r="942" spans="2:41">
      <c r="B942" s="12"/>
      <c r="C942" s="10"/>
      <c r="N942" s="170" t="s">
        <v>7</v>
      </c>
      <c r="O942" s="171"/>
      <c r="P942" s="171"/>
      <c r="Q942" s="172"/>
      <c r="R942" s="18">
        <f>SUM(R926:R941)</f>
        <v>0</v>
      </c>
      <c r="S942" s="3"/>
      <c r="V942" s="17"/>
      <c r="X942" s="12"/>
      <c r="Y942" s="10"/>
      <c r="AJ942" s="170" t="s">
        <v>7</v>
      </c>
      <c r="AK942" s="171"/>
      <c r="AL942" s="171"/>
      <c r="AM942" s="172"/>
      <c r="AN942" s="18">
        <f>SUM(AN926:AN941)</f>
        <v>0</v>
      </c>
      <c r="AO942" s="3"/>
    </row>
    <row r="943" spans="2:41">
      <c r="B943" s="12"/>
      <c r="C943" s="10"/>
      <c r="V943" s="17"/>
      <c r="X943" s="12"/>
      <c r="Y943" s="10"/>
    </row>
    <row r="944" spans="2:41">
      <c r="B944" s="12"/>
      <c r="C944" s="10"/>
      <c r="V944" s="17"/>
      <c r="X944" s="12"/>
      <c r="Y944" s="10"/>
    </row>
    <row r="945" spans="1:43">
      <c r="B945" s="12"/>
      <c r="C945" s="10"/>
      <c r="E945" s="14"/>
      <c r="V945" s="17"/>
      <c r="X945" s="12"/>
      <c r="Y945" s="10"/>
      <c r="AA945" s="14"/>
    </row>
    <row r="946" spans="1:43">
      <c r="B946" s="12"/>
      <c r="C946" s="10"/>
      <c r="V946" s="17"/>
      <c r="X946" s="12"/>
      <c r="Y946" s="10"/>
    </row>
    <row r="947" spans="1:43">
      <c r="B947" s="12"/>
      <c r="C947" s="10"/>
      <c r="V947" s="17"/>
      <c r="X947" s="12"/>
      <c r="Y947" s="10"/>
    </row>
    <row r="948" spans="1:43">
      <c r="B948" s="12"/>
      <c r="C948" s="10"/>
      <c r="V948" s="17"/>
      <c r="X948" s="12"/>
      <c r="Y948" s="10"/>
    </row>
    <row r="949" spans="1:43">
      <c r="B949" s="12"/>
      <c r="C949" s="10"/>
      <c r="V949" s="17"/>
      <c r="X949" s="12"/>
      <c r="Y949" s="10"/>
    </row>
    <row r="950" spans="1:43">
      <c r="B950" s="11"/>
      <c r="C950" s="10"/>
      <c r="V950" s="17"/>
      <c r="X950" s="11"/>
      <c r="Y950" s="10"/>
    </row>
    <row r="951" spans="1:43">
      <c r="B951" s="15" t="s">
        <v>18</v>
      </c>
      <c r="C951" s="16">
        <f>SUM(C932:C950)</f>
        <v>0</v>
      </c>
      <c r="V951" s="17"/>
      <c r="X951" s="15" t="s">
        <v>18</v>
      </c>
      <c r="Y951" s="16">
        <f>SUM(Y932:Y950)</f>
        <v>0</v>
      </c>
    </row>
    <row r="952" spans="1:43">
      <c r="D952" t="s">
        <v>22</v>
      </c>
      <c r="E952" t="s">
        <v>21</v>
      </c>
      <c r="V952" s="17"/>
      <c r="Z952" t="s">
        <v>22</v>
      </c>
      <c r="AA952" t="s">
        <v>21</v>
      </c>
    </row>
    <row r="953" spans="1:43">
      <c r="E953" s="1" t="s">
        <v>19</v>
      </c>
      <c r="V953" s="17"/>
      <c r="AA953" s="1" t="s">
        <v>19</v>
      </c>
    </row>
    <row r="954" spans="1:43">
      <c r="V954" s="17"/>
    </row>
    <row r="955" spans="1:43">
      <c r="V955" s="17"/>
    </row>
    <row r="956" spans="1:43">
      <c r="V956" s="17"/>
    </row>
    <row r="957" spans="1:43">
      <c r="V957" s="17"/>
    </row>
    <row r="958" spans="1:43">
      <c r="V958" s="17"/>
    </row>
    <row r="959" spans="1:43">
      <c r="V959" s="17"/>
    </row>
    <row r="960" spans="1:43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  <c r="AL960" s="17"/>
      <c r="AM960" s="17"/>
      <c r="AN960" s="17"/>
      <c r="AO960" s="17"/>
      <c r="AP960" s="17"/>
      <c r="AQ960" s="17"/>
    </row>
    <row r="961" spans="1:43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</row>
    <row r="962" spans="1:43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</row>
    <row r="963" spans="1:43">
      <c r="V963" s="17"/>
    </row>
    <row r="964" spans="1:43">
      <c r="H964" s="173" t="s">
        <v>30</v>
      </c>
      <c r="I964" s="173"/>
      <c r="J964" s="173"/>
      <c r="V964" s="17"/>
      <c r="AA964" s="173" t="s">
        <v>31</v>
      </c>
      <c r="AB964" s="173"/>
      <c r="AC964" s="173"/>
    </row>
    <row r="965" spans="1:43">
      <c r="H965" s="173"/>
      <c r="I965" s="173"/>
      <c r="J965" s="173"/>
      <c r="V965" s="17"/>
      <c r="AA965" s="173"/>
      <c r="AB965" s="173"/>
      <c r="AC965" s="173"/>
    </row>
    <row r="966" spans="1:43">
      <c r="V966" s="17"/>
    </row>
    <row r="967" spans="1:43">
      <c r="V967" s="17"/>
    </row>
    <row r="968" spans="1:43" ht="23.25">
      <c r="B968" s="24" t="s">
        <v>73</v>
      </c>
      <c r="V968" s="17"/>
      <c r="X968" s="22" t="s">
        <v>71</v>
      </c>
    </row>
    <row r="969" spans="1:43" ht="23.25">
      <c r="B969" s="23" t="s">
        <v>32</v>
      </c>
      <c r="C969" s="20">
        <f>IF(X924="PAGADO",0,C929)</f>
        <v>1160</v>
      </c>
      <c r="E969" s="174" t="s">
        <v>20</v>
      </c>
      <c r="F969" s="174"/>
      <c r="G969" s="174"/>
      <c r="H969" s="174"/>
      <c r="V969" s="17"/>
      <c r="X969" s="23" t="s">
        <v>32</v>
      </c>
      <c r="Y969" s="20">
        <f>IF(B1769="PAGADO",0,C974)</f>
        <v>1160</v>
      </c>
      <c r="AA969" s="174" t="s">
        <v>20</v>
      </c>
      <c r="AB969" s="174"/>
      <c r="AC969" s="174"/>
      <c r="AD969" s="174"/>
    </row>
    <row r="970" spans="1:43">
      <c r="B970" s="1" t="s">
        <v>0</v>
      </c>
      <c r="C970" s="19">
        <f>H985</f>
        <v>0</v>
      </c>
      <c r="E970" s="2" t="s">
        <v>1</v>
      </c>
      <c r="F970" s="2" t="s">
        <v>2</v>
      </c>
      <c r="G970" s="2" t="s">
        <v>3</v>
      </c>
      <c r="H970" s="2" t="s">
        <v>4</v>
      </c>
      <c r="N970" s="2" t="s">
        <v>1</v>
      </c>
      <c r="O970" s="2" t="s">
        <v>5</v>
      </c>
      <c r="P970" s="2" t="s">
        <v>4</v>
      </c>
      <c r="Q970" s="2" t="s">
        <v>6</v>
      </c>
      <c r="R970" s="2" t="s">
        <v>7</v>
      </c>
      <c r="S970" s="3"/>
      <c r="V970" s="17"/>
      <c r="X970" s="1" t="s">
        <v>0</v>
      </c>
      <c r="Y970" s="19">
        <f>AD985</f>
        <v>0</v>
      </c>
      <c r="AA970" s="2" t="s">
        <v>1</v>
      </c>
      <c r="AB970" s="2" t="s">
        <v>2</v>
      </c>
      <c r="AC970" s="2" t="s">
        <v>3</v>
      </c>
      <c r="AD970" s="2" t="s">
        <v>4</v>
      </c>
      <c r="AJ970" s="2" t="s">
        <v>1</v>
      </c>
      <c r="AK970" s="2" t="s">
        <v>5</v>
      </c>
      <c r="AL970" s="2" t="s">
        <v>4</v>
      </c>
      <c r="AM970" s="2" t="s">
        <v>6</v>
      </c>
      <c r="AN970" s="2" t="s">
        <v>7</v>
      </c>
      <c r="AO970" s="3"/>
    </row>
    <row r="971" spans="1:43">
      <c r="C971" s="2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Y971" s="2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1:43">
      <c r="B972" s="1" t="s">
        <v>24</v>
      </c>
      <c r="C972" s="19">
        <f>IF(C969&gt;0,C969+C970,C970)</f>
        <v>1160</v>
      </c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" t="s">
        <v>24</v>
      </c>
      <c r="Y972" s="19">
        <f>IF(Y969&gt;0,Y969+Y970,Y970)</f>
        <v>1160</v>
      </c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1:43">
      <c r="B973" s="1" t="s">
        <v>9</v>
      </c>
      <c r="C973" s="20">
        <f>C997</f>
        <v>0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" t="s">
        <v>9</v>
      </c>
      <c r="Y973" s="20">
        <f>Y997</f>
        <v>0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1:43">
      <c r="B974" s="6" t="s">
        <v>26</v>
      </c>
      <c r="C974" s="21">
        <f>C972-C973</f>
        <v>1160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6" t="s">
        <v>27</v>
      </c>
      <c r="Y974" s="21">
        <f>Y972-Y973</f>
        <v>1160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1:43" ht="23.25">
      <c r="B975" s="6"/>
      <c r="C975" s="7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75" t="str">
        <f>IF(Y974&lt;0,"NO PAGAR","COBRAR'")</f>
        <v>COBRAR'</v>
      </c>
      <c r="Y975" s="175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1:43" ht="23.25">
      <c r="B976" s="175" t="str">
        <f>IF(C974&lt;0,"NO PAGAR","COBRAR'")</f>
        <v>COBRAR'</v>
      </c>
      <c r="C976" s="175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6"/>
      <c r="Y976" s="8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68" t="s">
        <v>9</v>
      </c>
      <c r="C977" s="169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68" t="s">
        <v>9</v>
      </c>
      <c r="Y977" s="169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9" t="str">
        <f>IF(Y929&lt;0,"SALDO ADELANTADO","SALDO A FAVOR '")</f>
        <v>SALDO A FAVOR '</v>
      </c>
      <c r="C978" s="10" t="b">
        <f>IF(Y929&lt;=0,Y929*-1)</f>
        <v>0</v>
      </c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9" t="str">
        <f>IF(C974&lt;0,"SALDO ADELANTADO","SALDO A FAVOR'")</f>
        <v>SALDO A FAVOR'</v>
      </c>
      <c r="Y978" s="10" t="b">
        <f>IF(C974&lt;=0,C974*-1)</f>
        <v>0</v>
      </c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10</v>
      </c>
      <c r="C979" s="10">
        <f>R987</f>
        <v>0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10</v>
      </c>
      <c r="Y979" s="10">
        <f>AN987</f>
        <v>0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11</v>
      </c>
      <c r="C980" s="10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11</v>
      </c>
      <c r="Y980" s="10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1" t="s">
        <v>12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12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1" t="s">
        <v>13</v>
      </c>
      <c r="C982" s="1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1" t="s">
        <v>13</v>
      </c>
      <c r="Y982" s="1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1" t="s">
        <v>14</v>
      </c>
      <c r="C983" s="1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1" t="s">
        <v>14</v>
      </c>
      <c r="Y983" s="1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15</v>
      </c>
      <c r="C984" s="1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15</v>
      </c>
      <c r="Y984" s="1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16</v>
      </c>
      <c r="C985" s="10"/>
      <c r="E985" s="170" t="s">
        <v>7</v>
      </c>
      <c r="F985" s="171"/>
      <c r="G985" s="172"/>
      <c r="H985" s="5">
        <f>SUM(H971:H984)</f>
        <v>0</v>
      </c>
      <c r="N985" s="3"/>
      <c r="O985" s="3"/>
      <c r="P985" s="3"/>
      <c r="Q985" s="3"/>
      <c r="R985" s="18"/>
      <c r="S985" s="3"/>
      <c r="V985" s="17"/>
      <c r="X985" s="11" t="s">
        <v>16</v>
      </c>
      <c r="Y985" s="10"/>
      <c r="AA985" s="170" t="s">
        <v>7</v>
      </c>
      <c r="AB985" s="171"/>
      <c r="AC985" s="172"/>
      <c r="AD985" s="5">
        <f>SUM(AD971:AD984)</f>
        <v>0</v>
      </c>
      <c r="AJ985" s="3"/>
      <c r="AK985" s="3"/>
      <c r="AL985" s="3"/>
      <c r="AM985" s="3"/>
      <c r="AN985" s="18"/>
      <c r="AO985" s="3"/>
    </row>
    <row r="986" spans="2:41">
      <c r="B986" s="11" t="s">
        <v>17</v>
      </c>
      <c r="C986" s="10"/>
      <c r="E986" s="13"/>
      <c r="F986" s="13"/>
      <c r="G986" s="13"/>
      <c r="N986" s="3"/>
      <c r="O986" s="3"/>
      <c r="P986" s="3"/>
      <c r="Q986" s="3"/>
      <c r="R986" s="18"/>
      <c r="S986" s="3"/>
      <c r="V986" s="17"/>
      <c r="X986" s="11" t="s">
        <v>17</v>
      </c>
      <c r="Y986" s="10"/>
      <c r="AA986" s="13"/>
      <c r="AB986" s="13"/>
      <c r="AC986" s="13"/>
      <c r="AJ986" s="3"/>
      <c r="AK986" s="3"/>
      <c r="AL986" s="3"/>
      <c r="AM986" s="3"/>
      <c r="AN986" s="18"/>
      <c r="AO986" s="3"/>
    </row>
    <row r="987" spans="2:41">
      <c r="B987" s="12"/>
      <c r="C987" s="10"/>
      <c r="N987" s="170" t="s">
        <v>7</v>
      </c>
      <c r="O987" s="171"/>
      <c r="P987" s="171"/>
      <c r="Q987" s="172"/>
      <c r="R987" s="18">
        <f>SUM(R971:R986)</f>
        <v>0</v>
      </c>
      <c r="S987" s="3"/>
      <c r="V987" s="17"/>
      <c r="X987" s="12"/>
      <c r="Y987" s="10"/>
      <c r="AJ987" s="170" t="s">
        <v>7</v>
      </c>
      <c r="AK987" s="171"/>
      <c r="AL987" s="171"/>
      <c r="AM987" s="172"/>
      <c r="AN987" s="18">
        <f>SUM(AN971:AN986)</f>
        <v>0</v>
      </c>
      <c r="AO987" s="3"/>
    </row>
    <row r="988" spans="2:41">
      <c r="B988" s="12"/>
      <c r="C988" s="10"/>
      <c r="V988" s="17"/>
      <c r="X988" s="12"/>
      <c r="Y988" s="10"/>
    </row>
    <row r="989" spans="2:41">
      <c r="B989" s="12"/>
      <c r="C989" s="10"/>
      <c r="V989" s="17"/>
      <c r="X989" s="12"/>
      <c r="Y989" s="10"/>
    </row>
    <row r="990" spans="2:41">
      <c r="B990" s="12"/>
      <c r="C990" s="10"/>
      <c r="E990" s="14"/>
      <c r="V990" s="17"/>
      <c r="X990" s="12"/>
      <c r="Y990" s="10"/>
      <c r="AA990" s="14"/>
    </row>
    <row r="991" spans="2:41">
      <c r="B991" s="12"/>
      <c r="C991" s="10"/>
      <c r="V991" s="17"/>
      <c r="X991" s="12"/>
      <c r="Y991" s="10"/>
    </row>
    <row r="992" spans="2:41">
      <c r="B992" s="12"/>
      <c r="C992" s="10"/>
      <c r="V992" s="17"/>
      <c r="X992" s="12"/>
      <c r="Y992" s="10"/>
    </row>
    <row r="993" spans="2:27">
      <c r="B993" s="12"/>
      <c r="C993" s="10"/>
      <c r="V993" s="17"/>
      <c r="X993" s="12"/>
      <c r="Y993" s="10"/>
    </row>
    <row r="994" spans="2:27">
      <c r="B994" s="12"/>
      <c r="C994" s="10"/>
      <c r="V994" s="17"/>
      <c r="X994" s="12"/>
      <c r="Y994" s="10"/>
    </row>
    <row r="995" spans="2:27">
      <c r="B995" s="12"/>
      <c r="C995" s="10"/>
      <c r="V995" s="17"/>
      <c r="X995" s="12"/>
      <c r="Y995" s="10"/>
    </row>
    <row r="996" spans="2:27">
      <c r="B996" s="11"/>
      <c r="C996" s="10"/>
      <c r="V996" s="17"/>
      <c r="X996" s="11"/>
      <c r="Y996" s="10"/>
    </row>
    <row r="997" spans="2:27">
      <c r="B997" s="15" t="s">
        <v>18</v>
      </c>
      <c r="C997" s="16">
        <f>SUM(C978:C996)</f>
        <v>0</v>
      </c>
      <c r="D997" t="s">
        <v>22</v>
      </c>
      <c r="E997" t="s">
        <v>21</v>
      </c>
      <c r="V997" s="17"/>
      <c r="X997" s="15" t="s">
        <v>18</v>
      </c>
      <c r="Y997" s="16">
        <f>SUM(Y978:Y996)</f>
        <v>0</v>
      </c>
      <c r="Z997" t="s">
        <v>22</v>
      </c>
      <c r="AA997" t="s">
        <v>21</v>
      </c>
    </row>
    <row r="998" spans="2:27">
      <c r="E998" s="1" t="s">
        <v>19</v>
      </c>
      <c r="V998" s="17"/>
      <c r="AA998" s="1" t="s">
        <v>19</v>
      </c>
    </row>
    <row r="999" spans="2:27">
      <c r="V999" s="17"/>
    </row>
    <row r="1000" spans="2:27">
      <c r="V1000" s="17"/>
    </row>
    <row r="1001" spans="2:27">
      <c r="V1001" s="17"/>
    </row>
    <row r="1002" spans="2:27">
      <c r="V1002" s="17"/>
    </row>
    <row r="1003" spans="2:27">
      <c r="V1003" s="17"/>
    </row>
    <row r="1004" spans="2:27">
      <c r="V1004" s="17"/>
    </row>
    <row r="1005" spans="2:27">
      <c r="V1005" s="17"/>
    </row>
    <row r="1006" spans="2:27">
      <c r="V1006" s="17"/>
    </row>
    <row r="1007" spans="2:27">
      <c r="V1007" s="17"/>
    </row>
    <row r="1008" spans="2:27">
      <c r="V1008" s="17"/>
    </row>
    <row r="1009" spans="2:41">
      <c r="V1009" s="17"/>
    </row>
    <row r="1010" spans="2:41">
      <c r="V1010" s="17"/>
    </row>
    <row r="1011" spans="2:41">
      <c r="V1011" s="17"/>
      <c r="AC1011" s="176" t="s">
        <v>29</v>
      </c>
      <c r="AD1011" s="176"/>
      <c r="AE1011" s="176"/>
    </row>
    <row r="1012" spans="2:41">
      <c r="H1012" s="173" t="s">
        <v>28</v>
      </c>
      <c r="I1012" s="173"/>
      <c r="J1012" s="173"/>
      <c r="V1012" s="17"/>
      <c r="AC1012" s="176"/>
      <c r="AD1012" s="176"/>
      <c r="AE1012" s="176"/>
    </row>
    <row r="1013" spans="2:41">
      <c r="H1013" s="173"/>
      <c r="I1013" s="173"/>
      <c r="J1013" s="173"/>
      <c r="V1013" s="17"/>
      <c r="AC1013" s="176"/>
      <c r="AD1013" s="176"/>
      <c r="AE1013" s="176"/>
    </row>
    <row r="1014" spans="2:41">
      <c r="V1014" s="17"/>
    </row>
    <row r="1015" spans="2:41">
      <c r="V1015" s="17"/>
    </row>
    <row r="1016" spans="2:41" ht="23.25">
      <c r="B1016" s="22" t="s">
        <v>72</v>
      </c>
      <c r="V1016" s="17"/>
      <c r="X1016" s="22" t="s">
        <v>74</v>
      </c>
    </row>
    <row r="1017" spans="2:41" ht="23.25">
      <c r="B1017" s="23" t="s">
        <v>32</v>
      </c>
      <c r="C1017" s="20">
        <f>IF(X969="PAGADO",0,Y974)</f>
        <v>1160</v>
      </c>
      <c r="E1017" s="174" t="s">
        <v>20</v>
      </c>
      <c r="F1017" s="174"/>
      <c r="G1017" s="174"/>
      <c r="H1017" s="174"/>
      <c r="V1017" s="17"/>
      <c r="X1017" s="23" t="s">
        <v>32</v>
      </c>
      <c r="Y1017" s="20">
        <f>IF(B1017="PAGADO",0,C1022)</f>
        <v>1160</v>
      </c>
      <c r="AA1017" s="174" t="s">
        <v>20</v>
      </c>
      <c r="AB1017" s="174"/>
      <c r="AC1017" s="174"/>
      <c r="AD1017" s="174"/>
    </row>
    <row r="1018" spans="2:41">
      <c r="B1018" s="1" t="s">
        <v>0</v>
      </c>
      <c r="C1018" s="19">
        <f>H1033</f>
        <v>0</v>
      </c>
      <c r="E1018" s="2" t="s">
        <v>1</v>
      </c>
      <c r="F1018" s="2" t="s">
        <v>2</v>
      </c>
      <c r="G1018" s="2" t="s">
        <v>3</v>
      </c>
      <c r="H1018" s="2" t="s">
        <v>4</v>
      </c>
      <c r="N1018" s="2" t="s">
        <v>1</v>
      </c>
      <c r="O1018" s="2" t="s">
        <v>5</v>
      </c>
      <c r="P1018" s="2" t="s">
        <v>4</v>
      </c>
      <c r="Q1018" s="2" t="s">
        <v>6</v>
      </c>
      <c r="R1018" s="2" t="s">
        <v>7</v>
      </c>
      <c r="S1018" s="3"/>
      <c r="V1018" s="17"/>
      <c r="X1018" s="1" t="s">
        <v>0</v>
      </c>
      <c r="Y1018" s="19">
        <f>AD1033</f>
        <v>0</v>
      </c>
      <c r="AA1018" s="2" t="s">
        <v>1</v>
      </c>
      <c r="AB1018" s="2" t="s">
        <v>2</v>
      </c>
      <c r="AC1018" s="2" t="s">
        <v>3</v>
      </c>
      <c r="AD1018" s="2" t="s">
        <v>4</v>
      </c>
      <c r="AJ1018" s="2" t="s">
        <v>1</v>
      </c>
      <c r="AK1018" s="2" t="s">
        <v>5</v>
      </c>
      <c r="AL1018" s="2" t="s">
        <v>4</v>
      </c>
      <c r="AM1018" s="2" t="s">
        <v>6</v>
      </c>
      <c r="AN1018" s="2" t="s">
        <v>7</v>
      </c>
      <c r="AO1018" s="3"/>
    </row>
    <row r="1019" spans="2:41">
      <c r="C1019" s="2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Y1019" s="2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" t="s">
        <v>24</v>
      </c>
      <c r="C1020" s="19">
        <f>IF(C1017&gt;0,C1017+C1018,C1018)</f>
        <v>1160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" t="s">
        <v>24</v>
      </c>
      <c r="Y1020" s="19">
        <f>IF(Y1017&gt;0,Y1017+Y1018,Y1018)</f>
        <v>1160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" t="s">
        <v>9</v>
      </c>
      <c r="C1021" s="20">
        <f>C1044</f>
        <v>0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" t="s">
        <v>9</v>
      </c>
      <c r="Y1021" s="20">
        <f>Y1044</f>
        <v>0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6" t="s">
        <v>25</v>
      </c>
      <c r="C1022" s="21">
        <f>C1020-C1021</f>
        <v>1160</v>
      </c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6" t="s">
        <v>8</v>
      </c>
      <c r="Y1022" s="21">
        <f>Y1020-Y1021</f>
        <v>1160</v>
      </c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 ht="26.25">
      <c r="B1023" s="177" t="str">
        <f>IF(C1022&lt;0,"NO PAGAR","COBRAR")</f>
        <v>COBRAR</v>
      </c>
      <c r="C1023" s="177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77" t="str">
        <f>IF(Y1022&lt;0,"NO PAGAR","COBRAR")</f>
        <v>COBRAR</v>
      </c>
      <c r="Y1023" s="177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68" t="s">
        <v>9</v>
      </c>
      <c r="C1024" s="169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68" t="s">
        <v>9</v>
      </c>
      <c r="Y1024" s="169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9" t="str">
        <f>IF(C1058&lt;0,"SALDO A FAVOR","SALDO ADELANTAD0'")</f>
        <v>SALDO ADELANTAD0'</v>
      </c>
      <c r="C1025" s="10" t="b">
        <f>IF(Y969&lt;=0,Y969*-1)</f>
        <v>0</v>
      </c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9" t="str">
        <f>IF(C1022&lt;0,"SALDO ADELANTADO","SALDO A FAVOR'")</f>
        <v>SALDO A FAVOR'</v>
      </c>
      <c r="Y1025" s="10" t="b">
        <f>IF(C1022&lt;=0,C1022*-1)</f>
        <v>0</v>
      </c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10</v>
      </c>
      <c r="C1026" s="10">
        <f>R1035</f>
        <v>0</v>
      </c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10</v>
      </c>
      <c r="Y1026" s="10">
        <f>AN1035</f>
        <v>0</v>
      </c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11</v>
      </c>
      <c r="C1027" s="1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11</v>
      </c>
      <c r="Y1027" s="1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1" t="s">
        <v>12</v>
      </c>
      <c r="C1028" s="1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1" t="s">
        <v>12</v>
      </c>
      <c r="Y1028" s="10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1" t="s">
        <v>13</v>
      </c>
      <c r="C1029" s="1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13</v>
      </c>
      <c r="Y1029" s="1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1" t="s">
        <v>14</v>
      </c>
      <c r="C1030" s="1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14</v>
      </c>
      <c r="Y1030" s="1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1" t="s">
        <v>15</v>
      </c>
      <c r="C1031" s="1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15</v>
      </c>
      <c r="Y1031" s="1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1" t="s">
        <v>16</v>
      </c>
      <c r="C1032" s="10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16</v>
      </c>
      <c r="Y1032" s="10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1" t="s">
        <v>17</v>
      </c>
      <c r="C1033" s="10"/>
      <c r="E1033" s="170" t="s">
        <v>7</v>
      </c>
      <c r="F1033" s="171"/>
      <c r="G1033" s="172"/>
      <c r="H1033" s="5">
        <f>SUM(H1019:H1032)</f>
        <v>0</v>
      </c>
      <c r="N1033" s="3"/>
      <c r="O1033" s="3"/>
      <c r="P1033" s="3"/>
      <c r="Q1033" s="3"/>
      <c r="R1033" s="18"/>
      <c r="S1033" s="3"/>
      <c r="V1033" s="17"/>
      <c r="X1033" s="11" t="s">
        <v>17</v>
      </c>
      <c r="Y1033" s="10"/>
      <c r="AA1033" s="170" t="s">
        <v>7</v>
      </c>
      <c r="AB1033" s="171"/>
      <c r="AC1033" s="172"/>
      <c r="AD1033" s="5">
        <f>SUM(AD1019:AD1032)</f>
        <v>0</v>
      </c>
      <c r="AJ1033" s="3"/>
      <c r="AK1033" s="3"/>
      <c r="AL1033" s="3"/>
      <c r="AM1033" s="3"/>
      <c r="AN1033" s="18"/>
      <c r="AO1033" s="3"/>
    </row>
    <row r="1034" spans="2:41">
      <c r="B1034" s="12"/>
      <c r="C1034" s="10"/>
      <c r="E1034" s="13"/>
      <c r="F1034" s="13"/>
      <c r="G1034" s="13"/>
      <c r="N1034" s="3"/>
      <c r="O1034" s="3"/>
      <c r="P1034" s="3"/>
      <c r="Q1034" s="3"/>
      <c r="R1034" s="18"/>
      <c r="S1034" s="3"/>
      <c r="V1034" s="17"/>
      <c r="X1034" s="12"/>
      <c r="Y1034" s="10"/>
      <c r="AA1034" s="13"/>
      <c r="AB1034" s="13"/>
      <c r="AC1034" s="13"/>
      <c r="AJ1034" s="3"/>
      <c r="AK1034" s="3"/>
      <c r="AL1034" s="3"/>
      <c r="AM1034" s="3"/>
      <c r="AN1034" s="18"/>
      <c r="AO1034" s="3"/>
    </row>
    <row r="1035" spans="2:41">
      <c r="B1035" s="12"/>
      <c r="C1035" s="10"/>
      <c r="N1035" s="170" t="s">
        <v>7</v>
      </c>
      <c r="O1035" s="171"/>
      <c r="P1035" s="171"/>
      <c r="Q1035" s="172"/>
      <c r="R1035" s="18">
        <f>SUM(R1019:R1034)</f>
        <v>0</v>
      </c>
      <c r="S1035" s="3"/>
      <c r="V1035" s="17"/>
      <c r="X1035" s="12"/>
      <c r="Y1035" s="10"/>
      <c r="AJ1035" s="170" t="s">
        <v>7</v>
      </c>
      <c r="AK1035" s="171"/>
      <c r="AL1035" s="171"/>
      <c r="AM1035" s="172"/>
      <c r="AN1035" s="18">
        <f>SUM(AN1019:AN1034)</f>
        <v>0</v>
      </c>
      <c r="AO1035" s="3"/>
    </row>
    <row r="1036" spans="2:41">
      <c r="B1036" s="12"/>
      <c r="C1036" s="10"/>
      <c r="V1036" s="17"/>
      <c r="X1036" s="12"/>
      <c r="Y1036" s="10"/>
    </row>
    <row r="1037" spans="2:41">
      <c r="B1037" s="12"/>
      <c r="C1037" s="10"/>
      <c r="V1037" s="17"/>
      <c r="X1037" s="12"/>
      <c r="Y1037" s="10"/>
    </row>
    <row r="1038" spans="2:41">
      <c r="B1038" s="12"/>
      <c r="C1038" s="10"/>
      <c r="E1038" s="14"/>
      <c r="V1038" s="17"/>
      <c r="X1038" s="12"/>
      <c r="Y1038" s="10"/>
      <c r="AA1038" s="14"/>
    </row>
    <row r="1039" spans="2:41">
      <c r="B1039" s="12"/>
      <c r="C1039" s="10"/>
      <c r="V1039" s="17"/>
      <c r="X1039" s="12"/>
      <c r="Y1039" s="10"/>
    </row>
    <row r="1040" spans="2:41">
      <c r="B1040" s="12"/>
      <c r="C1040" s="10"/>
      <c r="V1040" s="17"/>
      <c r="X1040" s="12"/>
      <c r="Y1040" s="10"/>
    </row>
    <row r="1041" spans="1:43">
      <c r="B1041" s="12"/>
      <c r="C1041" s="10"/>
      <c r="V1041" s="17"/>
      <c r="X1041" s="12"/>
      <c r="Y1041" s="10"/>
    </row>
    <row r="1042" spans="1:43">
      <c r="B1042" s="12"/>
      <c r="C1042" s="10"/>
      <c r="V1042" s="17"/>
      <c r="X1042" s="12"/>
      <c r="Y1042" s="10"/>
    </row>
    <row r="1043" spans="1:43">
      <c r="B1043" s="11"/>
      <c r="C1043" s="10"/>
      <c r="V1043" s="17"/>
      <c r="X1043" s="11"/>
      <c r="Y1043" s="10"/>
    </row>
    <row r="1044" spans="1:43">
      <c r="B1044" s="15" t="s">
        <v>18</v>
      </c>
      <c r="C1044" s="16">
        <f>SUM(C1025:C1043)</f>
        <v>0</v>
      </c>
      <c r="V1044" s="17"/>
      <c r="X1044" s="15" t="s">
        <v>18</v>
      </c>
      <c r="Y1044" s="16">
        <f>SUM(Y1025:Y1043)</f>
        <v>0</v>
      </c>
    </row>
    <row r="1045" spans="1:43">
      <c r="D1045" t="s">
        <v>22</v>
      </c>
      <c r="E1045" t="s">
        <v>21</v>
      </c>
      <c r="V1045" s="17"/>
      <c r="Z1045" t="s">
        <v>22</v>
      </c>
      <c r="AA1045" t="s">
        <v>21</v>
      </c>
    </row>
    <row r="1046" spans="1:43">
      <c r="E1046" s="1" t="s">
        <v>19</v>
      </c>
      <c r="V1046" s="17"/>
      <c r="AA1046" s="1" t="s">
        <v>19</v>
      </c>
    </row>
    <row r="1047" spans="1:43">
      <c r="V1047" s="17"/>
    </row>
    <row r="1048" spans="1:43">
      <c r="V1048" s="17"/>
    </row>
    <row r="1049" spans="1:43">
      <c r="V1049" s="17"/>
    </row>
    <row r="1050" spans="1:43">
      <c r="V1050" s="17"/>
    </row>
    <row r="1051" spans="1:43">
      <c r="V1051" s="17"/>
    </row>
    <row r="1052" spans="1:43">
      <c r="V1052" s="17"/>
    </row>
    <row r="1053" spans="1:43">
      <c r="A1053" s="17"/>
      <c r="B1053" s="17"/>
      <c r="C1053" s="17"/>
      <c r="D1053" s="17"/>
      <c r="E1053" s="17"/>
      <c r="F1053" s="17"/>
      <c r="G1053" s="17"/>
      <c r="H1053" s="17"/>
      <c r="I1053" s="17"/>
      <c r="J1053" s="17"/>
      <c r="K1053" s="17"/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  <c r="AA1053" s="17"/>
      <c r="AB1053" s="17"/>
      <c r="AC1053" s="17"/>
      <c r="AD1053" s="17"/>
      <c r="AE1053" s="17"/>
      <c r="AF1053" s="17"/>
      <c r="AG1053" s="17"/>
      <c r="AH1053" s="17"/>
      <c r="AI1053" s="17"/>
      <c r="AJ1053" s="17"/>
      <c r="AK1053" s="17"/>
      <c r="AL1053" s="17"/>
      <c r="AM1053" s="17"/>
      <c r="AN1053" s="17"/>
      <c r="AO1053" s="17"/>
      <c r="AP1053" s="17"/>
      <c r="AQ1053" s="17"/>
    </row>
    <row r="1054" spans="1:43">
      <c r="A1054" s="17"/>
      <c r="B1054" s="17"/>
      <c r="C1054" s="17"/>
      <c r="D1054" s="17"/>
      <c r="E1054" s="17"/>
      <c r="F1054" s="17"/>
      <c r="G1054" s="17"/>
      <c r="H1054" s="17"/>
      <c r="I1054" s="17"/>
      <c r="J1054" s="17"/>
      <c r="K1054" s="17"/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  <c r="AA1054" s="17"/>
      <c r="AB1054" s="17"/>
      <c r="AC1054" s="17"/>
      <c r="AD1054" s="17"/>
      <c r="AE1054" s="17"/>
      <c r="AF1054" s="17"/>
      <c r="AG1054" s="17"/>
      <c r="AH1054" s="17"/>
      <c r="AI1054" s="17"/>
      <c r="AJ1054" s="17"/>
      <c r="AK1054" s="17"/>
      <c r="AL1054" s="17"/>
      <c r="AM1054" s="17"/>
      <c r="AN1054" s="17"/>
      <c r="AO1054" s="17"/>
      <c r="AP1054" s="17"/>
      <c r="AQ1054" s="17"/>
    </row>
    <row r="1055" spans="1:43">
      <c r="A1055" s="17"/>
      <c r="B1055" s="17"/>
      <c r="C1055" s="17"/>
      <c r="D1055" s="17"/>
      <c r="E1055" s="17"/>
      <c r="F1055" s="17"/>
      <c r="G1055" s="17"/>
      <c r="H1055" s="17"/>
      <c r="I1055" s="17"/>
      <c r="J1055" s="17"/>
      <c r="K1055" s="17"/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  <c r="AA1055" s="17"/>
      <c r="AB1055" s="17"/>
      <c r="AC1055" s="17"/>
      <c r="AD1055" s="17"/>
      <c r="AE1055" s="17"/>
      <c r="AF1055" s="17"/>
      <c r="AG1055" s="17"/>
      <c r="AH1055" s="17"/>
      <c r="AI1055" s="17"/>
      <c r="AJ1055" s="17"/>
      <c r="AK1055" s="17"/>
      <c r="AL1055" s="17"/>
      <c r="AM1055" s="17"/>
      <c r="AN1055" s="17"/>
      <c r="AO1055" s="17"/>
      <c r="AP1055" s="17"/>
      <c r="AQ1055" s="17"/>
    </row>
    <row r="1056" spans="1:43">
      <c r="V1056" s="17"/>
    </row>
    <row r="1057" spans="2:41">
      <c r="H1057" s="173" t="s">
        <v>30</v>
      </c>
      <c r="I1057" s="173"/>
      <c r="J1057" s="173"/>
      <c r="V1057" s="17"/>
      <c r="AA1057" s="173" t="s">
        <v>31</v>
      </c>
      <c r="AB1057" s="173"/>
      <c r="AC1057" s="173"/>
    </row>
    <row r="1058" spans="2:41">
      <c r="H1058" s="173"/>
      <c r="I1058" s="173"/>
      <c r="J1058" s="173"/>
      <c r="V1058" s="17"/>
      <c r="AA1058" s="173"/>
      <c r="AB1058" s="173"/>
      <c r="AC1058" s="173"/>
    </row>
    <row r="1059" spans="2:41">
      <c r="V1059" s="17"/>
    </row>
    <row r="1060" spans="2:41">
      <c r="V1060" s="17"/>
    </row>
    <row r="1061" spans="2:41" ht="23.25">
      <c r="B1061" s="24" t="s">
        <v>72</v>
      </c>
      <c r="V1061" s="17"/>
      <c r="X1061" s="22" t="s">
        <v>72</v>
      </c>
    </row>
    <row r="1062" spans="2:41" ht="23.25">
      <c r="B1062" s="23" t="s">
        <v>32</v>
      </c>
      <c r="C1062" s="20">
        <f>IF(X1017="PAGADO",0,C1022)</f>
        <v>1160</v>
      </c>
      <c r="E1062" s="174" t="s">
        <v>20</v>
      </c>
      <c r="F1062" s="174"/>
      <c r="G1062" s="174"/>
      <c r="H1062" s="174"/>
      <c r="V1062" s="17"/>
      <c r="X1062" s="23" t="s">
        <v>32</v>
      </c>
      <c r="Y1062" s="20">
        <f>IF(B1862="PAGADO",0,C1067)</f>
        <v>1160</v>
      </c>
      <c r="AA1062" s="174" t="s">
        <v>20</v>
      </c>
      <c r="AB1062" s="174"/>
      <c r="AC1062" s="174"/>
      <c r="AD1062" s="174"/>
    </row>
    <row r="1063" spans="2:41">
      <c r="B1063" s="1" t="s">
        <v>0</v>
      </c>
      <c r="C1063" s="19">
        <f>H1078</f>
        <v>0</v>
      </c>
      <c r="E1063" s="2" t="s">
        <v>1</v>
      </c>
      <c r="F1063" s="2" t="s">
        <v>2</v>
      </c>
      <c r="G1063" s="2" t="s">
        <v>3</v>
      </c>
      <c r="H1063" s="2" t="s">
        <v>4</v>
      </c>
      <c r="N1063" s="2" t="s">
        <v>1</v>
      </c>
      <c r="O1063" s="2" t="s">
        <v>5</v>
      </c>
      <c r="P1063" s="2" t="s">
        <v>4</v>
      </c>
      <c r="Q1063" s="2" t="s">
        <v>6</v>
      </c>
      <c r="R1063" s="2" t="s">
        <v>7</v>
      </c>
      <c r="S1063" s="3"/>
      <c r="V1063" s="17"/>
      <c r="X1063" s="1" t="s">
        <v>0</v>
      </c>
      <c r="Y1063" s="19">
        <f>AD1078</f>
        <v>0</v>
      </c>
      <c r="AA1063" s="2" t="s">
        <v>1</v>
      </c>
      <c r="AB1063" s="2" t="s">
        <v>2</v>
      </c>
      <c r="AC1063" s="2" t="s">
        <v>3</v>
      </c>
      <c r="AD1063" s="2" t="s">
        <v>4</v>
      </c>
      <c r="AJ1063" s="2" t="s">
        <v>1</v>
      </c>
      <c r="AK1063" s="2" t="s">
        <v>5</v>
      </c>
      <c r="AL1063" s="2" t="s">
        <v>4</v>
      </c>
      <c r="AM1063" s="2" t="s">
        <v>6</v>
      </c>
      <c r="AN1063" s="2" t="s">
        <v>7</v>
      </c>
      <c r="AO1063" s="3"/>
    </row>
    <row r="1064" spans="2:41">
      <c r="C1064" s="20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Y1064" s="20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>
      <c r="B1065" s="1" t="s">
        <v>24</v>
      </c>
      <c r="C1065" s="19">
        <f>IF(C1062&gt;0,C1062+C1063,C1063)</f>
        <v>1160</v>
      </c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" t="s">
        <v>24</v>
      </c>
      <c r="Y1065" s="19">
        <f>IF(Y1062&gt;0,Y1062+Y1063,Y1063)</f>
        <v>1160</v>
      </c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1" t="s">
        <v>9</v>
      </c>
      <c r="C1066" s="20">
        <f>C1090</f>
        <v>0</v>
      </c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1" t="s">
        <v>9</v>
      </c>
      <c r="Y1066" s="20">
        <f>Y1090</f>
        <v>0</v>
      </c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>
      <c r="B1067" s="6" t="s">
        <v>26</v>
      </c>
      <c r="C1067" s="21">
        <f>C1065-C1066</f>
        <v>1160</v>
      </c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6" t="s">
        <v>27</v>
      </c>
      <c r="Y1067" s="21">
        <f>Y1065-Y1066</f>
        <v>1160</v>
      </c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 ht="23.25">
      <c r="B1068" s="6"/>
      <c r="C1068" s="7"/>
      <c r="E1068" s="4"/>
      <c r="F1068" s="3"/>
      <c r="G1068" s="3"/>
      <c r="H1068" s="5"/>
      <c r="N1068" s="3"/>
      <c r="O1068" s="3"/>
      <c r="P1068" s="3"/>
      <c r="Q1068" s="3"/>
      <c r="R1068" s="18"/>
      <c r="S1068" s="3"/>
      <c r="V1068" s="17"/>
      <c r="X1068" s="175" t="str">
        <f>IF(Y1067&lt;0,"NO PAGAR","COBRAR'")</f>
        <v>COBRAR'</v>
      </c>
      <c r="Y1068" s="175"/>
      <c r="AA1068" s="4"/>
      <c r="AB1068" s="3"/>
      <c r="AC1068" s="3"/>
      <c r="AD1068" s="5"/>
      <c r="AJ1068" s="3"/>
      <c r="AK1068" s="3"/>
      <c r="AL1068" s="3"/>
      <c r="AM1068" s="3"/>
      <c r="AN1068" s="18"/>
      <c r="AO1068" s="3"/>
    </row>
    <row r="1069" spans="2:41" ht="23.25">
      <c r="B1069" s="175" t="str">
        <f>IF(C1067&lt;0,"NO PAGAR","COBRAR'")</f>
        <v>COBRAR'</v>
      </c>
      <c r="C1069" s="175"/>
      <c r="E1069" s="4"/>
      <c r="F1069" s="3"/>
      <c r="G1069" s="3"/>
      <c r="H1069" s="5"/>
      <c r="N1069" s="3"/>
      <c r="O1069" s="3"/>
      <c r="P1069" s="3"/>
      <c r="Q1069" s="3"/>
      <c r="R1069" s="18"/>
      <c r="S1069" s="3"/>
      <c r="V1069" s="17"/>
      <c r="X1069" s="6"/>
      <c r="Y1069" s="8"/>
      <c r="AA1069" s="4"/>
      <c r="AB1069" s="3"/>
      <c r="AC1069" s="3"/>
      <c r="AD1069" s="5"/>
      <c r="AJ1069" s="3"/>
      <c r="AK1069" s="3"/>
      <c r="AL1069" s="3"/>
      <c r="AM1069" s="3"/>
      <c r="AN1069" s="18"/>
      <c r="AO1069" s="3"/>
    </row>
    <row r="1070" spans="2:41">
      <c r="B1070" s="168" t="s">
        <v>9</v>
      </c>
      <c r="C1070" s="169"/>
      <c r="E1070" s="4"/>
      <c r="F1070" s="3"/>
      <c r="G1070" s="3"/>
      <c r="H1070" s="5"/>
      <c r="N1070" s="3"/>
      <c r="O1070" s="3"/>
      <c r="P1070" s="3"/>
      <c r="Q1070" s="3"/>
      <c r="R1070" s="18"/>
      <c r="S1070" s="3"/>
      <c r="V1070" s="17"/>
      <c r="X1070" s="168" t="s">
        <v>9</v>
      </c>
      <c r="Y1070" s="169"/>
      <c r="AA1070" s="4"/>
      <c r="AB1070" s="3"/>
      <c r="AC1070" s="3"/>
      <c r="AD1070" s="5"/>
      <c r="AJ1070" s="3"/>
      <c r="AK1070" s="3"/>
      <c r="AL1070" s="3"/>
      <c r="AM1070" s="3"/>
      <c r="AN1070" s="18"/>
      <c r="AO1070" s="3"/>
    </row>
    <row r="1071" spans="2:41">
      <c r="B1071" s="9" t="str">
        <f>IF(Y1022&lt;0,"SALDO ADELANTADO","SALDO A FAVOR '")</f>
        <v>SALDO A FAVOR '</v>
      </c>
      <c r="C1071" s="10" t="b">
        <f>IF(Y1022&lt;=0,Y1022*-1)</f>
        <v>0</v>
      </c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X1071" s="9" t="str">
        <f>IF(C1067&lt;0,"SALDO ADELANTADO","SALDO A FAVOR'")</f>
        <v>SALDO A FAVOR'</v>
      </c>
      <c r="Y1071" s="10" t="b">
        <f>IF(C1067&lt;=0,C1067*-1)</f>
        <v>0</v>
      </c>
      <c r="AA1071" s="4"/>
      <c r="AB1071" s="3"/>
      <c r="AC1071" s="3"/>
      <c r="AD1071" s="5"/>
      <c r="AJ1071" s="3"/>
      <c r="AK1071" s="3"/>
      <c r="AL1071" s="3"/>
      <c r="AM1071" s="3"/>
      <c r="AN1071" s="18"/>
      <c r="AO1071" s="3"/>
    </row>
    <row r="1072" spans="2:41">
      <c r="B1072" s="11" t="s">
        <v>10</v>
      </c>
      <c r="C1072" s="10">
        <f>R1080</f>
        <v>0</v>
      </c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X1072" s="11" t="s">
        <v>10</v>
      </c>
      <c r="Y1072" s="10">
        <f>AN1080</f>
        <v>0</v>
      </c>
      <c r="AA1072" s="4"/>
      <c r="AB1072" s="3"/>
      <c r="AC1072" s="3"/>
      <c r="AD1072" s="5"/>
      <c r="AJ1072" s="3"/>
      <c r="AK1072" s="3"/>
      <c r="AL1072" s="3"/>
      <c r="AM1072" s="3"/>
      <c r="AN1072" s="18"/>
      <c r="AO1072" s="3"/>
    </row>
    <row r="1073" spans="2:41">
      <c r="B1073" s="11" t="s">
        <v>11</v>
      </c>
      <c r="C1073" s="10"/>
      <c r="E1073" s="4"/>
      <c r="F1073" s="3"/>
      <c r="G1073" s="3"/>
      <c r="H1073" s="5"/>
      <c r="N1073" s="3"/>
      <c r="O1073" s="3"/>
      <c r="P1073" s="3"/>
      <c r="Q1073" s="3"/>
      <c r="R1073" s="18"/>
      <c r="S1073" s="3"/>
      <c r="V1073" s="17"/>
      <c r="X1073" s="11" t="s">
        <v>11</v>
      </c>
      <c r="Y1073" s="10"/>
      <c r="AA1073" s="4"/>
      <c r="AB1073" s="3"/>
      <c r="AC1073" s="3"/>
      <c r="AD1073" s="5"/>
      <c r="AJ1073" s="3"/>
      <c r="AK1073" s="3"/>
      <c r="AL1073" s="3"/>
      <c r="AM1073" s="3"/>
      <c r="AN1073" s="18"/>
      <c r="AO1073" s="3"/>
    </row>
    <row r="1074" spans="2:41">
      <c r="B1074" s="11" t="s">
        <v>12</v>
      </c>
      <c r="C1074" s="10"/>
      <c r="E1074" s="4"/>
      <c r="F1074" s="3"/>
      <c r="G1074" s="3"/>
      <c r="H1074" s="5"/>
      <c r="N1074" s="3"/>
      <c r="O1074" s="3"/>
      <c r="P1074" s="3"/>
      <c r="Q1074" s="3"/>
      <c r="R1074" s="18"/>
      <c r="S1074" s="3"/>
      <c r="V1074" s="17"/>
      <c r="X1074" s="11" t="s">
        <v>12</v>
      </c>
      <c r="Y1074" s="10"/>
      <c r="AA1074" s="4"/>
      <c r="AB1074" s="3"/>
      <c r="AC1074" s="3"/>
      <c r="AD1074" s="5"/>
      <c r="AJ1074" s="3"/>
      <c r="AK1074" s="3"/>
      <c r="AL1074" s="3"/>
      <c r="AM1074" s="3"/>
      <c r="AN1074" s="18"/>
      <c r="AO1074" s="3"/>
    </row>
    <row r="1075" spans="2:41">
      <c r="B1075" s="11" t="s">
        <v>13</v>
      </c>
      <c r="C1075" s="10"/>
      <c r="E1075" s="4"/>
      <c r="F1075" s="3"/>
      <c r="G1075" s="3"/>
      <c r="H1075" s="5"/>
      <c r="N1075" s="3"/>
      <c r="O1075" s="3"/>
      <c r="P1075" s="3"/>
      <c r="Q1075" s="3"/>
      <c r="R1075" s="18"/>
      <c r="S1075" s="3"/>
      <c r="V1075" s="17"/>
      <c r="X1075" s="11" t="s">
        <v>13</v>
      </c>
      <c r="Y1075" s="10"/>
      <c r="AA1075" s="4"/>
      <c r="AB1075" s="3"/>
      <c r="AC1075" s="3"/>
      <c r="AD1075" s="5"/>
      <c r="AJ1075" s="3"/>
      <c r="AK1075" s="3"/>
      <c r="AL1075" s="3"/>
      <c r="AM1075" s="3"/>
      <c r="AN1075" s="18"/>
      <c r="AO1075" s="3"/>
    </row>
    <row r="1076" spans="2:41">
      <c r="B1076" s="11" t="s">
        <v>14</v>
      </c>
      <c r="C1076" s="10"/>
      <c r="E1076" s="4"/>
      <c r="F1076" s="3"/>
      <c r="G1076" s="3"/>
      <c r="H1076" s="5"/>
      <c r="N1076" s="3"/>
      <c r="O1076" s="3"/>
      <c r="P1076" s="3"/>
      <c r="Q1076" s="3"/>
      <c r="R1076" s="18"/>
      <c r="S1076" s="3"/>
      <c r="V1076" s="17"/>
      <c r="X1076" s="11" t="s">
        <v>14</v>
      </c>
      <c r="Y1076" s="10"/>
      <c r="AA1076" s="4"/>
      <c r="AB1076" s="3"/>
      <c r="AC1076" s="3"/>
      <c r="AD1076" s="5"/>
      <c r="AJ1076" s="3"/>
      <c r="AK1076" s="3"/>
      <c r="AL1076" s="3"/>
      <c r="AM1076" s="3"/>
      <c r="AN1076" s="18"/>
      <c r="AO1076" s="3"/>
    </row>
    <row r="1077" spans="2:41">
      <c r="B1077" s="11" t="s">
        <v>15</v>
      </c>
      <c r="C1077" s="10"/>
      <c r="E1077" s="4"/>
      <c r="F1077" s="3"/>
      <c r="G1077" s="3"/>
      <c r="H1077" s="5"/>
      <c r="N1077" s="3"/>
      <c r="O1077" s="3"/>
      <c r="P1077" s="3"/>
      <c r="Q1077" s="3"/>
      <c r="R1077" s="18"/>
      <c r="S1077" s="3"/>
      <c r="V1077" s="17"/>
      <c r="X1077" s="11" t="s">
        <v>15</v>
      </c>
      <c r="Y1077" s="10"/>
      <c r="AA1077" s="4"/>
      <c r="AB1077" s="3"/>
      <c r="AC1077" s="3"/>
      <c r="AD1077" s="5"/>
      <c r="AJ1077" s="3"/>
      <c r="AK1077" s="3"/>
      <c r="AL1077" s="3"/>
      <c r="AM1077" s="3"/>
      <c r="AN1077" s="18"/>
      <c r="AO1077" s="3"/>
    </row>
    <row r="1078" spans="2:41">
      <c r="B1078" s="11" t="s">
        <v>16</v>
      </c>
      <c r="C1078" s="10"/>
      <c r="E1078" s="170" t="s">
        <v>7</v>
      </c>
      <c r="F1078" s="171"/>
      <c r="G1078" s="172"/>
      <c r="H1078" s="5">
        <f>SUM(H1064:H1077)</f>
        <v>0</v>
      </c>
      <c r="N1078" s="3"/>
      <c r="O1078" s="3"/>
      <c r="P1078" s="3"/>
      <c r="Q1078" s="3"/>
      <c r="R1078" s="18"/>
      <c r="S1078" s="3"/>
      <c r="V1078" s="17"/>
      <c r="X1078" s="11" t="s">
        <v>16</v>
      </c>
      <c r="Y1078" s="10"/>
      <c r="AA1078" s="170" t="s">
        <v>7</v>
      </c>
      <c r="AB1078" s="171"/>
      <c r="AC1078" s="172"/>
      <c r="AD1078" s="5">
        <f>SUM(AD1064:AD1077)</f>
        <v>0</v>
      </c>
      <c r="AJ1078" s="3"/>
      <c r="AK1078" s="3"/>
      <c r="AL1078" s="3"/>
      <c r="AM1078" s="3"/>
      <c r="AN1078" s="18"/>
      <c r="AO1078" s="3"/>
    </row>
    <row r="1079" spans="2:41">
      <c r="B1079" s="11" t="s">
        <v>17</v>
      </c>
      <c r="C1079" s="10"/>
      <c r="E1079" s="13"/>
      <c r="F1079" s="13"/>
      <c r="G1079" s="13"/>
      <c r="N1079" s="3"/>
      <c r="O1079" s="3"/>
      <c r="P1079" s="3"/>
      <c r="Q1079" s="3"/>
      <c r="R1079" s="18"/>
      <c r="S1079" s="3"/>
      <c r="V1079" s="17"/>
      <c r="X1079" s="11" t="s">
        <v>17</v>
      </c>
      <c r="Y1079" s="10"/>
      <c r="AA1079" s="13"/>
      <c r="AB1079" s="13"/>
      <c r="AC1079" s="13"/>
      <c r="AJ1079" s="3"/>
      <c r="AK1079" s="3"/>
      <c r="AL1079" s="3"/>
      <c r="AM1079" s="3"/>
      <c r="AN1079" s="18"/>
      <c r="AO1079" s="3"/>
    </row>
    <row r="1080" spans="2:41">
      <c r="B1080" s="12"/>
      <c r="C1080" s="10"/>
      <c r="N1080" s="170" t="s">
        <v>7</v>
      </c>
      <c r="O1080" s="171"/>
      <c r="P1080" s="171"/>
      <c r="Q1080" s="172"/>
      <c r="R1080" s="18">
        <f>SUM(R1064:R1079)</f>
        <v>0</v>
      </c>
      <c r="S1080" s="3"/>
      <c r="V1080" s="17"/>
      <c r="X1080" s="12"/>
      <c r="Y1080" s="10"/>
      <c r="AJ1080" s="170" t="s">
        <v>7</v>
      </c>
      <c r="AK1080" s="171"/>
      <c r="AL1080" s="171"/>
      <c r="AM1080" s="172"/>
      <c r="AN1080" s="18">
        <f>SUM(AN1064:AN1079)</f>
        <v>0</v>
      </c>
      <c r="AO1080" s="3"/>
    </row>
    <row r="1081" spans="2:41">
      <c r="B1081" s="12"/>
      <c r="C1081" s="10"/>
      <c r="V1081" s="17"/>
      <c r="X1081" s="12"/>
      <c r="Y1081" s="10"/>
    </row>
    <row r="1082" spans="2:41">
      <c r="B1082" s="12"/>
      <c r="C1082" s="10"/>
      <c r="V1082" s="17"/>
      <c r="X1082" s="12"/>
      <c r="Y1082" s="10"/>
    </row>
    <row r="1083" spans="2:41">
      <c r="B1083" s="12"/>
      <c r="C1083" s="10"/>
      <c r="E1083" s="14"/>
      <c r="V1083" s="17"/>
      <c r="X1083" s="12"/>
      <c r="Y1083" s="10"/>
      <c r="AA1083" s="14"/>
    </row>
    <row r="1084" spans="2:41">
      <c r="B1084" s="12"/>
      <c r="C1084" s="10"/>
      <c r="V1084" s="17"/>
      <c r="X1084" s="12"/>
      <c r="Y1084" s="10"/>
    </row>
    <row r="1085" spans="2:41">
      <c r="B1085" s="12"/>
      <c r="C1085" s="10"/>
      <c r="V1085" s="17"/>
      <c r="X1085" s="12"/>
      <c r="Y1085" s="10"/>
    </row>
    <row r="1086" spans="2:41">
      <c r="B1086" s="12"/>
      <c r="C1086" s="10"/>
      <c r="V1086" s="17"/>
      <c r="X1086" s="12"/>
      <c r="Y1086" s="10"/>
    </row>
    <row r="1087" spans="2:41">
      <c r="B1087" s="12"/>
      <c r="C1087" s="10"/>
      <c r="V1087" s="17"/>
      <c r="X1087" s="12"/>
      <c r="Y1087" s="10"/>
    </row>
    <row r="1088" spans="2:41">
      <c r="B1088" s="12"/>
      <c r="C1088" s="10"/>
      <c r="V1088" s="17"/>
      <c r="X1088" s="12"/>
      <c r="Y1088" s="10"/>
    </row>
    <row r="1089" spans="2:27">
      <c r="B1089" s="11"/>
      <c r="C1089" s="10"/>
      <c r="V1089" s="17"/>
      <c r="X1089" s="11"/>
      <c r="Y1089" s="10"/>
    </row>
    <row r="1090" spans="2:27">
      <c r="B1090" s="15" t="s">
        <v>18</v>
      </c>
      <c r="C1090" s="16">
        <f>SUM(C1071:C1089)</f>
        <v>0</v>
      </c>
      <c r="D1090" t="s">
        <v>22</v>
      </c>
      <c r="E1090" t="s">
        <v>21</v>
      </c>
      <c r="V1090" s="17"/>
      <c r="X1090" s="15" t="s">
        <v>18</v>
      </c>
      <c r="Y1090" s="16">
        <f>SUM(Y1071:Y1089)</f>
        <v>0</v>
      </c>
      <c r="Z1090" t="s">
        <v>22</v>
      </c>
      <c r="AA1090" t="s">
        <v>21</v>
      </c>
    </row>
    <row r="1091" spans="2:27">
      <c r="E1091" s="1" t="s">
        <v>19</v>
      </c>
      <c r="V1091" s="17"/>
      <c r="AA1091" s="1" t="s">
        <v>19</v>
      </c>
    </row>
    <row r="1092" spans="2:27">
      <c r="V1092" s="17"/>
    </row>
    <row r="1093" spans="2:27">
      <c r="V1093" s="17"/>
    </row>
    <row r="1094" spans="2:27">
      <c r="V1094" s="17"/>
    </row>
    <row r="1095" spans="2:27">
      <c r="V1095" s="17"/>
    </row>
    <row r="1096" spans="2:27">
      <c r="V1096" s="17"/>
    </row>
    <row r="1097" spans="2:27">
      <c r="V1097" s="17"/>
    </row>
    <row r="1098" spans="2:27">
      <c r="V1098" s="17"/>
    </row>
    <row r="1099" spans="2:27">
      <c r="V1099" s="17"/>
    </row>
    <row r="1100" spans="2:27">
      <c r="V1100" s="17"/>
    </row>
    <row r="1101" spans="2:27">
      <c r="V1101" s="17"/>
    </row>
    <row r="1102" spans="2:27">
      <c r="V1102" s="17"/>
    </row>
    <row r="1103" spans="2:27">
      <c r="V1103" s="17"/>
    </row>
    <row r="1104" spans="2:27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</sheetData>
  <mergeCells count="288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386:C386"/>
    <mergeCell ref="X386:Y386"/>
    <mergeCell ref="E395:G395"/>
    <mergeCell ref="AA395:AC395"/>
    <mergeCell ref="N397:Q397"/>
    <mergeCell ref="AJ397:AM397"/>
    <mergeCell ref="AC373:AE375"/>
    <mergeCell ref="H374:J375"/>
    <mergeCell ref="E379:H379"/>
    <mergeCell ref="AA379:AD379"/>
    <mergeCell ref="B385:C385"/>
    <mergeCell ref="X385:Y385"/>
    <mergeCell ref="B427:C427"/>
    <mergeCell ref="X427:Y427"/>
    <mergeCell ref="E435:G435"/>
    <mergeCell ref="AA435:AC435"/>
    <mergeCell ref="N437:Q437"/>
    <mergeCell ref="AJ437:AM437"/>
    <mergeCell ref="H414:J415"/>
    <mergeCell ref="AA414:AC415"/>
    <mergeCell ref="E419:H419"/>
    <mergeCell ref="AA419:AD419"/>
    <mergeCell ref="X425:Y425"/>
    <mergeCell ref="B426:C426"/>
    <mergeCell ref="B471:C471"/>
    <mergeCell ref="X471:Y471"/>
    <mergeCell ref="E480:G480"/>
    <mergeCell ref="AA480:AC480"/>
    <mergeCell ref="N482:Q482"/>
    <mergeCell ref="AJ482:AM482"/>
    <mergeCell ref="AC458:AE460"/>
    <mergeCell ref="H459:J460"/>
    <mergeCell ref="E464:H464"/>
    <mergeCell ref="AA464:AD464"/>
    <mergeCell ref="B470:C470"/>
    <mergeCell ref="X470:Y470"/>
    <mergeCell ref="B517:C517"/>
    <mergeCell ref="X517:Y517"/>
    <mergeCell ref="E525:G525"/>
    <mergeCell ref="AA525:AC525"/>
    <mergeCell ref="N527:Q527"/>
    <mergeCell ref="AJ527:AM527"/>
    <mergeCell ref="H504:J505"/>
    <mergeCell ref="AA504:AC505"/>
    <mergeCell ref="E509:H509"/>
    <mergeCell ref="AA509:AD509"/>
    <mergeCell ref="X515:Y515"/>
    <mergeCell ref="B516:C516"/>
    <mergeCell ref="B563:C563"/>
    <mergeCell ref="X563:Y563"/>
    <mergeCell ref="E572:G572"/>
    <mergeCell ref="AA572:AC572"/>
    <mergeCell ref="N574:Q574"/>
    <mergeCell ref="AJ574:AM574"/>
    <mergeCell ref="AC550:AE552"/>
    <mergeCell ref="H551:J552"/>
    <mergeCell ref="E556:H556"/>
    <mergeCell ref="AA556:AD556"/>
    <mergeCell ref="B562:C562"/>
    <mergeCell ref="X562:Y562"/>
    <mergeCell ref="B604:C604"/>
    <mergeCell ref="X604:Y604"/>
    <mergeCell ref="E612:G612"/>
    <mergeCell ref="AA612:AC612"/>
    <mergeCell ref="N614:Q614"/>
    <mergeCell ref="AJ614:AM614"/>
    <mergeCell ref="H591:J592"/>
    <mergeCell ref="AA591:AC592"/>
    <mergeCell ref="E596:H596"/>
    <mergeCell ref="AA596:AD596"/>
    <mergeCell ref="X602:Y602"/>
    <mergeCell ref="B603:C603"/>
    <mergeCell ref="B651:C651"/>
    <mergeCell ref="X651:Y651"/>
    <mergeCell ref="E660:G660"/>
    <mergeCell ref="AA660:AC660"/>
    <mergeCell ref="N662:Q662"/>
    <mergeCell ref="AJ662:AM662"/>
    <mergeCell ref="AC638:AE640"/>
    <mergeCell ref="H639:J640"/>
    <mergeCell ref="E644:H644"/>
    <mergeCell ref="AA644:AD644"/>
    <mergeCell ref="B650:C650"/>
    <mergeCell ref="X650:Y650"/>
    <mergeCell ref="B697:C697"/>
    <mergeCell ref="X697:Y697"/>
    <mergeCell ref="E705:G705"/>
    <mergeCell ref="AA705:AC705"/>
    <mergeCell ref="N707:Q707"/>
    <mergeCell ref="AJ707:AM707"/>
    <mergeCell ref="H684:J685"/>
    <mergeCell ref="AA684:AC685"/>
    <mergeCell ref="E689:H689"/>
    <mergeCell ref="AA689:AD689"/>
    <mergeCell ref="X695:Y695"/>
    <mergeCell ref="B696:C696"/>
    <mergeCell ref="B744:C744"/>
    <mergeCell ref="X744:Y744"/>
    <mergeCell ref="E753:G753"/>
    <mergeCell ref="AA753:AC753"/>
    <mergeCell ref="N755:Q755"/>
    <mergeCell ref="AJ755:AM755"/>
    <mergeCell ref="AC731:AE733"/>
    <mergeCell ref="H732:J733"/>
    <mergeCell ref="E737:H737"/>
    <mergeCell ref="AA737:AD737"/>
    <mergeCell ref="B743:C743"/>
    <mergeCell ref="X743:Y743"/>
    <mergeCell ref="B790:C790"/>
    <mergeCell ref="X790:Y790"/>
    <mergeCell ref="E798:G798"/>
    <mergeCell ref="AA798:AC798"/>
    <mergeCell ref="N800:Q800"/>
    <mergeCell ref="AJ800:AM800"/>
    <mergeCell ref="H777:J778"/>
    <mergeCell ref="AA777:AC778"/>
    <mergeCell ref="E782:H782"/>
    <mergeCell ref="AA782:AD782"/>
    <mergeCell ref="X788:Y788"/>
    <mergeCell ref="B789:C789"/>
    <mergeCell ref="B837:C837"/>
    <mergeCell ref="X837:Y837"/>
    <mergeCell ref="E846:G846"/>
    <mergeCell ref="AA846:AC846"/>
    <mergeCell ref="N848:Q848"/>
    <mergeCell ref="AJ848:AM848"/>
    <mergeCell ref="AC824:AE826"/>
    <mergeCell ref="H825:J826"/>
    <mergeCell ref="E830:H830"/>
    <mergeCell ref="AA830:AD830"/>
    <mergeCell ref="B836:C836"/>
    <mergeCell ref="X836:Y836"/>
    <mergeCell ref="B883:C883"/>
    <mergeCell ref="X883:Y883"/>
    <mergeCell ref="E891:G891"/>
    <mergeCell ref="AA891:AC891"/>
    <mergeCell ref="N893:Q893"/>
    <mergeCell ref="AJ893:AM893"/>
    <mergeCell ref="H870:J871"/>
    <mergeCell ref="AA870:AC871"/>
    <mergeCell ref="E875:H875"/>
    <mergeCell ref="AA875:AD875"/>
    <mergeCell ref="X881:Y881"/>
    <mergeCell ref="B882:C882"/>
    <mergeCell ref="B931:C931"/>
    <mergeCell ref="X931:Y931"/>
    <mergeCell ref="E940:G940"/>
    <mergeCell ref="AA940:AC940"/>
    <mergeCell ref="N942:Q942"/>
    <mergeCell ref="AJ942:AM942"/>
    <mergeCell ref="AC918:AE920"/>
    <mergeCell ref="H919:J920"/>
    <mergeCell ref="E924:H924"/>
    <mergeCell ref="AA924:AD924"/>
    <mergeCell ref="B930:C930"/>
    <mergeCell ref="X930:Y930"/>
    <mergeCell ref="B977:C977"/>
    <mergeCell ref="X977:Y977"/>
    <mergeCell ref="E985:G985"/>
    <mergeCell ref="AA985:AC985"/>
    <mergeCell ref="N987:Q987"/>
    <mergeCell ref="AJ987:AM987"/>
    <mergeCell ref="H964:J965"/>
    <mergeCell ref="AA964:AC965"/>
    <mergeCell ref="E969:H969"/>
    <mergeCell ref="AA969:AD969"/>
    <mergeCell ref="X975:Y975"/>
    <mergeCell ref="B976:C976"/>
    <mergeCell ref="B1024:C1024"/>
    <mergeCell ref="X1024:Y1024"/>
    <mergeCell ref="E1033:G1033"/>
    <mergeCell ref="AA1033:AC1033"/>
    <mergeCell ref="N1035:Q1035"/>
    <mergeCell ref="AJ1035:AM1035"/>
    <mergeCell ref="AC1011:AE1013"/>
    <mergeCell ref="H1012:J1013"/>
    <mergeCell ref="E1017:H1017"/>
    <mergeCell ref="AA1017:AD1017"/>
    <mergeCell ref="B1023:C1023"/>
    <mergeCell ref="X1023:Y1023"/>
    <mergeCell ref="B1070:C1070"/>
    <mergeCell ref="X1070:Y1070"/>
    <mergeCell ref="E1078:G1078"/>
    <mergeCell ref="AA1078:AC1078"/>
    <mergeCell ref="N1080:Q1080"/>
    <mergeCell ref="AJ1080:AM1080"/>
    <mergeCell ref="H1057:J1058"/>
    <mergeCell ref="AA1057:AC1058"/>
    <mergeCell ref="E1062:H1062"/>
    <mergeCell ref="AA1062:AD1062"/>
    <mergeCell ref="X1068:Y1068"/>
    <mergeCell ref="B1069:C1069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Z1208"/>
  <sheetViews>
    <sheetView topLeftCell="T493" zoomScale="70" zoomScaleNormal="70" workbookViewId="0">
      <selection activeCell="AE508" sqref="AE508"/>
    </sheetView>
  </sheetViews>
  <sheetFormatPr baseColWidth="10" defaultColWidth="11.42578125" defaultRowHeight="15"/>
  <cols>
    <col min="1" max="1" width="6.5703125" customWidth="1"/>
    <col min="2" max="2" width="26.5703125" customWidth="1"/>
    <col min="3" max="3" width="16.85546875" customWidth="1"/>
    <col min="4" max="4" width="10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7" max="27" width="12.7109375" customWidth="1"/>
    <col min="29" max="29" width="14" customWidth="1"/>
  </cols>
  <sheetData>
    <row r="1" spans="2:41">
      <c r="V1" s="17"/>
    </row>
    <row r="2" spans="2:41">
      <c r="V2" s="17"/>
      <c r="AC2" s="176" t="s">
        <v>29</v>
      </c>
      <c r="AD2" s="176"/>
      <c r="AE2" s="176"/>
    </row>
    <row r="3" spans="2:41">
      <c r="H3" s="173" t="s">
        <v>28</v>
      </c>
      <c r="I3" s="173"/>
      <c r="J3" s="173"/>
      <c r="V3" s="17"/>
      <c r="AC3" s="176"/>
      <c r="AD3" s="176"/>
      <c r="AE3" s="176"/>
    </row>
    <row r="4" spans="2:41">
      <c r="H4" s="173"/>
      <c r="I4" s="173"/>
      <c r="J4" s="173"/>
      <c r="V4" s="17"/>
      <c r="AC4" s="176"/>
      <c r="AD4" s="176"/>
      <c r="AE4" s="17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74" t="s">
        <v>134</v>
      </c>
      <c r="F8" s="174"/>
      <c r="G8" s="174"/>
      <c r="H8" s="174"/>
      <c r="V8" s="17"/>
      <c r="X8" s="23" t="s">
        <v>156</v>
      </c>
      <c r="Y8" s="20">
        <f>IF(B8="PAGADO",0,C13)</f>
        <v>0</v>
      </c>
      <c r="AA8" s="174" t="s">
        <v>157</v>
      </c>
      <c r="AB8" s="174"/>
      <c r="AC8" s="174"/>
      <c r="AD8" s="174"/>
    </row>
    <row r="9" spans="2:41">
      <c r="B9" s="1" t="s">
        <v>0</v>
      </c>
      <c r="C9" s="19">
        <f>H24</f>
        <v>300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570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44932</v>
      </c>
      <c r="F10" s="3" t="s">
        <v>135</v>
      </c>
      <c r="G10" s="3"/>
      <c r="H10" s="5">
        <v>300</v>
      </c>
      <c r="N10" s="3"/>
      <c r="O10" s="3"/>
      <c r="P10" s="3"/>
      <c r="Q10" s="3"/>
      <c r="R10" s="18"/>
      <c r="S10" s="3"/>
      <c r="V10" s="17"/>
      <c r="Y10" s="20"/>
      <c r="AA10" s="4">
        <v>45252</v>
      </c>
      <c r="AB10" s="3" t="s">
        <v>144</v>
      </c>
      <c r="AC10" s="3" t="s">
        <v>139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300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570</v>
      </c>
      <c r="AA11" s="4">
        <v>45267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207</v>
      </c>
      <c r="AA12" s="4">
        <v>45272</v>
      </c>
      <c r="AB12" s="3" t="s">
        <v>88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300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363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77" t="str">
        <f>IF(C13&lt;0,"NO PAGAR","COBRAR")</f>
        <v>COBRAR</v>
      </c>
      <c r="C14" s="17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77" t="str">
        <f>IF(Y13&lt;0,"NO PAGAR","COBRAR")</f>
        <v>COBRAR</v>
      </c>
      <c r="Y14" s="177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68" t="s">
        <v>9</v>
      </c>
      <c r="C15" s="16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68" t="s">
        <v>9</v>
      </c>
      <c r="Y15" s="169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207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70" t="s">
        <v>7</v>
      </c>
      <c r="F24" s="171"/>
      <c r="G24" s="172"/>
      <c r="H24" s="5">
        <f>SUM(H10:H23)</f>
        <v>300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70" t="s">
        <v>7</v>
      </c>
      <c r="AB24" s="171"/>
      <c r="AC24" s="172"/>
      <c r="AD24" s="5">
        <f>SUM(AD10:AD23)</f>
        <v>570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70" t="s">
        <v>7</v>
      </c>
      <c r="O26" s="171"/>
      <c r="P26" s="171"/>
      <c r="Q26" s="172"/>
      <c r="R26" s="18">
        <f>SUM(R10:R25)</f>
        <v>0</v>
      </c>
      <c r="S26" s="3"/>
      <c r="V26" s="17"/>
      <c r="X26" s="12"/>
      <c r="Y26" s="10"/>
      <c r="AJ26" s="170" t="s">
        <v>7</v>
      </c>
      <c r="AK26" s="171"/>
      <c r="AL26" s="171"/>
      <c r="AM26" s="172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207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ht="15" customHeight="1">
      <c r="V47" s="17"/>
    </row>
    <row r="48" spans="1:52" ht="15" customHeight="1">
      <c r="H48" s="173" t="s">
        <v>30</v>
      </c>
      <c r="I48" s="173"/>
      <c r="J48" s="173"/>
      <c r="V48" s="17"/>
      <c r="AA48" s="173" t="s">
        <v>31</v>
      </c>
      <c r="AB48" s="173"/>
      <c r="AC48" s="173"/>
    </row>
    <row r="49" spans="2:41" ht="15" customHeight="1">
      <c r="H49" s="173"/>
      <c r="I49" s="173"/>
      <c r="J49" s="173"/>
      <c r="V49" s="17"/>
      <c r="AA49" s="173"/>
      <c r="AB49" s="173"/>
      <c r="AC49" s="173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74" t="s">
        <v>195</v>
      </c>
      <c r="F53" s="174"/>
      <c r="G53" s="174"/>
      <c r="H53" s="174"/>
      <c r="V53" s="17"/>
      <c r="X53" s="23" t="s">
        <v>82</v>
      </c>
      <c r="Y53" s="20">
        <f>IF(B53="PAGADO",0,C58)</f>
        <v>0</v>
      </c>
      <c r="AA53" s="174" t="s">
        <v>239</v>
      </c>
      <c r="AB53" s="174"/>
      <c r="AC53" s="174"/>
      <c r="AD53" s="174"/>
    </row>
    <row r="54" spans="2:41">
      <c r="B54" s="1" t="s">
        <v>0</v>
      </c>
      <c r="C54" s="19">
        <f>H69</f>
        <v>1100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44902</v>
      </c>
      <c r="F55" s="3" t="s">
        <v>194</v>
      </c>
      <c r="G55" s="3" t="s">
        <v>189</v>
      </c>
      <c r="H55" s="5">
        <v>550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199</v>
      </c>
      <c r="AC55" s="3" t="s">
        <v>203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1100</v>
      </c>
      <c r="E56" s="4">
        <v>44909</v>
      </c>
      <c r="F56" s="3" t="s">
        <v>194</v>
      </c>
      <c r="G56" s="3" t="s">
        <v>189</v>
      </c>
      <c r="H56" s="5">
        <v>550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1100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75" t="str">
        <f>IF(Y58&lt;0,"NO PAGAR","COBRAR'")</f>
        <v>COBRAR'</v>
      </c>
      <c r="Y59" s="17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75" t="str">
        <f>IF(C58&lt;0,"NO PAGAR","COBRAR'")</f>
        <v>COBRAR'</v>
      </c>
      <c r="C60" s="17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68" t="s">
        <v>9</v>
      </c>
      <c r="C61" s="16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68" t="s">
        <v>9</v>
      </c>
      <c r="Y61" s="16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70" t="s">
        <v>7</v>
      </c>
      <c r="F69" s="171"/>
      <c r="G69" s="172"/>
      <c r="H69" s="5">
        <f>SUM(H55:H68)</f>
        <v>1100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70" t="s">
        <v>7</v>
      </c>
      <c r="AB69" s="171"/>
      <c r="AC69" s="172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70" t="s">
        <v>7</v>
      </c>
      <c r="O71" s="171"/>
      <c r="P71" s="171"/>
      <c r="Q71" s="172"/>
      <c r="R71" s="18">
        <f>SUM(R55:R70)</f>
        <v>0</v>
      </c>
      <c r="S71" s="3"/>
      <c r="V71" s="17"/>
      <c r="X71" s="12"/>
      <c r="Y71" s="10"/>
      <c r="AJ71" s="170" t="s">
        <v>7</v>
      </c>
      <c r="AK71" s="171"/>
      <c r="AL71" s="171"/>
      <c r="AM71" s="172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  <c r="AC93" s="176" t="s">
        <v>29</v>
      </c>
      <c r="AD93" s="176"/>
      <c r="AE93" s="176"/>
    </row>
    <row r="94" spans="2:31">
      <c r="H94" s="173" t="s">
        <v>28</v>
      </c>
      <c r="I94" s="173"/>
      <c r="J94" s="173"/>
      <c r="V94" s="17"/>
      <c r="AC94" s="176"/>
      <c r="AD94" s="176"/>
      <c r="AE94" s="176"/>
    </row>
    <row r="95" spans="2:31">
      <c r="H95" s="173"/>
      <c r="I95" s="173"/>
      <c r="J95" s="173"/>
      <c r="V95" s="17"/>
      <c r="AC95" s="176"/>
      <c r="AD95" s="176"/>
      <c r="AE95" s="176"/>
    </row>
    <row r="96" spans="2:31">
      <c r="V96" s="17"/>
    </row>
    <row r="97" spans="2:41">
      <c r="V97" s="17"/>
    </row>
    <row r="98" spans="2:41" ht="23.25">
      <c r="B98" s="22" t="s">
        <v>33</v>
      </c>
      <c r="V98" s="17"/>
      <c r="X98" s="22" t="s">
        <v>33</v>
      </c>
    </row>
    <row r="99" spans="2:41" ht="23.25">
      <c r="B99" s="23" t="s">
        <v>82</v>
      </c>
      <c r="C99" s="20">
        <f>IF(X53="PAGADO",0,Y58)</f>
        <v>0</v>
      </c>
      <c r="E99" s="174" t="s">
        <v>287</v>
      </c>
      <c r="F99" s="174"/>
      <c r="G99" s="174"/>
      <c r="H99" s="174"/>
      <c r="V99" s="17"/>
      <c r="X99" s="23" t="s">
        <v>282</v>
      </c>
      <c r="Y99" s="20">
        <f>IF(B99="PAGADO",0,C104)</f>
        <v>0</v>
      </c>
      <c r="AA99" s="174" t="s">
        <v>134</v>
      </c>
      <c r="AB99" s="174"/>
      <c r="AC99" s="174"/>
      <c r="AD99" s="174"/>
    </row>
    <row r="100" spans="2:41">
      <c r="B100" s="1" t="s">
        <v>0</v>
      </c>
      <c r="C100" s="19">
        <f>H115</f>
        <v>550</v>
      </c>
      <c r="E100" s="2" t="s">
        <v>1</v>
      </c>
      <c r="F100" s="2" t="s">
        <v>2</v>
      </c>
      <c r="G100" s="2" t="s">
        <v>3</v>
      </c>
      <c r="H100" s="2" t="s">
        <v>4</v>
      </c>
      <c r="N100" s="2" t="s">
        <v>1</v>
      </c>
      <c r="O100" s="2" t="s">
        <v>5</v>
      </c>
      <c r="P100" s="2" t="s">
        <v>4</v>
      </c>
      <c r="Q100" s="2" t="s">
        <v>6</v>
      </c>
      <c r="R100" s="2" t="s">
        <v>7</v>
      </c>
      <c r="S100" s="3"/>
      <c r="V100" s="17"/>
      <c r="X100" s="1" t="s">
        <v>0</v>
      </c>
      <c r="Y100" s="19">
        <f>AD115</f>
        <v>250</v>
      </c>
      <c r="AA100" s="2" t="s">
        <v>1</v>
      </c>
      <c r="AB100" s="2" t="s">
        <v>2</v>
      </c>
      <c r="AC100" s="2" t="s">
        <v>3</v>
      </c>
      <c r="AD100" s="2" t="s">
        <v>4</v>
      </c>
      <c r="AJ100" s="2" t="s">
        <v>1</v>
      </c>
      <c r="AK100" s="2" t="s">
        <v>5</v>
      </c>
      <c r="AL100" s="2" t="s">
        <v>4</v>
      </c>
      <c r="AM100" s="2" t="s">
        <v>6</v>
      </c>
      <c r="AN100" s="2" t="s">
        <v>7</v>
      </c>
      <c r="AO100" s="3"/>
    </row>
    <row r="101" spans="2:41">
      <c r="C101" s="20"/>
      <c r="E101" s="4">
        <v>44937</v>
      </c>
      <c r="F101" s="3" t="s">
        <v>199</v>
      </c>
      <c r="G101" s="3" t="s">
        <v>203</v>
      </c>
      <c r="H101" s="5">
        <v>550</v>
      </c>
      <c r="N101" s="3"/>
      <c r="O101" s="3"/>
      <c r="P101" s="3"/>
      <c r="Q101" s="3"/>
      <c r="R101" s="18"/>
      <c r="S101" s="3"/>
      <c r="V101" s="17"/>
      <c r="Y101" s="20"/>
      <c r="AA101" s="4">
        <v>44966</v>
      </c>
      <c r="AB101" s="3" t="s">
        <v>321</v>
      </c>
      <c r="AC101" s="3"/>
      <c r="AD101" s="5">
        <v>250</v>
      </c>
      <c r="AJ101" s="3"/>
      <c r="AK101" s="3"/>
      <c r="AL101" s="3"/>
      <c r="AM101" s="3"/>
      <c r="AN101" s="18"/>
      <c r="AO101" s="3"/>
    </row>
    <row r="102" spans="2:41">
      <c r="B102" s="1" t="s">
        <v>24</v>
      </c>
      <c r="C102" s="19">
        <f>IF(C99&gt;0,C99+C100,C100)</f>
        <v>550</v>
      </c>
      <c r="E102" s="4"/>
      <c r="F102" s="3"/>
      <c r="G102" s="3"/>
      <c r="H102" s="5"/>
      <c r="N102" s="3"/>
      <c r="O102" s="3"/>
      <c r="P102" s="3"/>
      <c r="Q102" s="3"/>
      <c r="R102" s="18"/>
      <c r="S102" s="3"/>
      <c r="V102" s="17"/>
      <c r="X102" s="1" t="s">
        <v>24</v>
      </c>
      <c r="Y102" s="19">
        <f>IF(Y99&gt;0,Y99+Y100,Y100)</f>
        <v>250</v>
      </c>
      <c r="AA102" s="4"/>
      <c r="AB102" s="3"/>
      <c r="AC102" s="3"/>
      <c r="AD102" s="5"/>
      <c r="AJ102" s="3"/>
      <c r="AK102" s="3"/>
      <c r="AL102" s="3"/>
      <c r="AM102" s="3"/>
      <c r="AN102" s="18"/>
      <c r="AO102" s="3"/>
    </row>
    <row r="103" spans="2:41">
      <c r="B103" s="1" t="s">
        <v>9</v>
      </c>
      <c r="C103" s="20">
        <f>C118</f>
        <v>0</v>
      </c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X103" s="1" t="s">
        <v>9</v>
      </c>
      <c r="Y103" s="20">
        <f>Y118</f>
        <v>0</v>
      </c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6" t="s">
        <v>25</v>
      </c>
      <c r="C104" s="21">
        <f>C102-C103</f>
        <v>550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6" t="s">
        <v>8</v>
      </c>
      <c r="Y104" s="21">
        <f>Y102-Y103</f>
        <v>250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ht="26.25">
      <c r="B105" s="177" t="str">
        <f>IF(C104&lt;0,"NO PAGAR","COBRAR")</f>
        <v>COBRAR</v>
      </c>
      <c r="C105" s="177"/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77" t="str">
        <f>IF(Y104&lt;0,"NO PAGAR","COBRAR")</f>
        <v>COBRAR</v>
      </c>
      <c r="Y105" s="177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68" t="s">
        <v>9</v>
      </c>
      <c r="C106" s="169"/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168" t="s">
        <v>9</v>
      </c>
      <c r="Y106" s="169"/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9" t="str">
        <f>IF(C132&lt;0,"SALDO A FAVOR","SALDO ADELANTAD0'")</f>
        <v>SALDO ADELANTAD0'</v>
      </c>
      <c r="C107" s="10" t="b">
        <f>IF(Y58&lt;=0,Y58*-1)</f>
        <v>0</v>
      </c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9" t="str">
        <f>IF(C104&lt;0,"SALDO ADELANTADO","SALDO A FAVOR'")</f>
        <v>SALDO A FAVOR'</v>
      </c>
      <c r="Y107" s="10" t="b">
        <f>IF(C104&lt;=0,C104*-1)</f>
        <v>0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1" t="s">
        <v>10</v>
      </c>
      <c r="C108" s="10">
        <f>R117</f>
        <v>0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1" t="s">
        <v>10</v>
      </c>
      <c r="Y108" s="10">
        <f>AN117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1" t="s">
        <v>11</v>
      </c>
      <c r="C109" s="10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1" t="s">
        <v>11</v>
      </c>
      <c r="Y109" s="1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12</v>
      </c>
      <c r="C110" s="10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12</v>
      </c>
      <c r="Y110" s="10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13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13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14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14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15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15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16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16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17</v>
      </c>
      <c r="C115" s="10"/>
      <c r="E115" s="170" t="s">
        <v>7</v>
      </c>
      <c r="F115" s="171"/>
      <c r="G115" s="172"/>
      <c r="H115" s="5">
        <f>SUM(H101:H114)</f>
        <v>550</v>
      </c>
      <c r="N115" s="3"/>
      <c r="O115" s="3"/>
      <c r="P115" s="3"/>
      <c r="Q115" s="3"/>
      <c r="R115" s="18"/>
      <c r="S115" s="3"/>
      <c r="V115" s="17"/>
      <c r="X115" s="11" t="s">
        <v>17</v>
      </c>
      <c r="Y115" s="10"/>
      <c r="AA115" s="170" t="s">
        <v>7</v>
      </c>
      <c r="AB115" s="171"/>
      <c r="AC115" s="172"/>
      <c r="AD115" s="5">
        <f>SUM(AD101:AD114)</f>
        <v>250</v>
      </c>
      <c r="AJ115" s="3"/>
      <c r="AK115" s="3"/>
      <c r="AL115" s="3"/>
      <c r="AM115" s="3"/>
      <c r="AN115" s="18"/>
      <c r="AO115" s="3"/>
    </row>
    <row r="116" spans="1:43">
      <c r="B116" s="12"/>
      <c r="C116" s="10"/>
      <c r="E116" s="13"/>
      <c r="F116" s="13"/>
      <c r="G116" s="13"/>
      <c r="N116" s="3"/>
      <c r="O116" s="3"/>
      <c r="P116" s="3"/>
      <c r="Q116" s="3"/>
      <c r="R116" s="18"/>
      <c r="S116" s="3"/>
      <c r="V116" s="17"/>
      <c r="X116" s="12"/>
      <c r="Y116" s="10"/>
      <c r="AA116" s="13"/>
      <c r="AB116" s="13"/>
      <c r="AC116" s="13"/>
      <c r="AJ116" s="3"/>
      <c r="AK116" s="3"/>
      <c r="AL116" s="3"/>
      <c r="AM116" s="3"/>
      <c r="AN116" s="18"/>
      <c r="AO116" s="3"/>
    </row>
    <row r="117" spans="1:43">
      <c r="B117" s="12"/>
      <c r="C117" s="10"/>
      <c r="N117" s="170" t="s">
        <v>7</v>
      </c>
      <c r="O117" s="171"/>
      <c r="P117" s="171"/>
      <c r="Q117" s="172"/>
      <c r="R117" s="18">
        <f>SUM(R101:R116)</f>
        <v>0</v>
      </c>
      <c r="S117" s="3"/>
      <c r="V117" s="17"/>
      <c r="X117" s="12"/>
      <c r="Y117" s="10"/>
      <c r="AJ117" s="170" t="s">
        <v>7</v>
      </c>
      <c r="AK117" s="171"/>
      <c r="AL117" s="171"/>
      <c r="AM117" s="172"/>
      <c r="AN117" s="18">
        <f>SUM(AN101:AN116)</f>
        <v>0</v>
      </c>
      <c r="AO117" s="3"/>
    </row>
    <row r="118" spans="1:43">
      <c r="B118" s="15" t="s">
        <v>18</v>
      </c>
      <c r="C118" s="16">
        <f>SUM(C107:C117)</f>
        <v>0</v>
      </c>
      <c r="V118" s="17"/>
      <c r="X118" s="15" t="s">
        <v>18</v>
      </c>
      <c r="Y118" s="16">
        <f>SUM(Y107:Y117)</f>
        <v>0</v>
      </c>
    </row>
    <row r="119" spans="1:43">
      <c r="D119" t="s">
        <v>22</v>
      </c>
      <c r="E119" t="s">
        <v>21</v>
      </c>
      <c r="V119" s="17"/>
      <c r="Z119" t="s">
        <v>22</v>
      </c>
      <c r="AA119" t="s">
        <v>21</v>
      </c>
    </row>
    <row r="120" spans="1:43">
      <c r="E120" s="1" t="s">
        <v>19</v>
      </c>
      <c r="V120" s="17"/>
      <c r="AA120" s="1" t="s">
        <v>19</v>
      </c>
    </row>
    <row r="121" spans="1:43">
      <c r="V121" s="17"/>
    </row>
    <row r="122" spans="1:43">
      <c r="V122" s="17"/>
    </row>
    <row r="123" spans="1:43">
      <c r="V123" s="17"/>
    </row>
    <row r="124" spans="1:43">
      <c r="V124" s="17"/>
    </row>
    <row r="125" spans="1:43">
      <c r="V125" s="17"/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173" t="s">
        <v>30</v>
      </c>
      <c r="I131" s="173"/>
      <c r="J131" s="173"/>
      <c r="V131" s="17"/>
      <c r="AA131" s="173" t="s">
        <v>31</v>
      </c>
      <c r="AB131" s="173"/>
      <c r="AC131" s="173"/>
    </row>
    <row r="132" spans="1:43">
      <c r="H132" s="173"/>
      <c r="I132" s="173"/>
      <c r="J132" s="173"/>
      <c r="V132" s="17"/>
      <c r="AA132" s="173"/>
      <c r="AB132" s="173"/>
      <c r="AC132" s="173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82</v>
      </c>
      <c r="C136" s="20">
        <f>IF(X99="PAGADO",0,C104)</f>
        <v>550</v>
      </c>
      <c r="E136" s="174" t="s">
        <v>20</v>
      </c>
      <c r="F136" s="174"/>
      <c r="G136" s="174"/>
      <c r="H136" s="174"/>
      <c r="V136" s="17"/>
      <c r="X136" s="23" t="s">
        <v>82</v>
      </c>
      <c r="Y136" s="20">
        <f>IF(B136="PAGADO",0,C141)</f>
        <v>0</v>
      </c>
      <c r="AA136" s="174" t="s">
        <v>20</v>
      </c>
      <c r="AB136" s="174"/>
      <c r="AC136" s="174"/>
      <c r="AD136" s="174"/>
    </row>
    <row r="137" spans="1:43">
      <c r="B137" s="1" t="s">
        <v>0</v>
      </c>
      <c r="C137" s="19">
        <f>H152</f>
        <v>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0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/>
      <c r="F138" s="3"/>
      <c r="G138" s="3"/>
      <c r="H138" s="5"/>
      <c r="N138" s="3"/>
      <c r="O138" s="3"/>
      <c r="P138" s="3"/>
      <c r="Q138" s="3"/>
      <c r="R138" s="18"/>
      <c r="S138" s="3"/>
      <c r="V138" s="17"/>
      <c r="Y138" s="20"/>
      <c r="AA138" s="4"/>
      <c r="AB138" s="3"/>
      <c r="AC138" s="3"/>
      <c r="AD138" s="5"/>
      <c r="AJ138" s="3"/>
      <c r="AK138" s="3"/>
      <c r="AL138" s="3"/>
      <c r="AM138" s="3"/>
      <c r="AN138" s="18"/>
      <c r="AO138" s="3"/>
    </row>
    <row r="139" spans="1:43">
      <c r="B139" s="1" t="s">
        <v>24</v>
      </c>
      <c r="C139" s="19">
        <f>IF(C136&gt;0,C137+C136,C137)</f>
        <v>550</v>
      </c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0</v>
      </c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C164</f>
        <v>0</v>
      </c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Y164</f>
        <v>0</v>
      </c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550</v>
      </c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175" t="str">
        <f>IF(Y141&lt;0,"NO PAGAR","COBRAR'")</f>
        <v>COBRAR'</v>
      </c>
      <c r="Y142" s="175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 ht="23.25">
      <c r="B143" s="175" t="str">
        <f>IF(C141&lt;0,"NO PAGAR","COBRAR'")</f>
        <v>COBRAR'</v>
      </c>
      <c r="C143" s="175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6"/>
      <c r="Y143" s="8"/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>
      <c r="B144" s="168" t="s">
        <v>9</v>
      </c>
      <c r="C144" s="169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68" t="s">
        <v>9</v>
      </c>
      <c r="Y144" s="169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9" t="str">
        <f>IF(Y104&lt;0,"SALDO ADELANTADO","SALDO A FAVOR '")</f>
        <v>SALDO A FAVOR '</v>
      </c>
      <c r="C145" s="10" t="b">
        <f>IF(Y104&lt;=0,Y104*-1)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 FAVOR'</v>
      </c>
      <c r="Y145" s="10" t="b">
        <f>IF(C141&lt;=0,C141*-1)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14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170" t="s">
        <v>7</v>
      </c>
      <c r="F152" s="171"/>
      <c r="G152" s="172"/>
      <c r="H152" s="5">
        <f>SUM(H138:H151)</f>
        <v>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170" t="s">
        <v>7</v>
      </c>
      <c r="AB152" s="171"/>
      <c r="AC152" s="172"/>
      <c r="AD152" s="5">
        <f>SUM(AD138:AD151)</f>
        <v>0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170" t="s">
        <v>7</v>
      </c>
      <c r="O154" s="171"/>
      <c r="P154" s="171"/>
      <c r="Q154" s="172"/>
      <c r="R154" s="18">
        <f>SUM(R138:R153)</f>
        <v>0</v>
      </c>
      <c r="S154" s="3"/>
      <c r="V154" s="17"/>
      <c r="X154" s="12"/>
      <c r="Y154" s="10"/>
      <c r="AJ154" s="170" t="s">
        <v>7</v>
      </c>
      <c r="AK154" s="171"/>
      <c r="AL154" s="171"/>
      <c r="AM154" s="172"/>
      <c r="AN154" s="18">
        <f>SUM(AN138:AN153)</f>
        <v>0</v>
      </c>
      <c r="AO154" s="3"/>
    </row>
    <row r="155" spans="2:41">
      <c r="B155" s="12"/>
      <c r="C155" s="10"/>
      <c r="V155" s="17"/>
      <c r="X155" s="12"/>
      <c r="Y155" s="10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E157" s="14"/>
      <c r="V157" s="17"/>
      <c r="X157" s="12"/>
      <c r="Y157" s="10"/>
      <c r="AA157" s="14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1"/>
      <c r="C163" s="10"/>
      <c r="V163" s="17"/>
      <c r="X163" s="11"/>
      <c r="Y163" s="10"/>
    </row>
    <row r="164" spans="2:27">
      <c r="B164" s="15" t="s">
        <v>18</v>
      </c>
      <c r="C164" s="16">
        <f>SUM(C145:C163)</f>
        <v>0</v>
      </c>
      <c r="D164" t="s">
        <v>22</v>
      </c>
      <c r="E164" t="s">
        <v>21</v>
      </c>
      <c r="V164" s="17"/>
      <c r="X164" s="15" t="s">
        <v>18</v>
      </c>
      <c r="Y164" s="16">
        <f>SUM(Y145:Y163)</f>
        <v>0</v>
      </c>
      <c r="Z164" t="s">
        <v>22</v>
      </c>
      <c r="AA164" t="s">
        <v>21</v>
      </c>
    </row>
    <row r="165" spans="2:27">
      <c r="E165" s="1" t="s">
        <v>19</v>
      </c>
      <c r="V165" s="17"/>
      <c r="AA165" s="1" t="s">
        <v>19</v>
      </c>
    </row>
    <row r="166" spans="2:27">
      <c r="V166" s="17"/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  <c r="AC179" s="176" t="s">
        <v>29</v>
      </c>
      <c r="AD179" s="176"/>
      <c r="AE179" s="176"/>
    </row>
    <row r="180" spans="2:41">
      <c r="H180" s="173" t="s">
        <v>28</v>
      </c>
      <c r="I180" s="173"/>
      <c r="J180" s="173"/>
      <c r="V180" s="17"/>
      <c r="AC180" s="176"/>
      <c r="AD180" s="176"/>
      <c r="AE180" s="176"/>
    </row>
    <row r="181" spans="2:41">
      <c r="H181" s="173"/>
      <c r="I181" s="173"/>
      <c r="J181" s="173"/>
      <c r="V181" s="17"/>
      <c r="AC181" s="176"/>
      <c r="AD181" s="176"/>
      <c r="AE181" s="176"/>
    </row>
    <row r="182" spans="2:41">
      <c r="V182" s="17"/>
    </row>
    <row r="183" spans="2:41">
      <c r="V183" s="17"/>
    </row>
    <row r="184" spans="2:41" ht="23.25">
      <c r="B184" s="22" t="s">
        <v>63</v>
      </c>
      <c r="V184" s="17"/>
      <c r="X184" s="22" t="s">
        <v>63</v>
      </c>
    </row>
    <row r="185" spans="2:41" ht="23.25">
      <c r="B185" s="23" t="s">
        <v>32</v>
      </c>
      <c r="C185" s="20">
        <f>IF(X136="PAGADO",0,Y141)</f>
        <v>0</v>
      </c>
      <c r="E185" s="174" t="s">
        <v>20</v>
      </c>
      <c r="F185" s="174"/>
      <c r="G185" s="174"/>
      <c r="H185" s="174"/>
      <c r="V185" s="17"/>
      <c r="X185" s="23" t="s">
        <v>82</v>
      </c>
      <c r="Y185" s="20">
        <f>IF(B185="PAGADO",0,C190)</f>
        <v>0</v>
      </c>
      <c r="AA185" s="174" t="s">
        <v>20</v>
      </c>
      <c r="AB185" s="174"/>
      <c r="AC185" s="174"/>
      <c r="AD185" s="174"/>
    </row>
    <row r="186" spans="2:41">
      <c r="B186" s="1" t="s">
        <v>0</v>
      </c>
      <c r="C186" s="19">
        <f>H201</f>
        <v>0</v>
      </c>
      <c r="E186" s="2" t="s">
        <v>1</v>
      </c>
      <c r="F186" s="2" t="s">
        <v>2</v>
      </c>
      <c r="G186" s="2" t="s">
        <v>3</v>
      </c>
      <c r="H186" s="2" t="s">
        <v>4</v>
      </c>
      <c r="N186" s="2" t="s">
        <v>1</v>
      </c>
      <c r="O186" s="2" t="s">
        <v>5</v>
      </c>
      <c r="P186" s="2" t="s">
        <v>4</v>
      </c>
      <c r="Q186" s="2" t="s">
        <v>6</v>
      </c>
      <c r="R186" s="2" t="s">
        <v>7</v>
      </c>
      <c r="S186" s="3"/>
      <c r="V186" s="17"/>
      <c r="X186" s="1" t="s">
        <v>0</v>
      </c>
      <c r="Y186" s="19">
        <f>AD201</f>
        <v>0</v>
      </c>
      <c r="AA186" s="2" t="s">
        <v>1</v>
      </c>
      <c r="AB186" s="2" t="s">
        <v>2</v>
      </c>
      <c r="AC186" s="2" t="s">
        <v>3</v>
      </c>
      <c r="AD186" s="2" t="s">
        <v>4</v>
      </c>
      <c r="AJ186" s="2" t="s">
        <v>1</v>
      </c>
      <c r="AK186" s="2" t="s">
        <v>5</v>
      </c>
      <c r="AL186" s="2" t="s">
        <v>4</v>
      </c>
      <c r="AM186" s="2" t="s">
        <v>6</v>
      </c>
      <c r="AN186" s="2" t="s">
        <v>7</v>
      </c>
      <c r="AO186" s="3"/>
    </row>
    <row r="187" spans="2:41">
      <c r="C187" s="2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Y187" s="2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" t="s">
        <v>24</v>
      </c>
      <c r="C188" s="19">
        <f>IF(C185&gt;0,C185+C186,C186)</f>
        <v>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" t="s">
        <v>24</v>
      </c>
      <c r="Y188" s="19">
        <f>IF(Y185&gt;0,Y185+Y186,Y186)</f>
        <v>0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" t="s">
        <v>9</v>
      </c>
      <c r="C189" s="20">
        <f>C212</f>
        <v>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" t="s">
        <v>9</v>
      </c>
      <c r="Y189" s="20">
        <f>Y212</f>
        <v>0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6" t="s">
        <v>25</v>
      </c>
      <c r="C190" s="21">
        <f>C188-C189</f>
        <v>0</v>
      </c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6" t="s">
        <v>8</v>
      </c>
      <c r="Y190" s="21">
        <f>Y188-Y189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ht="26.25">
      <c r="B191" s="177" t="str">
        <f>IF(C190&lt;0,"NO PAGAR","COBRAR")</f>
        <v>COBRAR</v>
      </c>
      <c r="C191" s="177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77" t="str">
        <f>IF(Y190&lt;0,"NO PAGAR","COBRAR")</f>
        <v>COBRAR</v>
      </c>
      <c r="Y191" s="177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68" t="s">
        <v>9</v>
      </c>
      <c r="C192" s="169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168" t="s">
        <v>9</v>
      </c>
      <c r="Y192" s="169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9" t="str">
        <f>IF(C226&lt;0,"SALDO A FAVOR","SALDO ADELANTAD0'")</f>
        <v>SALDO ADELANTAD0'</v>
      </c>
      <c r="C193" s="10">
        <f>IF(Y141&lt;=0,Y141*-1)</f>
        <v>0</v>
      </c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9" t="str">
        <f>IF(C190&lt;0,"SALDO ADELANTADO","SALDO A FAVOR'")</f>
        <v>SALDO A FAVOR'</v>
      </c>
      <c r="Y193" s="10">
        <f>IF(C190&lt;=0,C190*-1)</f>
        <v>0</v>
      </c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1" t="s">
        <v>10</v>
      </c>
      <c r="C194" s="10">
        <f>R203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1" t="s">
        <v>10</v>
      </c>
      <c r="Y194" s="10">
        <f>AN203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11</v>
      </c>
      <c r="C195" s="10"/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11</v>
      </c>
      <c r="Y195" s="10"/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12</v>
      </c>
      <c r="C196" s="10"/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12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13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13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14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14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15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15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16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16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17</v>
      </c>
      <c r="C201" s="10"/>
      <c r="E201" s="170" t="s">
        <v>7</v>
      </c>
      <c r="F201" s="171"/>
      <c r="G201" s="172"/>
      <c r="H201" s="5">
        <f>SUM(H187:H200)</f>
        <v>0</v>
      </c>
      <c r="N201" s="3"/>
      <c r="O201" s="3"/>
      <c r="P201" s="3"/>
      <c r="Q201" s="3"/>
      <c r="R201" s="18"/>
      <c r="S201" s="3"/>
      <c r="V201" s="17"/>
      <c r="X201" s="11" t="s">
        <v>17</v>
      </c>
      <c r="Y201" s="10"/>
      <c r="AA201" s="170" t="s">
        <v>7</v>
      </c>
      <c r="AB201" s="171"/>
      <c r="AC201" s="172"/>
      <c r="AD201" s="5">
        <f>SUM(AD187:AD200)</f>
        <v>0</v>
      </c>
      <c r="AJ201" s="3"/>
      <c r="AK201" s="3"/>
      <c r="AL201" s="3"/>
      <c r="AM201" s="3"/>
      <c r="AN201" s="18"/>
      <c r="AO201" s="3"/>
    </row>
    <row r="202" spans="2:41">
      <c r="B202" s="12"/>
      <c r="C202" s="10"/>
      <c r="E202" s="13"/>
      <c r="F202" s="13"/>
      <c r="G202" s="13"/>
      <c r="N202" s="3"/>
      <c r="O202" s="3"/>
      <c r="P202" s="3"/>
      <c r="Q202" s="3"/>
      <c r="R202" s="18"/>
      <c r="S202" s="3"/>
      <c r="V202" s="17"/>
      <c r="X202" s="12"/>
      <c r="Y202" s="10"/>
      <c r="AA202" s="13"/>
      <c r="AB202" s="13"/>
      <c r="AC202" s="13"/>
      <c r="AJ202" s="3"/>
      <c r="AK202" s="3"/>
      <c r="AL202" s="3"/>
      <c r="AM202" s="3"/>
      <c r="AN202" s="18"/>
      <c r="AO202" s="3"/>
    </row>
    <row r="203" spans="2:41">
      <c r="B203" s="12"/>
      <c r="C203" s="10"/>
      <c r="N203" s="170" t="s">
        <v>7</v>
      </c>
      <c r="O203" s="171"/>
      <c r="P203" s="171"/>
      <c r="Q203" s="172"/>
      <c r="R203" s="18">
        <f>SUM(R187:R202)</f>
        <v>0</v>
      </c>
      <c r="S203" s="3"/>
      <c r="V203" s="17"/>
      <c r="X203" s="12"/>
      <c r="Y203" s="10"/>
      <c r="AJ203" s="170" t="s">
        <v>7</v>
      </c>
      <c r="AK203" s="171"/>
      <c r="AL203" s="171"/>
      <c r="AM203" s="172"/>
      <c r="AN203" s="18">
        <f>SUM(AN187:AN202)</f>
        <v>0</v>
      </c>
      <c r="AO203" s="3"/>
    </row>
    <row r="204" spans="2:41">
      <c r="B204" s="12"/>
      <c r="C204" s="10"/>
      <c r="V204" s="17"/>
      <c r="X204" s="12"/>
      <c r="Y204" s="10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E206" s="14"/>
      <c r="V206" s="17"/>
      <c r="X206" s="12"/>
      <c r="Y206" s="10"/>
      <c r="AA206" s="14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1"/>
      <c r="C211" s="10"/>
      <c r="V211" s="17"/>
      <c r="X211" s="11"/>
      <c r="Y211" s="10"/>
    </row>
    <row r="212" spans="1:43">
      <c r="B212" s="15" t="s">
        <v>18</v>
      </c>
      <c r="C212" s="16">
        <f>SUM(C193:C211)</f>
        <v>0</v>
      </c>
      <c r="V212" s="17"/>
      <c r="X212" s="15" t="s">
        <v>18</v>
      </c>
      <c r="Y212" s="16">
        <f>SUM(Y193:Y211)</f>
        <v>0</v>
      </c>
    </row>
    <row r="213" spans="1:43">
      <c r="D213" t="s">
        <v>22</v>
      </c>
      <c r="E213" t="s">
        <v>21</v>
      </c>
      <c r="V213" s="17"/>
      <c r="Z213" t="s">
        <v>22</v>
      </c>
      <c r="AA213" t="s">
        <v>21</v>
      </c>
    </row>
    <row r="214" spans="1:43">
      <c r="E214" s="1" t="s">
        <v>19</v>
      </c>
      <c r="V214" s="17"/>
      <c r="AA214" s="1" t="s">
        <v>19</v>
      </c>
    </row>
    <row r="215" spans="1:43">
      <c r="V215" s="17"/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V224" s="17"/>
    </row>
    <row r="225" spans="2:41">
      <c r="H225" s="173" t="s">
        <v>30</v>
      </c>
      <c r="I225" s="173"/>
      <c r="J225" s="173"/>
      <c r="V225" s="17"/>
      <c r="AA225" s="173" t="s">
        <v>31</v>
      </c>
      <c r="AB225" s="173"/>
      <c r="AC225" s="173"/>
    </row>
    <row r="226" spans="2:41">
      <c r="H226" s="173"/>
      <c r="I226" s="173"/>
      <c r="J226" s="173"/>
      <c r="V226" s="17"/>
      <c r="AA226" s="173"/>
      <c r="AB226" s="173"/>
      <c r="AC226" s="173"/>
    </row>
    <row r="227" spans="2:41">
      <c r="V227" s="17"/>
    </row>
    <row r="228" spans="2:41">
      <c r="V228" s="17"/>
    </row>
    <row r="229" spans="2:41" ht="23.25">
      <c r="B229" s="24" t="s">
        <v>63</v>
      </c>
      <c r="V229" s="17"/>
      <c r="X229" s="22" t="s">
        <v>63</v>
      </c>
    </row>
    <row r="230" spans="2:41" ht="23.25">
      <c r="B230" s="23" t="s">
        <v>32</v>
      </c>
      <c r="C230" s="20">
        <f>IF(X185="PAGADO",0,C190)</f>
        <v>0</v>
      </c>
      <c r="E230" s="174" t="s">
        <v>20</v>
      </c>
      <c r="F230" s="174"/>
      <c r="G230" s="174"/>
      <c r="H230" s="174"/>
      <c r="V230" s="17"/>
      <c r="X230" s="23" t="s">
        <v>32</v>
      </c>
      <c r="Y230" s="20">
        <f>IF(B1016="PAGADO",0,C235)</f>
        <v>0</v>
      </c>
      <c r="AA230" s="174" t="s">
        <v>20</v>
      </c>
      <c r="AB230" s="174"/>
      <c r="AC230" s="174"/>
      <c r="AD230" s="174"/>
    </row>
    <row r="231" spans="2:41">
      <c r="B231" s="1" t="s">
        <v>0</v>
      </c>
      <c r="C231" s="19">
        <f>H246</f>
        <v>0</v>
      </c>
      <c r="E231" s="2" t="s">
        <v>1</v>
      </c>
      <c r="F231" s="2" t="s">
        <v>2</v>
      </c>
      <c r="G231" s="2" t="s">
        <v>3</v>
      </c>
      <c r="H231" s="2" t="s">
        <v>4</v>
      </c>
      <c r="N231" s="2" t="s">
        <v>1</v>
      </c>
      <c r="O231" s="2" t="s">
        <v>5</v>
      </c>
      <c r="P231" s="2" t="s">
        <v>4</v>
      </c>
      <c r="Q231" s="2" t="s">
        <v>6</v>
      </c>
      <c r="R231" s="2" t="s">
        <v>7</v>
      </c>
      <c r="S231" s="3"/>
      <c r="V231" s="17"/>
      <c r="X231" s="1" t="s">
        <v>0</v>
      </c>
      <c r="Y231" s="19">
        <f>AD246</f>
        <v>0</v>
      </c>
      <c r="AA231" s="2" t="s">
        <v>1</v>
      </c>
      <c r="AB231" s="2" t="s">
        <v>2</v>
      </c>
      <c r="AC231" s="2" t="s">
        <v>3</v>
      </c>
      <c r="AD231" s="2" t="s">
        <v>4</v>
      </c>
      <c r="AJ231" s="2" t="s">
        <v>1</v>
      </c>
      <c r="AK231" s="2" t="s">
        <v>5</v>
      </c>
      <c r="AL231" s="2" t="s">
        <v>4</v>
      </c>
      <c r="AM231" s="2" t="s">
        <v>6</v>
      </c>
      <c r="AN231" s="2" t="s">
        <v>7</v>
      </c>
      <c r="AO231" s="3"/>
    </row>
    <row r="232" spans="2:41">
      <c r="C232" s="2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Y232" s="2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" t="s">
        <v>24</v>
      </c>
      <c r="C233" s="19">
        <f>IF(C230&gt;0,C230+C231,C231)</f>
        <v>0</v>
      </c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" t="s">
        <v>24</v>
      </c>
      <c r="Y233" s="19">
        <f>IF(Y230&gt;0,Y230+Y231,Y231)</f>
        <v>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" t="s">
        <v>9</v>
      </c>
      <c r="C234" s="20">
        <f>C258</f>
        <v>0</v>
      </c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" t="s">
        <v>9</v>
      </c>
      <c r="Y234" s="20">
        <f>Y258</f>
        <v>0</v>
      </c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6" t="s">
        <v>26</v>
      </c>
      <c r="C235" s="21">
        <f>C233-C234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6" t="s">
        <v>27</v>
      </c>
      <c r="Y235" s="21">
        <f>Y233-Y234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 ht="23.25">
      <c r="B236" s="6"/>
      <c r="C236" s="7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75" t="str">
        <f>IF(Y235&lt;0,"NO PAGAR","COBRAR'")</f>
        <v>COBRAR'</v>
      </c>
      <c r="Y236" s="175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 ht="23.25">
      <c r="B237" s="175" t="str">
        <f>IF(C235&lt;0,"NO PAGAR","COBRAR'")</f>
        <v>COBRAR'</v>
      </c>
      <c r="C237" s="175"/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/>
      <c r="Y237" s="8"/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2:41">
      <c r="B238" s="168" t="s">
        <v>9</v>
      </c>
      <c r="C238" s="169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168" t="s">
        <v>9</v>
      </c>
      <c r="Y238" s="169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2:41">
      <c r="B239" s="9" t="str">
        <f>IF(Y190&lt;0,"SALDO ADELANTADO","SALDO A FAVOR '")</f>
        <v>SALDO A FAVOR '</v>
      </c>
      <c r="C239" s="10">
        <f>IF(Y190&lt;=0,Y190*-1)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9" t="str">
        <f>IF(C235&lt;0,"SALDO ADELANTADO","SALDO A FAVOR'")</f>
        <v>SALDO A FAVOR'</v>
      </c>
      <c r="Y239" s="10">
        <f>IF(C235&lt;=0,C235*-1)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2:41">
      <c r="B240" s="11" t="s">
        <v>10</v>
      </c>
      <c r="C240" s="10">
        <f>R248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1" t="s">
        <v>10</v>
      </c>
      <c r="Y240" s="10">
        <f>AN248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11" t="s">
        <v>11</v>
      </c>
      <c r="C241" s="10"/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11</v>
      </c>
      <c r="Y241" s="10"/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12</v>
      </c>
      <c r="C242" s="10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12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13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13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14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14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15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15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16</v>
      </c>
      <c r="C246" s="10"/>
      <c r="E246" s="170" t="s">
        <v>7</v>
      </c>
      <c r="F246" s="171"/>
      <c r="G246" s="172"/>
      <c r="H246" s="5">
        <f>SUM(H232:H245)</f>
        <v>0</v>
      </c>
      <c r="N246" s="3"/>
      <c r="O246" s="3"/>
      <c r="P246" s="3"/>
      <c r="Q246" s="3"/>
      <c r="R246" s="18"/>
      <c r="S246" s="3"/>
      <c r="V246" s="17"/>
      <c r="X246" s="11" t="s">
        <v>16</v>
      </c>
      <c r="Y246" s="10"/>
      <c r="AA246" s="170" t="s">
        <v>7</v>
      </c>
      <c r="AB246" s="171"/>
      <c r="AC246" s="172"/>
      <c r="AD246" s="5">
        <f>SUM(AD232:AD245)</f>
        <v>0</v>
      </c>
      <c r="AJ246" s="3"/>
      <c r="AK246" s="3"/>
      <c r="AL246" s="3"/>
      <c r="AM246" s="3"/>
      <c r="AN246" s="18"/>
      <c r="AO246" s="3"/>
    </row>
    <row r="247" spans="2:41">
      <c r="B247" s="11" t="s">
        <v>17</v>
      </c>
      <c r="C247" s="10"/>
      <c r="E247" s="13"/>
      <c r="F247" s="13"/>
      <c r="G247" s="13"/>
      <c r="N247" s="3"/>
      <c r="O247" s="3"/>
      <c r="P247" s="3"/>
      <c r="Q247" s="3"/>
      <c r="R247" s="18"/>
      <c r="S247" s="3"/>
      <c r="V247" s="17"/>
      <c r="X247" s="11" t="s">
        <v>17</v>
      </c>
      <c r="Y247" s="10"/>
      <c r="AA247" s="13"/>
      <c r="AB247" s="13"/>
      <c r="AC247" s="13"/>
      <c r="AJ247" s="3"/>
      <c r="AK247" s="3"/>
      <c r="AL247" s="3"/>
      <c r="AM247" s="3"/>
      <c r="AN247" s="18"/>
      <c r="AO247" s="3"/>
    </row>
    <row r="248" spans="2:41">
      <c r="B248" s="12"/>
      <c r="C248" s="10"/>
      <c r="N248" s="170" t="s">
        <v>7</v>
      </c>
      <c r="O248" s="171"/>
      <c r="P248" s="171"/>
      <c r="Q248" s="172"/>
      <c r="R248" s="18">
        <f>SUM(R232:R247)</f>
        <v>0</v>
      </c>
      <c r="S248" s="3"/>
      <c r="V248" s="17"/>
      <c r="X248" s="12"/>
      <c r="Y248" s="10"/>
      <c r="AJ248" s="170" t="s">
        <v>7</v>
      </c>
      <c r="AK248" s="171"/>
      <c r="AL248" s="171"/>
      <c r="AM248" s="172"/>
      <c r="AN248" s="18">
        <f>SUM(AN232:AN247)</f>
        <v>0</v>
      </c>
      <c r="AO248" s="3"/>
    </row>
    <row r="249" spans="2:41">
      <c r="B249" s="12"/>
      <c r="C249" s="10"/>
      <c r="V249" s="17"/>
      <c r="X249" s="12"/>
      <c r="Y249" s="10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E251" s="14"/>
      <c r="V251" s="17"/>
      <c r="X251" s="12"/>
      <c r="Y251" s="10"/>
      <c r="AA251" s="14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31">
      <c r="B257" s="11"/>
      <c r="C257" s="10"/>
      <c r="V257" s="17"/>
      <c r="X257" s="11"/>
      <c r="Y257" s="10"/>
    </row>
    <row r="258" spans="2:31">
      <c r="B258" s="15" t="s">
        <v>18</v>
      </c>
      <c r="C258" s="16">
        <f>SUM(C239:C257)</f>
        <v>0</v>
      </c>
      <c r="D258" t="s">
        <v>22</v>
      </c>
      <c r="E258" t="s">
        <v>21</v>
      </c>
      <c r="V258" s="17"/>
      <c r="X258" s="15" t="s">
        <v>18</v>
      </c>
      <c r="Y258" s="16">
        <f>SUM(Y239:Y257)</f>
        <v>0</v>
      </c>
      <c r="Z258" t="s">
        <v>22</v>
      </c>
      <c r="AA258" t="s">
        <v>21</v>
      </c>
    </row>
    <row r="259" spans="2:31">
      <c r="E259" s="1" t="s">
        <v>19</v>
      </c>
      <c r="V259" s="17"/>
      <c r="AA259" s="1" t="s">
        <v>19</v>
      </c>
    </row>
    <row r="260" spans="2:31">
      <c r="V260" s="17"/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  <c r="AC271" s="176" t="s">
        <v>29</v>
      </c>
      <c r="AD271" s="176"/>
      <c r="AE271" s="176"/>
    </row>
    <row r="272" spans="2:31">
      <c r="H272" s="173" t="s">
        <v>28</v>
      </c>
      <c r="I272" s="173"/>
      <c r="J272" s="173"/>
      <c r="V272" s="17"/>
      <c r="AC272" s="176"/>
      <c r="AD272" s="176"/>
      <c r="AE272" s="176"/>
    </row>
    <row r="273" spans="2:41">
      <c r="H273" s="173"/>
      <c r="I273" s="173"/>
      <c r="J273" s="173"/>
      <c r="V273" s="17"/>
      <c r="AC273" s="176"/>
      <c r="AD273" s="176"/>
      <c r="AE273" s="176"/>
    </row>
    <row r="274" spans="2:41">
      <c r="V274" s="17"/>
    </row>
    <row r="275" spans="2:41">
      <c r="V275" s="17"/>
    </row>
    <row r="276" spans="2:41" ht="23.25">
      <c r="B276" s="22" t="s">
        <v>65</v>
      </c>
      <c r="V276" s="17"/>
      <c r="X276" s="22" t="s">
        <v>65</v>
      </c>
    </row>
    <row r="277" spans="2:41" ht="23.25">
      <c r="B277" s="23" t="s">
        <v>32</v>
      </c>
      <c r="C277" s="20">
        <f>IF(X230="PAGADO",0,Y235)</f>
        <v>0</v>
      </c>
      <c r="E277" s="174" t="s">
        <v>20</v>
      </c>
      <c r="F277" s="174"/>
      <c r="G277" s="174"/>
      <c r="H277" s="174"/>
      <c r="V277" s="17"/>
      <c r="X277" s="23" t="s">
        <v>282</v>
      </c>
      <c r="Y277" s="20">
        <f>IF(B277="PAGADO",0,C282)</f>
        <v>0</v>
      </c>
      <c r="AA277" s="174" t="s">
        <v>134</v>
      </c>
      <c r="AB277" s="174"/>
      <c r="AC277" s="174"/>
      <c r="AD277" s="174"/>
    </row>
    <row r="278" spans="2:41">
      <c r="B278" s="1" t="s">
        <v>0</v>
      </c>
      <c r="C278" s="19">
        <f>H293</f>
        <v>0</v>
      </c>
      <c r="E278" s="2" t="s">
        <v>1</v>
      </c>
      <c r="F278" s="2" t="s">
        <v>2</v>
      </c>
      <c r="G278" s="2" t="s">
        <v>3</v>
      </c>
      <c r="H278" s="2" t="s">
        <v>4</v>
      </c>
      <c r="N278" s="2" t="s">
        <v>1</v>
      </c>
      <c r="O278" s="2" t="s">
        <v>5</v>
      </c>
      <c r="P278" s="2" t="s">
        <v>4</v>
      </c>
      <c r="Q278" s="2" t="s">
        <v>6</v>
      </c>
      <c r="R278" s="2" t="s">
        <v>7</v>
      </c>
      <c r="S278" s="3"/>
      <c r="V278" s="17"/>
      <c r="X278" s="1" t="s">
        <v>0</v>
      </c>
      <c r="Y278" s="19">
        <f>AD293</f>
        <v>150</v>
      </c>
      <c r="AA278" s="2" t="s">
        <v>1</v>
      </c>
      <c r="AB278" s="2" t="s">
        <v>2</v>
      </c>
      <c r="AC278" s="2" t="s">
        <v>3</v>
      </c>
      <c r="AD278" s="2" t="s">
        <v>4</v>
      </c>
      <c r="AJ278" s="2" t="s">
        <v>1</v>
      </c>
      <c r="AK278" s="2" t="s">
        <v>5</v>
      </c>
      <c r="AL278" s="2" t="s">
        <v>4</v>
      </c>
      <c r="AM278" s="2" t="s">
        <v>6</v>
      </c>
      <c r="AN278" s="2" t="s">
        <v>7</v>
      </c>
      <c r="AO278" s="3"/>
    </row>
    <row r="279" spans="2:41">
      <c r="C279" s="2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Y279" s="20"/>
      <c r="AA279" s="4">
        <v>45027</v>
      </c>
      <c r="AB279" s="3" t="s">
        <v>618</v>
      </c>
      <c r="AC279" s="3"/>
      <c r="AD279" s="5">
        <v>150</v>
      </c>
      <c r="AJ279" s="3"/>
      <c r="AK279" s="3"/>
      <c r="AL279" s="3"/>
      <c r="AM279" s="3"/>
      <c r="AN279" s="18"/>
      <c r="AO279" s="3"/>
    </row>
    <row r="280" spans="2:41">
      <c r="B280" s="1" t="s">
        <v>24</v>
      </c>
      <c r="C280" s="19">
        <f>IF(C277&gt;0,C277+C278,C278)</f>
        <v>0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" t="s">
        <v>24</v>
      </c>
      <c r="Y280" s="19">
        <f>IF(Y277&gt;0,Y277+Y278,Y278)</f>
        <v>150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" t="s">
        <v>9</v>
      </c>
      <c r="C281" s="20">
        <f>C304</f>
        <v>0</v>
      </c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" t="s">
        <v>9</v>
      </c>
      <c r="Y281" s="20">
        <f>Y304</f>
        <v>0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6" t="s">
        <v>25</v>
      </c>
      <c r="C282" s="21">
        <f>C280-C281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6" t="s">
        <v>8</v>
      </c>
      <c r="Y282" s="21">
        <f>Y280-Y281</f>
        <v>150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ht="26.25">
      <c r="B283" s="177" t="str">
        <f>IF(C282&lt;0,"NO PAGAR","COBRAR")</f>
        <v>COBRAR</v>
      </c>
      <c r="C283" s="177"/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77" t="str">
        <f>IF(Y282&lt;0,"NO PAGAR","COBRAR")</f>
        <v>COBRAR</v>
      </c>
      <c r="Y283" s="177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68" t="s">
        <v>9</v>
      </c>
      <c r="C284" s="169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168" t="s">
        <v>9</v>
      </c>
      <c r="Y284" s="169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9" t="str">
        <f>IF(C318&lt;0,"SALDO A FAVOR","SALDO ADELANTAD0'")</f>
        <v>SALDO ADELANTAD0'</v>
      </c>
      <c r="C285" s="10">
        <f>IF(Y235&lt;=0,Y235*-1)</f>
        <v>0</v>
      </c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9" t="str">
        <f>IF(C282&lt;0,"SALDO ADELANTADO","SALDO A FAVOR'")</f>
        <v>SALDO A FAVOR'</v>
      </c>
      <c r="Y285" s="10">
        <f>IF(C282&lt;=0,C282*-1)</f>
        <v>0</v>
      </c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1" t="s">
        <v>10</v>
      </c>
      <c r="C286" s="10">
        <f>R295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1" t="s">
        <v>10</v>
      </c>
      <c r="Y286" s="10">
        <f>AN295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11</v>
      </c>
      <c r="C287" s="10"/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11</v>
      </c>
      <c r="Y287" s="10"/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12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12</v>
      </c>
      <c r="Y288" s="10"/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13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13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14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14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15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15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16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16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17</v>
      </c>
      <c r="C293" s="10"/>
      <c r="E293" s="170" t="s">
        <v>7</v>
      </c>
      <c r="F293" s="171"/>
      <c r="G293" s="172"/>
      <c r="H293" s="5">
        <f>SUM(H279:H292)</f>
        <v>0</v>
      </c>
      <c r="N293" s="3"/>
      <c r="O293" s="3"/>
      <c r="P293" s="3"/>
      <c r="Q293" s="3"/>
      <c r="R293" s="18"/>
      <c r="S293" s="3"/>
      <c r="V293" s="17"/>
      <c r="X293" s="11" t="s">
        <v>17</v>
      </c>
      <c r="Y293" s="10"/>
      <c r="AA293" s="170" t="s">
        <v>7</v>
      </c>
      <c r="AB293" s="171"/>
      <c r="AC293" s="172"/>
      <c r="AD293" s="5">
        <f>SUM(AD279:AD292)</f>
        <v>150</v>
      </c>
      <c r="AJ293" s="3"/>
      <c r="AK293" s="3"/>
      <c r="AL293" s="3"/>
      <c r="AM293" s="3"/>
      <c r="AN293" s="18"/>
      <c r="AO293" s="3"/>
    </row>
    <row r="294" spans="2:41">
      <c r="B294" s="12"/>
      <c r="C294" s="10"/>
      <c r="E294" s="13"/>
      <c r="F294" s="13"/>
      <c r="G294" s="13"/>
      <c r="N294" s="3"/>
      <c r="O294" s="3"/>
      <c r="P294" s="3"/>
      <c r="Q294" s="3"/>
      <c r="R294" s="18"/>
      <c r="S294" s="3"/>
      <c r="V294" s="17"/>
      <c r="X294" s="12"/>
      <c r="Y294" s="10"/>
      <c r="AA294" s="13"/>
      <c r="AB294" s="13"/>
      <c r="AC294" s="13"/>
      <c r="AJ294" s="3"/>
      <c r="AK294" s="3"/>
      <c r="AL294" s="3"/>
      <c r="AM294" s="3"/>
      <c r="AN294" s="18"/>
      <c r="AO294" s="3"/>
    </row>
    <row r="295" spans="2:41">
      <c r="B295" s="12"/>
      <c r="C295" s="10"/>
      <c r="N295" s="170" t="s">
        <v>7</v>
      </c>
      <c r="O295" s="171"/>
      <c r="P295" s="171"/>
      <c r="Q295" s="172"/>
      <c r="R295" s="18">
        <f>SUM(R279:R294)</f>
        <v>0</v>
      </c>
      <c r="S295" s="3"/>
      <c r="V295" s="17"/>
      <c r="X295" s="12"/>
      <c r="Y295" s="10"/>
      <c r="AJ295" s="170" t="s">
        <v>7</v>
      </c>
      <c r="AK295" s="171"/>
      <c r="AL295" s="171"/>
      <c r="AM295" s="172"/>
      <c r="AN295" s="18">
        <f>SUM(AN279:AN294)</f>
        <v>0</v>
      </c>
      <c r="AO295" s="3"/>
    </row>
    <row r="296" spans="2:41">
      <c r="B296" s="12"/>
      <c r="C296" s="10"/>
      <c r="V296" s="17"/>
      <c r="X296" s="12"/>
      <c r="Y296" s="10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E298" s="14"/>
      <c r="V298" s="17"/>
      <c r="X298" s="12"/>
      <c r="Y298" s="10"/>
      <c r="AA298" s="14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1"/>
      <c r="C303" s="10"/>
      <c r="V303" s="17"/>
      <c r="X303" s="11"/>
      <c r="Y303" s="10"/>
    </row>
    <row r="304" spans="2:41">
      <c r="B304" s="15" t="s">
        <v>18</v>
      </c>
      <c r="C304" s="16">
        <f>SUM(C285:C303)</f>
        <v>0</v>
      </c>
      <c r="V304" s="17"/>
      <c r="X304" s="15" t="s">
        <v>18</v>
      </c>
      <c r="Y304" s="16">
        <f>SUM(Y285:Y303)</f>
        <v>0</v>
      </c>
    </row>
    <row r="305" spans="1:43">
      <c r="D305" t="s">
        <v>22</v>
      </c>
      <c r="E305" t="s">
        <v>21</v>
      </c>
      <c r="V305" s="17"/>
      <c r="Z305" t="s">
        <v>22</v>
      </c>
      <c r="AA305" t="s">
        <v>21</v>
      </c>
    </row>
    <row r="306" spans="1:43">
      <c r="E306" s="1" t="s">
        <v>19</v>
      </c>
      <c r="V306" s="17"/>
      <c r="AA306" s="1" t="s">
        <v>19</v>
      </c>
    </row>
    <row r="307" spans="1:43">
      <c r="V307" s="17"/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V316" s="17"/>
    </row>
    <row r="317" spans="1:43">
      <c r="H317" s="173" t="s">
        <v>30</v>
      </c>
      <c r="I317" s="173"/>
      <c r="J317" s="173"/>
      <c r="V317" s="17"/>
      <c r="AA317" s="173" t="s">
        <v>31</v>
      </c>
      <c r="AB317" s="173"/>
      <c r="AC317" s="173"/>
    </row>
    <row r="318" spans="1:43">
      <c r="H318" s="173"/>
      <c r="I318" s="173"/>
      <c r="J318" s="173"/>
      <c r="V318" s="17"/>
      <c r="AA318" s="173"/>
      <c r="AB318" s="173"/>
      <c r="AC318" s="173"/>
    </row>
    <row r="319" spans="1:43">
      <c r="V319" s="17"/>
    </row>
    <row r="320" spans="1:43">
      <c r="V320" s="17"/>
    </row>
    <row r="321" spans="2:41" ht="23.25">
      <c r="B321" s="24" t="s">
        <v>65</v>
      </c>
      <c r="V321" s="17"/>
      <c r="X321" s="22" t="s">
        <v>65</v>
      </c>
    </row>
    <row r="322" spans="2:41" ht="23.25">
      <c r="B322" s="23" t="s">
        <v>32</v>
      </c>
      <c r="C322" s="20">
        <f>IF(X277="PAGADO",0,C282)</f>
        <v>0</v>
      </c>
      <c r="E322" s="174" t="s">
        <v>20</v>
      </c>
      <c r="F322" s="174"/>
      <c r="G322" s="174"/>
      <c r="H322" s="174"/>
      <c r="V322" s="17"/>
      <c r="X322" s="23" t="s">
        <v>32</v>
      </c>
      <c r="Y322" s="20">
        <f>IF(B1108="PAGADO",0,C327)</f>
        <v>0</v>
      </c>
      <c r="AA322" s="174" t="s">
        <v>20</v>
      </c>
      <c r="AB322" s="174"/>
      <c r="AC322" s="174"/>
      <c r="AD322" s="174"/>
    </row>
    <row r="323" spans="2:41">
      <c r="B323" s="1" t="s">
        <v>0</v>
      </c>
      <c r="C323" s="19">
        <f>H338</f>
        <v>0</v>
      </c>
      <c r="E323" s="2" t="s">
        <v>1</v>
      </c>
      <c r="F323" s="2" t="s">
        <v>2</v>
      </c>
      <c r="G323" s="2" t="s">
        <v>3</v>
      </c>
      <c r="H323" s="2" t="s">
        <v>4</v>
      </c>
      <c r="N323" s="2" t="s">
        <v>1</v>
      </c>
      <c r="O323" s="2" t="s">
        <v>5</v>
      </c>
      <c r="P323" s="2" t="s">
        <v>4</v>
      </c>
      <c r="Q323" s="2" t="s">
        <v>6</v>
      </c>
      <c r="R323" s="2" t="s">
        <v>7</v>
      </c>
      <c r="S323" s="3"/>
      <c r="V323" s="17"/>
      <c r="X323" s="1" t="s">
        <v>0</v>
      </c>
      <c r="Y323" s="19">
        <f>AD338</f>
        <v>0</v>
      </c>
      <c r="AA323" s="2" t="s">
        <v>1</v>
      </c>
      <c r="AB323" s="2" t="s">
        <v>2</v>
      </c>
      <c r="AC323" s="2" t="s">
        <v>3</v>
      </c>
      <c r="AD323" s="2" t="s">
        <v>4</v>
      </c>
      <c r="AJ323" s="2" t="s">
        <v>1</v>
      </c>
      <c r="AK323" s="2" t="s">
        <v>5</v>
      </c>
      <c r="AL323" s="2" t="s">
        <v>4</v>
      </c>
      <c r="AM323" s="2" t="s">
        <v>6</v>
      </c>
      <c r="AN323" s="2" t="s">
        <v>7</v>
      </c>
      <c r="AO323" s="3"/>
    </row>
    <row r="324" spans="2:41">
      <c r="C324" s="2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Y324" s="2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" t="s">
        <v>24</v>
      </c>
      <c r="C325" s="19">
        <f>IF(C322&gt;0,C322+C323,C323)</f>
        <v>0</v>
      </c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" t="s">
        <v>24</v>
      </c>
      <c r="Y325" s="19">
        <f>IF(Y322&gt;0,Y322+Y323,Y323)</f>
        <v>0</v>
      </c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" t="s">
        <v>9</v>
      </c>
      <c r="C326" s="20">
        <f>C350</f>
        <v>0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" t="s">
        <v>9</v>
      </c>
      <c r="Y326" s="20">
        <f>Y350</f>
        <v>0</v>
      </c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6" t="s">
        <v>26</v>
      </c>
      <c r="C327" s="21">
        <f>C325-C326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6" t="s">
        <v>27</v>
      </c>
      <c r="Y327" s="21">
        <f>Y325-Y326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 ht="23.25">
      <c r="B328" s="6"/>
      <c r="C328" s="7"/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75" t="str">
        <f>IF(Y327&lt;0,"NO PAGAR","COBRAR'")</f>
        <v>COBRAR'</v>
      </c>
      <c r="Y328" s="175"/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 ht="23.25">
      <c r="B329" s="175" t="str">
        <f>IF(C327&lt;0,"NO PAGAR","COBRAR'")</f>
        <v>COBRAR'</v>
      </c>
      <c r="C329" s="175"/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/>
      <c r="Y329" s="8"/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>
      <c r="B330" s="168" t="s">
        <v>9</v>
      </c>
      <c r="C330" s="169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168" t="s">
        <v>9</v>
      </c>
      <c r="Y330" s="169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>
      <c r="B331" s="9" t="str">
        <f>IF(Y282&lt;0,"SALDO ADELANTADO","SALDO A FAVOR '")</f>
        <v>SALDO A FAVOR '</v>
      </c>
      <c r="C331" s="10" t="b">
        <f>IF(Y282&lt;=0,Y282*-1)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9" t="str">
        <f>IF(C327&lt;0,"SALDO ADELANTADO","SALDO A FAVOR'")</f>
        <v>SALDO A FAVOR'</v>
      </c>
      <c r="Y331" s="10">
        <f>IF(C327&lt;=0,C327*-1)</f>
        <v>0</v>
      </c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1" t="s">
        <v>10</v>
      </c>
      <c r="C332" s="10">
        <f>R340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1" t="s">
        <v>10</v>
      </c>
      <c r="Y332" s="10">
        <f>AN340</f>
        <v>0</v>
      </c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11" t="s">
        <v>11</v>
      </c>
      <c r="C333" s="10"/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11" t="s">
        <v>11</v>
      </c>
      <c r="Y333" s="10"/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12</v>
      </c>
      <c r="C334" s="10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12</v>
      </c>
      <c r="Y334" s="10"/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13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13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14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14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15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15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16</v>
      </c>
      <c r="C338" s="10"/>
      <c r="E338" s="170" t="s">
        <v>7</v>
      </c>
      <c r="F338" s="171"/>
      <c r="G338" s="172"/>
      <c r="H338" s="5">
        <f>SUM(H324:H337)</f>
        <v>0</v>
      </c>
      <c r="N338" s="3"/>
      <c r="O338" s="3"/>
      <c r="P338" s="3"/>
      <c r="Q338" s="3"/>
      <c r="R338" s="18"/>
      <c r="S338" s="3"/>
      <c r="V338" s="17"/>
      <c r="X338" s="11" t="s">
        <v>16</v>
      </c>
      <c r="Y338" s="10"/>
      <c r="AA338" s="170" t="s">
        <v>7</v>
      </c>
      <c r="AB338" s="171"/>
      <c r="AC338" s="172"/>
      <c r="AD338" s="5">
        <f>SUM(AD324:AD337)</f>
        <v>0</v>
      </c>
      <c r="AJ338" s="3"/>
      <c r="AK338" s="3"/>
      <c r="AL338" s="3"/>
      <c r="AM338" s="3"/>
      <c r="AN338" s="18"/>
      <c r="AO338" s="3"/>
    </row>
    <row r="339" spans="2:41">
      <c r="B339" s="11" t="s">
        <v>17</v>
      </c>
      <c r="C339" s="10"/>
      <c r="E339" s="13"/>
      <c r="F339" s="13"/>
      <c r="G339" s="13"/>
      <c r="N339" s="3"/>
      <c r="O339" s="3"/>
      <c r="P339" s="3"/>
      <c r="Q339" s="3"/>
      <c r="R339" s="18"/>
      <c r="S339" s="3"/>
      <c r="V339" s="17"/>
      <c r="X339" s="11" t="s">
        <v>17</v>
      </c>
      <c r="Y339" s="10"/>
      <c r="AA339" s="13"/>
      <c r="AB339" s="13"/>
      <c r="AC339" s="13"/>
      <c r="AJ339" s="3"/>
      <c r="AK339" s="3"/>
      <c r="AL339" s="3"/>
      <c r="AM339" s="3"/>
      <c r="AN339" s="18"/>
      <c r="AO339" s="3"/>
    </row>
    <row r="340" spans="2:41">
      <c r="B340" s="12"/>
      <c r="C340" s="10"/>
      <c r="N340" s="170" t="s">
        <v>7</v>
      </c>
      <c r="O340" s="171"/>
      <c r="P340" s="171"/>
      <c r="Q340" s="172"/>
      <c r="R340" s="18">
        <f>SUM(R324:R339)</f>
        <v>0</v>
      </c>
      <c r="S340" s="3"/>
      <c r="V340" s="17"/>
      <c r="X340" s="12"/>
      <c r="Y340" s="10"/>
      <c r="AJ340" s="170" t="s">
        <v>7</v>
      </c>
      <c r="AK340" s="171"/>
      <c r="AL340" s="171"/>
      <c r="AM340" s="172"/>
      <c r="AN340" s="18">
        <f>SUM(AN324:AN339)</f>
        <v>0</v>
      </c>
      <c r="AO340" s="3"/>
    </row>
    <row r="341" spans="2:41">
      <c r="B341" s="12"/>
      <c r="C341" s="10"/>
      <c r="V341" s="17"/>
      <c r="X341" s="12"/>
      <c r="Y341" s="10"/>
    </row>
    <row r="342" spans="2:41">
      <c r="B342" s="12"/>
      <c r="C342" s="10"/>
      <c r="V342" s="17"/>
      <c r="X342" s="12"/>
      <c r="Y342" s="10"/>
    </row>
    <row r="343" spans="2:41">
      <c r="B343" s="12"/>
      <c r="C343" s="10"/>
      <c r="E343" s="14"/>
      <c r="V343" s="17"/>
      <c r="X343" s="12"/>
      <c r="Y343" s="10"/>
      <c r="AA343" s="14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V345" s="17"/>
      <c r="X345" s="12"/>
      <c r="Y345" s="10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1"/>
      <c r="C349" s="10"/>
      <c r="V349" s="17"/>
      <c r="X349" s="11"/>
      <c r="Y349" s="10"/>
    </row>
    <row r="350" spans="2:41">
      <c r="B350" s="15" t="s">
        <v>18</v>
      </c>
      <c r="C350" s="16">
        <f>SUM(C331:C349)</f>
        <v>0</v>
      </c>
      <c r="D350" t="s">
        <v>22</v>
      </c>
      <c r="E350" t="s">
        <v>21</v>
      </c>
      <c r="V350" s="17"/>
      <c r="X350" s="15" t="s">
        <v>18</v>
      </c>
      <c r="Y350" s="16">
        <f>SUM(Y331:Y349)</f>
        <v>0</v>
      </c>
      <c r="Z350" t="s">
        <v>22</v>
      </c>
      <c r="AA350" t="s">
        <v>21</v>
      </c>
    </row>
    <row r="351" spans="2:41">
      <c r="E351" s="1" t="s">
        <v>19</v>
      </c>
      <c r="V351" s="17"/>
      <c r="AA351" s="1" t="s">
        <v>19</v>
      </c>
    </row>
    <row r="352" spans="2:41">
      <c r="V352" s="17"/>
    </row>
    <row r="353" spans="8:31">
      <c r="V353" s="17"/>
    </row>
    <row r="354" spans="8:31">
      <c r="V354" s="17"/>
    </row>
    <row r="355" spans="8:31">
      <c r="V355" s="17"/>
    </row>
    <row r="356" spans="8:31">
      <c r="V356" s="17"/>
    </row>
    <row r="357" spans="8:31">
      <c r="V357" s="17"/>
    </row>
    <row r="358" spans="8:31">
      <c r="V358" s="17"/>
    </row>
    <row r="359" spans="8:31">
      <c r="V359" s="17"/>
    </row>
    <row r="360" spans="8:31">
      <c r="V360" s="17"/>
    </row>
    <row r="361" spans="8:31">
      <c r="V361" s="17"/>
    </row>
    <row r="362" spans="8:31">
      <c r="V362" s="17"/>
    </row>
    <row r="363" spans="8:31">
      <c r="V363" s="17"/>
    </row>
    <row r="364" spans="8:31">
      <c r="V364" s="17"/>
      <c r="AC364" s="176" t="s">
        <v>29</v>
      </c>
      <c r="AD364" s="176"/>
      <c r="AE364" s="176"/>
    </row>
    <row r="365" spans="8:31">
      <c r="H365" s="173" t="s">
        <v>28</v>
      </c>
      <c r="I365" s="173"/>
      <c r="J365" s="173"/>
      <c r="V365" s="17"/>
      <c r="AC365" s="176"/>
      <c r="AD365" s="176"/>
      <c r="AE365" s="176"/>
    </row>
    <row r="366" spans="8:31">
      <c r="H366" s="173"/>
      <c r="I366" s="173"/>
      <c r="J366" s="173"/>
      <c r="V366" s="17"/>
      <c r="AC366" s="176"/>
      <c r="AD366" s="176"/>
      <c r="AE366" s="176"/>
    </row>
    <row r="367" spans="8:31">
      <c r="V367" s="17"/>
    </row>
    <row r="368" spans="8:31">
      <c r="V368" s="17"/>
    </row>
    <row r="369" spans="2:41" ht="23.25">
      <c r="B369" s="22" t="s">
        <v>64</v>
      </c>
      <c r="V369" s="17"/>
      <c r="X369" s="22" t="s">
        <v>64</v>
      </c>
    </row>
    <row r="370" spans="2:41" ht="23.25">
      <c r="B370" s="23" t="s">
        <v>32</v>
      </c>
      <c r="C370" s="20">
        <f>IF(X322="PAGADO",0,Y327)</f>
        <v>0</v>
      </c>
      <c r="E370" s="174" t="s">
        <v>20</v>
      </c>
      <c r="F370" s="174"/>
      <c r="G370" s="174"/>
      <c r="H370" s="174"/>
      <c r="V370" s="17"/>
      <c r="X370" s="23" t="s">
        <v>32</v>
      </c>
      <c r="Y370" s="20">
        <f>IF(B370="PAGADO",0,C375)</f>
        <v>0</v>
      </c>
      <c r="AA370" s="174" t="s">
        <v>20</v>
      </c>
      <c r="AB370" s="174"/>
      <c r="AC370" s="174"/>
      <c r="AD370" s="174"/>
    </row>
    <row r="371" spans="2:41">
      <c r="B371" s="1" t="s">
        <v>0</v>
      </c>
      <c r="C371" s="19">
        <f>H386</f>
        <v>0</v>
      </c>
      <c r="E371" s="2" t="s">
        <v>1</v>
      </c>
      <c r="F371" s="2" t="s">
        <v>2</v>
      </c>
      <c r="G371" s="2" t="s">
        <v>3</v>
      </c>
      <c r="H371" s="2" t="s">
        <v>4</v>
      </c>
      <c r="N371" s="2" t="s">
        <v>1</v>
      </c>
      <c r="O371" s="2" t="s">
        <v>5</v>
      </c>
      <c r="P371" s="2" t="s">
        <v>4</v>
      </c>
      <c r="Q371" s="2" t="s">
        <v>6</v>
      </c>
      <c r="R371" s="2" t="s">
        <v>7</v>
      </c>
      <c r="S371" s="3"/>
      <c r="V371" s="17"/>
      <c r="X371" s="1" t="s">
        <v>0</v>
      </c>
      <c r="Y371" s="19">
        <f>AD386</f>
        <v>0</v>
      </c>
      <c r="AA371" s="2" t="s">
        <v>1</v>
      </c>
      <c r="AB371" s="2" t="s">
        <v>2</v>
      </c>
      <c r="AC371" s="2" t="s">
        <v>3</v>
      </c>
      <c r="AD371" s="2" t="s">
        <v>4</v>
      </c>
      <c r="AJ371" s="2" t="s">
        <v>1</v>
      </c>
      <c r="AK371" s="2" t="s">
        <v>5</v>
      </c>
      <c r="AL371" s="2" t="s">
        <v>4</v>
      </c>
      <c r="AM371" s="2" t="s">
        <v>6</v>
      </c>
      <c r="AN371" s="2" t="s">
        <v>7</v>
      </c>
      <c r="AO371" s="3"/>
    </row>
    <row r="372" spans="2:41">
      <c r="C372" s="2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Y372" s="20"/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24</v>
      </c>
      <c r="C373" s="19">
        <f>IF(C370&gt;0,C370+C371,C371)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24</v>
      </c>
      <c r="Y373" s="19">
        <f>IF(Y370&gt;0,Y371+Y370,Y371)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1" t="s">
        <v>9</v>
      </c>
      <c r="C374" s="20">
        <f>C397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" t="s">
        <v>9</v>
      </c>
      <c r="Y374" s="20">
        <f>Y397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6" t="s">
        <v>25</v>
      </c>
      <c r="C375" s="21">
        <f>C373-C374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6" t="s">
        <v>8</v>
      </c>
      <c r="Y375" s="21">
        <f>Y373-Y374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ht="26.25">
      <c r="B376" s="177" t="str">
        <f>IF(C375&lt;0,"NO PAGAR","COBRAR")</f>
        <v>COBRAR</v>
      </c>
      <c r="C376" s="177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77" t="str">
        <f>IF(Y375&lt;0,"NO PAGAR","COBRAR")</f>
        <v>COBRAR</v>
      </c>
      <c r="Y376" s="177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168" t="s">
        <v>9</v>
      </c>
      <c r="C377" s="169"/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168" t="s">
        <v>9</v>
      </c>
      <c r="Y377" s="169"/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9" t="str">
        <f>IF(C411&lt;0,"SALDO A FAVOR","SALDO ADELANTAD0'")</f>
        <v>SALDO ADELANTAD0'</v>
      </c>
      <c r="C378" s="10">
        <f>IF(Y322&lt;=0,Y322*-1)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9" t="str">
        <f>IF(C375&lt;0,"SALDO ADELANTADO","SALDO A FAVOR'")</f>
        <v>SALDO A FAVOR'</v>
      </c>
      <c r="Y378" s="10">
        <f>IF(C375&lt;=0,C375*-1)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10</v>
      </c>
      <c r="C379" s="10">
        <f>R388</f>
        <v>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10</v>
      </c>
      <c r="Y379" s="10">
        <f>AN388</f>
        <v>0</v>
      </c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11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11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12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12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13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13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14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14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15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15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16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16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17</v>
      </c>
      <c r="C386" s="10"/>
      <c r="E386" s="170" t="s">
        <v>7</v>
      </c>
      <c r="F386" s="171"/>
      <c r="G386" s="172"/>
      <c r="H386" s="5">
        <f>SUM(H372:H385)</f>
        <v>0</v>
      </c>
      <c r="N386" s="3"/>
      <c r="O386" s="3"/>
      <c r="P386" s="3"/>
      <c r="Q386" s="3"/>
      <c r="R386" s="18"/>
      <c r="S386" s="3"/>
      <c r="V386" s="17"/>
      <c r="X386" s="11" t="s">
        <v>17</v>
      </c>
      <c r="Y386" s="10"/>
      <c r="AA386" s="170" t="s">
        <v>7</v>
      </c>
      <c r="AB386" s="171"/>
      <c r="AC386" s="172"/>
      <c r="AD386" s="5">
        <f>SUM(AD372:AD385)</f>
        <v>0</v>
      </c>
      <c r="AJ386" s="3"/>
      <c r="AK386" s="3"/>
      <c r="AL386" s="3"/>
      <c r="AM386" s="3"/>
      <c r="AN386" s="18"/>
      <c r="AO386" s="3"/>
    </row>
    <row r="387" spans="2:41">
      <c r="B387" s="12"/>
      <c r="C387" s="10"/>
      <c r="E387" s="13"/>
      <c r="F387" s="13"/>
      <c r="G387" s="13"/>
      <c r="N387" s="3"/>
      <c r="O387" s="3"/>
      <c r="P387" s="3"/>
      <c r="Q387" s="3"/>
      <c r="R387" s="18"/>
      <c r="S387" s="3"/>
      <c r="V387" s="17"/>
      <c r="X387" s="12"/>
      <c r="Y387" s="10"/>
      <c r="AA387" s="13"/>
      <c r="AB387" s="13"/>
      <c r="AC387" s="13"/>
      <c r="AJ387" s="3"/>
      <c r="AK387" s="3"/>
      <c r="AL387" s="3"/>
      <c r="AM387" s="3"/>
      <c r="AN387" s="18"/>
      <c r="AO387" s="3"/>
    </row>
    <row r="388" spans="2:41">
      <c r="B388" s="12"/>
      <c r="C388" s="10"/>
      <c r="N388" s="170" t="s">
        <v>7</v>
      </c>
      <c r="O388" s="171"/>
      <c r="P388" s="171"/>
      <c r="Q388" s="172"/>
      <c r="R388" s="18">
        <f>SUM(R372:R387)</f>
        <v>0</v>
      </c>
      <c r="S388" s="3"/>
      <c r="V388" s="17"/>
      <c r="X388" s="12"/>
      <c r="Y388" s="10"/>
      <c r="AJ388" s="170" t="s">
        <v>7</v>
      </c>
      <c r="AK388" s="171"/>
      <c r="AL388" s="171"/>
      <c r="AM388" s="172"/>
      <c r="AN388" s="18">
        <f>SUM(AN372:AN387)</f>
        <v>0</v>
      </c>
      <c r="AO388" s="3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V390" s="17"/>
      <c r="X390" s="12"/>
      <c r="Y390" s="10"/>
    </row>
    <row r="391" spans="2:41">
      <c r="B391" s="12"/>
      <c r="C391" s="10"/>
      <c r="E391" s="14"/>
      <c r="V391" s="17"/>
      <c r="X391" s="12"/>
      <c r="Y391" s="10"/>
      <c r="AA391" s="14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1"/>
      <c r="C396" s="10"/>
      <c r="V396" s="17"/>
      <c r="X396" s="11"/>
      <c r="Y396" s="10"/>
    </row>
    <row r="397" spans="2:41">
      <c r="B397" s="15" t="s">
        <v>18</v>
      </c>
      <c r="C397" s="16">
        <f>SUM(C378:C396)</f>
        <v>0</v>
      </c>
      <c r="V397" s="17"/>
      <c r="X397" s="15" t="s">
        <v>18</v>
      </c>
      <c r="Y397" s="16">
        <f>SUM(Y378:Y396)</f>
        <v>0</v>
      </c>
    </row>
    <row r="398" spans="2:41">
      <c r="D398" t="s">
        <v>22</v>
      </c>
      <c r="E398" t="s">
        <v>21</v>
      </c>
      <c r="V398" s="17"/>
      <c r="Z398" t="s">
        <v>22</v>
      </c>
      <c r="AA398" t="s">
        <v>21</v>
      </c>
    </row>
    <row r="399" spans="2:41">
      <c r="E399" s="1" t="s">
        <v>19</v>
      </c>
      <c r="V399" s="17"/>
      <c r="AA399" s="1" t="s">
        <v>19</v>
      </c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>
      <c r="H410" s="173" t="s">
        <v>30</v>
      </c>
      <c r="I410" s="173"/>
      <c r="J410" s="173"/>
      <c r="V410" s="17"/>
      <c r="AA410" s="173" t="s">
        <v>31</v>
      </c>
      <c r="AB410" s="173"/>
      <c r="AC410" s="173"/>
    </row>
    <row r="411" spans="1:43">
      <c r="H411" s="173"/>
      <c r="I411" s="173"/>
      <c r="J411" s="173"/>
      <c r="V411" s="17"/>
      <c r="AA411" s="173"/>
      <c r="AB411" s="173"/>
      <c r="AC411" s="173"/>
    </row>
    <row r="412" spans="1:43">
      <c r="V412" s="17"/>
    </row>
    <row r="413" spans="1:43">
      <c r="V413" s="17"/>
    </row>
    <row r="414" spans="1:43" ht="23.25">
      <c r="B414" s="24" t="s">
        <v>64</v>
      </c>
      <c r="V414" s="17"/>
      <c r="X414" s="22" t="s">
        <v>64</v>
      </c>
    </row>
    <row r="415" spans="1:43" ht="23.25">
      <c r="B415" s="23" t="s">
        <v>32</v>
      </c>
      <c r="C415" s="20">
        <f>IF(X370="PAGADO",0,C375)</f>
        <v>0</v>
      </c>
      <c r="E415" s="174" t="s">
        <v>20</v>
      </c>
      <c r="F415" s="174"/>
      <c r="G415" s="174"/>
      <c r="H415" s="174"/>
      <c r="V415" s="17"/>
      <c r="X415" s="23" t="s">
        <v>156</v>
      </c>
      <c r="Y415" s="20">
        <f>IF(B1201="PAGADO",0,C420)</f>
        <v>0</v>
      </c>
      <c r="AA415" s="174" t="s">
        <v>860</v>
      </c>
      <c r="AB415" s="174"/>
      <c r="AC415" s="174"/>
      <c r="AD415" s="174"/>
    </row>
    <row r="416" spans="1:43">
      <c r="B416" s="1" t="s">
        <v>0</v>
      </c>
      <c r="C416" s="19">
        <f>H431</f>
        <v>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550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/>
      <c r="F417" s="3"/>
      <c r="G417" s="3"/>
      <c r="H417" s="5"/>
      <c r="N417" s="3"/>
      <c r="O417" s="3"/>
      <c r="P417" s="3"/>
      <c r="Q417" s="3"/>
      <c r="R417" s="18"/>
      <c r="S417" s="3"/>
      <c r="V417" s="17"/>
      <c r="Y417" s="20"/>
      <c r="AA417" s="4">
        <v>45042</v>
      </c>
      <c r="AB417" s="3" t="s">
        <v>201</v>
      </c>
      <c r="AC417" s="3" t="s">
        <v>189</v>
      </c>
      <c r="AD417" s="5">
        <v>550</v>
      </c>
      <c r="AE417" t="s">
        <v>861</v>
      </c>
      <c r="AJ417" s="3"/>
      <c r="AK417" s="3"/>
      <c r="AL417" s="3"/>
      <c r="AM417" s="3"/>
      <c r="AN417" s="18"/>
      <c r="AO417" s="3"/>
    </row>
    <row r="418" spans="2:41">
      <c r="B418" s="1" t="s">
        <v>24</v>
      </c>
      <c r="C418" s="19">
        <f>IF(C415&gt;0,C415+C416,C416)</f>
        <v>0</v>
      </c>
      <c r="E418" s="4"/>
      <c r="F418" s="3"/>
      <c r="G418" s="3"/>
      <c r="H418" s="5"/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550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1" t="s">
        <v>9</v>
      </c>
      <c r="C419" s="20">
        <f>C436</f>
        <v>0</v>
      </c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550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6"/>
      <c r="C421" s="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75" t="str">
        <f>IF(Y420&lt;0,"NO PAGAR","COBRAR'")</f>
        <v>COBRAR'</v>
      </c>
      <c r="Y421" s="175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175" t="str">
        <f>IF(C420&lt;0,"NO PAGAR","COBRAR'")</f>
        <v>COBRAR'</v>
      </c>
      <c r="C422" s="175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168" t="s">
        <v>9</v>
      </c>
      <c r="C423" s="169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68" t="s">
        <v>9</v>
      </c>
      <c r="Y423" s="169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IF(Y375&lt;0,"SALDO ADELANTADO","SALDO A FAVOR '")</f>
        <v>SALDO A FAVOR '</v>
      </c>
      <c r="C424" s="10">
        <f>IF(Y375&lt;=0,Y375*-1)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0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AN433</f>
        <v>0</v>
      </c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16</v>
      </c>
      <c r="C431" s="10"/>
      <c r="E431" s="170" t="s">
        <v>7</v>
      </c>
      <c r="F431" s="171"/>
      <c r="G431" s="172"/>
      <c r="H431" s="5">
        <f>SUM(H417:H430)</f>
        <v>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170" t="s">
        <v>7</v>
      </c>
      <c r="AB431" s="171"/>
      <c r="AC431" s="172"/>
      <c r="AD431" s="5">
        <f>SUM(AD417:AD430)</f>
        <v>550</v>
      </c>
      <c r="AJ431" s="3"/>
      <c r="AK431" s="3"/>
      <c r="AL431" s="3"/>
      <c r="AM431" s="3"/>
      <c r="AN431" s="18"/>
      <c r="AO431" s="3"/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/>
      <c r="AA432" s="13"/>
      <c r="AB432" s="13"/>
      <c r="AC432" s="13"/>
      <c r="AJ432" s="3"/>
      <c r="AK432" s="3"/>
      <c r="AL432" s="3"/>
      <c r="AM432" s="3"/>
      <c r="AN432" s="18"/>
      <c r="AO432" s="3"/>
    </row>
    <row r="433" spans="2:41">
      <c r="B433" s="12"/>
      <c r="C433" s="10"/>
      <c r="N433" s="170" t="s">
        <v>7</v>
      </c>
      <c r="O433" s="171"/>
      <c r="P433" s="171"/>
      <c r="Q433" s="172"/>
      <c r="R433" s="18">
        <f>SUM(R417:R432)</f>
        <v>0</v>
      </c>
      <c r="S433" s="3"/>
      <c r="V433" s="17"/>
      <c r="X433" s="12"/>
      <c r="Y433" s="10"/>
      <c r="AJ433" s="170" t="s">
        <v>7</v>
      </c>
      <c r="AK433" s="171"/>
      <c r="AL433" s="171"/>
      <c r="AM433" s="172"/>
      <c r="AN433" s="18">
        <f>SUM(AN417:AN432)</f>
        <v>0</v>
      </c>
      <c r="AO433" s="3"/>
    </row>
    <row r="434" spans="2:41">
      <c r="B434" s="12"/>
      <c r="C434" s="10"/>
      <c r="V434" s="17"/>
      <c r="X434" s="12"/>
      <c r="Y434" s="10"/>
    </row>
    <row r="435" spans="2:41">
      <c r="B435" s="11"/>
      <c r="C435" s="10"/>
      <c r="V435" s="17"/>
      <c r="X435" s="11"/>
      <c r="Y435" s="10"/>
    </row>
    <row r="436" spans="2:41">
      <c r="B436" s="15" t="s">
        <v>18</v>
      </c>
      <c r="C436" s="16">
        <f>SUM(C424:C435)</f>
        <v>0</v>
      </c>
      <c r="D436" t="s">
        <v>22</v>
      </c>
      <c r="E436" t="s">
        <v>21</v>
      </c>
      <c r="V436" s="17"/>
      <c r="X436" s="15" t="s">
        <v>18</v>
      </c>
      <c r="Y436" s="16">
        <f>SUM(Y424:Y435)</f>
        <v>0</v>
      </c>
      <c r="Z436" t="s">
        <v>22</v>
      </c>
      <c r="AA436" t="s">
        <v>21</v>
      </c>
    </row>
    <row r="437" spans="2:41">
      <c r="E437" s="1" t="s">
        <v>19</v>
      </c>
      <c r="V437" s="17"/>
      <c r="AA437" s="1" t="s">
        <v>19</v>
      </c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C454" s="176" t="s">
        <v>29</v>
      </c>
      <c r="AD454" s="176"/>
      <c r="AE454" s="176"/>
    </row>
    <row r="455" spans="2:41">
      <c r="H455" s="173" t="s">
        <v>28</v>
      </c>
      <c r="I455" s="173"/>
      <c r="J455" s="173"/>
      <c r="V455" s="17"/>
      <c r="AC455" s="176"/>
      <c r="AD455" s="176"/>
      <c r="AE455" s="176"/>
    </row>
    <row r="456" spans="2:41">
      <c r="H456" s="173"/>
      <c r="I456" s="173"/>
      <c r="J456" s="173"/>
      <c r="V456" s="17"/>
      <c r="AC456" s="176"/>
      <c r="AD456" s="176"/>
      <c r="AE456" s="176"/>
    </row>
    <row r="457" spans="2:41">
      <c r="V457" s="17"/>
    </row>
    <row r="458" spans="2:41">
      <c r="V458" s="17"/>
    </row>
    <row r="459" spans="2:41" ht="23.25">
      <c r="B459" s="22" t="s">
        <v>66</v>
      </c>
      <c r="V459" s="17"/>
      <c r="X459" s="22" t="s">
        <v>66</v>
      </c>
    </row>
    <row r="460" spans="2:41" ht="23.25">
      <c r="B460" s="23" t="s">
        <v>32</v>
      </c>
      <c r="C460" s="20">
        <f>IF(X415="PAGADO",0,Y420)</f>
        <v>0</v>
      </c>
      <c r="E460" s="174" t="s">
        <v>20</v>
      </c>
      <c r="F460" s="174"/>
      <c r="G460" s="174"/>
      <c r="H460" s="174"/>
      <c r="V460" s="17"/>
      <c r="X460" s="23" t="s">
        <v>32</v>
      </c>
      <c r="Y460" s="20">
        <f>IF(B460="PAGADO",0,C465)</f>
        <v>0</v>
      </c>
      <c r="AA460" s="174" t="s">
        <v>921</v>
      </c>
      <c r="AB460" s="174"/>
      <c r="AC460" s="174"/>
      <c r="AD460" s="174"/>
    </row>
    <row r="461" spans="2:41">
      <c r="B461" s="1" t="s">
        <v>0</v>
      </c>
      <c r="C461" s="19">
        <f>H476</f>
        <v>0</v>
      </c>
      <c r="E461" s="2" t="s">
        <v>1</v>
      </c>
      <c r="F461" s="2" t="s">
        <v>2</v>
      </c>
      <c r="G461" s="2" t="s">
        <v>3</v>
      </c>
      <c r="H461" s="2" t="s">
        <v>4</v>
      </c>
      <c r="N461" s="2" t="s">
        <v>1</v>
      </c>
      <c r="O461" s="2" t="s">
        <v>5</v>
      </c>
      <c r="P461" s="2" t="s">
        <v>4</v>
      </c>
      <c r="Q461" s="2" t="s">
        <v>6</v>
      </c>
      <c r="R461" s="2" t="s">
        <v>7</v>
      </c>
      <c r="S461" s="3"/>
      <c r="V461" s="17"/>
      <c r="X461" s="1" t="s">
        <v>0</v>
      </c>
      <c r="Y461" s="19">
        <f>AD476</f>
        <v>150</v>
      </c>
      <c r="AA461" s="2" t="s">
        <v>1</v>
      </c>
      <c r="AB461" s="2" t="s">
        <v>2</v>
      </c>
      <c r="AC461" s="2" t="s">
        <v>3</v>
      </c>
      <c r="AD461" s="2" t="s">
        <v>4</v>
      </c>
      <c r="AJ461" s="2" t="s">
        <v>1</v>
      </c>
      <c r="AK461" s="2" t="s">
        <v>5</v>
      </c>
      <c r="AL461" s="2" t="s">
        <v>4</v>
      </c>
      <c r="AM461" s="2" t="s">
        <v>6</v>
      </c>
      <c r="AN461" s="2" t="s">
        <v>7</v>
      </c>
      <c r="AO461" s="3"/>
    </row>
    <row r="462" spans="2:41">
      <c r="C462" s="20"/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Y462" s="20"/>
      <c r="AA462" s="4">
        <v>45085</v>
      </c>
      <c r="AB462" s="3" t="s">
        <v>922</v>
      </c>
      <c r="AC462" s="3"/>
      <c r="AD462" s="5">
        <v>150</v>
      </c>
      <c r="AJ462" s="3"/>
      <c r="AK462" s="3"/>
      <c r="AL462" s="3"/>
      <c r="AM462" s="3"/>
      <c r="AN462" s="18"/>
      <c r="AO462" s="3"/>
    </row>
    <row r="463" spans="2:41">
      <c r="B463" s="1" t="s">
        <v>24</v>
      </c>
      <c r="C463" s="19">
        <f>IF(C460&gt;0,C460+C461,C461)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24</v>
      </c>
      <c r="Y463" s="19">
        <f>IF(Y460&gt;0,Y460+Y461,Y461)</f>
        <v>150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" t="s">
        <v>9</v>
      </c>
      <c r="C464" s="20">
        <f>C487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" t="s">
        <v>9</v>
      </c>
      <c r="Y464" s="20">
        <f>Y487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>
      <c r="B465" s="6" t="s">
        <v>25</v>
      </c>
      <c r="C465" s="21">
        <f>C463-C464</f>
        <v>0</v>
      </c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6" t="s">
        <v>8</v>
      </c>
      <c r="Y465" s="21">
        <f>Y463-Y464</f>
        <v>150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 ht="26.25">
      <c r="B466" s="177" t="str">
        <f>IF(C465&lt;0,"NO PAGAR","COBRAR")</f>
        <v>COBRAR</v>
      </c>
      <c r="C466" s="177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77" t="str">
        <f>IF(Y465&lt;0,"NO PAGAR","COBRAR")</f>
        <v>COBRAR</v>
      </c>
      <c r="Y466" s="177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68" t="s">
        <v>9</v>
      </c>
      <c r="C467" s="169"/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68" t="s">
        <v>9</v>
      </c>
      <c r="Y467" s="169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9" t="str">
        <f>IF(C501&lt;0,"SALDO A FAVOR","SALDO ADELANTAD0'")</f>
        <v>SALDO ADELANTAD0'</v>
      </c>
      <c r="C468" s="10" t="b">
        <f>IF(Y420&lt;=0,Y420*-1)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9" t="str">
        <f>IF(C465&lt;0,"SALDO ADELANTADO","SALDO A FAVOR'")</f>
        <v>SALDO A FAVOR'</v>
      </c>
      <c r="Y468" s="10">
        <f>IF(C465&lt;=0,C465*-1)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10</v>
      </c>
      <c r="C469" s="10">
        <f>R478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10</v>
      </c>
      <c r="Y469" s="10">
        <f>AN478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11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11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12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12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13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13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14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14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15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15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16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16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17</v>
      </c>
      <c r="C476" s="10"/>
      <c r="E476" s="170" t="s">
        <v>7</v>
      </c>
      <c r="F476" s="171"/>
      <c r="G476" s="172"/>
      <c r="H476" s="5">
        <f>SUM(H462:H475)</f>
        <v>0</v>
      </c>
      <c r="N476" s="3"/>
      <c r="O476" s="3"/>
      <c r="P476" s="3"/>
      <c r="Q476" s="3"/>
      <c r="R476" s="18"/>
      <c r="S476" s="3"/>
      <c r="V476" s="17"/>
      <c r="X476" s="11" t="s">
        <v>17</v>
      </c>
      <c r="Y476" s="10"/>
      <c r="AA476" s="170" t="s">
        <v>7</v>
      </c>
      <c r="AB476" s="171"/>
      <c r="AC476" s="172"/>
      <c r="AD476" s="5">
        <f>SUM(AD462:AD475)</f>
        <v>150</v>
      </c>
      <c r="AJ476" s="3"/>
      <c r="AK476" s="3"/>
      <c r="AL476" s="3"/>
      <c r="AM476" s="3"/>
      <c r="AN476" s="18"/>
      <c r="AO476" s="3"/>
    </row>
    <row r="477" spans="2:41">
      <c r="B477" s="12"/>
      <c r="C477" s="10"/>
      <c r="E477" s="13"/>
      <c r="F477" s="13"/>
      <c r="G477" s="13"/>
      <c r="N477" s="3"/>
      <c r="O477" s="3"/>
      <c r="P477" s="3"/>
      <c r="Q477" s="3"/>
      <c r="R477" s="18"/>
      <c r="S477" s="3"/>
      <c r="V477" s="17"/>
      <c r="X477" s="12"/>
      <c r="Y477" s="10"/>
      <c r="AA477" s="13"/>
      <c r="AB477" s="13"/>
      <c r="AC477" s="13"/>
      <c r="AJ477" s="3"/>
      <c r="AK477" s="3"/>
      <c r="AL477" s="3"/>
      <c r="AM477" s="3"/>
      <c r="AN477" s="18"/>
      <c r="AO477" s="3"/>
    </row>
    <row r="478" spans="2:41">
      <c r="B478" s="12"/>
      <c r="C478" s="10"/>
      <c r="N478" s="170" t="s">
        <v>7</v>
      </c>
      <c r="O478" s="171"/>
      <c r="P478" s="171"/>
      <c r="Q478" s="172"/>
      <c r="R478" s="18">
        <f>SUM(R462:R477)</f>
        <v>0</v>
      </c>
      <c r="S478" s="3"/>
      <c r="V478" s="17"/>
      <c r="X478" s="12"/>
      <c r="Y478" s="10"/>
      <c r="AJ478" s="170" t="s">
        <v>7</v>
      </c>
      <c r="AK478" s="171"/>
      <c r="AL478" s="171"/>
      <c r="AM478" s="172"/>
      <c r="AN478" s="18">
        <f>SUM(AN462:AN477)</f>
        <v>0</v>
      </c>
      <c r="AO478" s="3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V480" s="17"/>
      <c r="X480" s="12"/>
      <c r="Y480" s="10"/>
    </row>
    <row r="481" spans="1:43">
      <c r="B481" s="12"/>
      <c r="C481" s="10"/>
      <c r="E481" s="14"/>
      <c r="V481" s="17"/>
      <c r="X481" s="12"/>
      <c r="Y481" s="10"/>
      <c r="AA481" s="14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2"/>
      <c r="C485" s="10"/>
      <c r="V485" s="17"/>
      <c r="X485" s="12"/>
      <c r="Y485" s="10"/>
    </row>
    <row r="486" spans="1:43">
      <c r="B486" s="11"/>
      <c r="C486" s="10"/>
      <c r="V486" s="17"/>
      <c r="X486" s="11"/>
      <c r="Y486" s="10"/>
    </row>
    <row r="487" spans="1:43">
      <c r="B487" s="15" t="s">
        <v>18</v>
      </c>
      <c r="C487" s="16">
        <f>SUM(C468:C486)</f>
        <v>0</v>
      </c>
      <c r="V487" s="17"/>
      <c r="X487" s="15" t="s">
        <v>18</v>
      </c>
      <c r="Y487" s="16">
        <f>SUM(Y468:Y486)</f>
        <v>0</v>
      </c>
    </row>
    <row r="488" spans="1:43">
      <c r="D488" t="s">
        <v>22</v>
      </c>
      <c r="E488" t="s">
        <v>21</v>
      </c>
      <c r="V488" s="17"/>
      <c r="Z488" t="s">
        <v>22</v>
      </c>
      <c r="AA488" t="s">
        <v>21</v>
      </c>
    </row>
    <row r="489" spans="1:43">
      <c r="E489" s="1" t="s">
        <v>19</v>
      </c>
      <c r="V489" s="17"/>
      <c r="AA489" s="1" t="s">
        <v>19</v>
      </c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V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</row>
    <row r="499" spans="1:43">
      <c r="V499" s="17"/>
    </row>
    <row r="500" spans="1:43">
      <c r="H500" s="173" t="s">
        <v>30</v>
      </c>
      <c r="I500" s="173"/>
      <c r="J500" s="173"/>
      <c r="V500" s="17"/>
      <c r="AA500" s="173" t="s">
        <v>31</v>
      </c>
      <c r="AB500" s="173"/>
      <c r="AC500" s="173"/>
    </row>
    <row r="501" spans="1:43">
      <c r="H501" s="173"/>
      <c r="I501" s="173"/>
      <c r="J501" s="173"/>
      <c r="V501" s="17"/>
      <c r="AA501" s="173"/>
      <c r="AB501" s="173"/>
      <c r="AC501" s="173"/>
    </row>
    <row r="502" spans="1:43">
      <c r="V502" s="17"/>
    </row>
    <row r="503" spans="1:43">
      <c r="V503" s="17"/>
    </row>
    <row r="504" spans="1:43" ht="23.25">
      <c r="B504" s="24" t="s">
        <v>66</v>
      </c>
      <c r="V504" s="17"/>
      <c r="X504" s="22" t="s">
        <v>66</v>
      </c>
    </row>
    <row r="505" spans="1:43" ht="23.25">
      <c r="B505" s="23" t="s">
        <v>82</v>
      </c>
      <c r="C505" s="20">
        <f>IF(X460="PAGADO",0,C465)</f>
        <v>0</v>
      </c>
      <c r="E505" s="174" t="s">
        <v>991</v>
      </c>
      <c r="F505" s="174"/>
      <c r="G505" s="174"/>
      <c r="H505" s="174"/>
      <c r="V505" s="17"/>
      <c r="X505" s="23" t="s">
        <v>32</v>
      </c>
      <c r="Y505" s="20">
        <f>IF(B505="PAGADO",0,C510)</f>
        <v>0</v>
      </c>
      <c r="AA505" s="174" t="s">
        <v>20</v>
      </c>
      <c r="AB505" s="174"/>
      <c r="AC505" s="174"/>
      <c r="AD505" s="174"/>
    </row>
    <row r="506" spans="1:43">
      <c r="B506" s="1" t="s">
        <v>0</v>
      </c>
      <c r="C506" s="19">
        <f>H521</f>
        <v>500</v>
      </c>
      <c r="E506" s="2" t="s">
        <v>1</v>
      </c>
      <c r="F506" s="2" t="s">
        <v>2</v>
      </c>
      <c r="G506" s="2" t="s">
        <v>3</v>
      </c>
      <c r="H506" s="2" t="s">
        <v>4</v>
      </c>
      <c r="N506" s="2" t="s">
        <v>1</v>
      </c>
      <c r="O506" s="2" t="s">
        <v>5</v>
      </c>
      <c r="P506" s="2" t="s">
        <v>4</v>
      </c>
      <c r="Q506" s="2" t="s">
        <v>6</v>
      </c>
      <c r="R506" s="2" t="s">
        <v>7</v>
      </c>
      <c r="S506" s="3"/>
      <c r="V506" s="17"/>
      <c r="X506" s="1" t="s">
        <v>0</v>
      </c>
      <c r="Y506" s="19">
        <f>AD521</f>
        <v>550</v>
      </c>
      <c r="AA506" s="2" t="s">
        <v>1</v>
      </c>
      <c r="AB506" s="2" t="s">
        <v>2</v>
      </c>
      <c r="AC506" s="2" t="s">
        <v>3</v>
      </c>
      <c r="AD506" s="2" t="s">
        <v>4</v>
      </c>
      <c r="AJ506" s="2" t="s">
        <v>1</v>
      </c>
      <c r="AK506" s="2" t="s">
        <v>5</v>
      </c>
      <c r="AL506" s="2" t="s">
        <v>4</v>
      </c>
      <c r="AM506" s="2" t="s">
        <v>6</v>
      </c>
      <c r="AN506" s="2" t="s">
        <v>7</v>
      </c>
      <c r="AO506" s="3"/>
    </row>
    <row r="507" spans="1:43">
      <c r="C507" s="20"/>
      <c r="E507" s="4">
        <v>20</v>
      </c>
      <c r="F507" s="3" t="s">
        <v>992</v>
      </c>
      <c r="G507" s="3" t="s">
        <v>773</v>
      </c>
      <c r="H507" s="5">
        <v>500</v>
      </c>
      <c r="I507" t="s">
        <v>923</v>
      </c>
      <c r="N507" s="3"/>
      <c r="O507" s="3"/>
      <c r="P507" s="3"/>
      <c r="Q507" s="3"/>
      <c r="R507" s="18"/>
      <c r="S507" s="3"/>
      <c r="V507" s="17"/>
      <c r="Y507" s="20"/>
      <c r="AA507" s="4">
        <v>45070</v>
      </c>
      <c r="AB507" s="3" t="s">
        <v>194</v>
      </c>
      <c r="AC507" s="3" t="s">
        <v>920</v>
      </c>
      <c r="AD507" s="5">
        <v>550</v>
      </c>
      <c r="AE507" t="s">
        <v>998</v>
      </c>
      <c r="AJ507" s="3"/>
      <c r="AK507" s="3"/>
      <c r="AL507" s="3"/>
      <c r="AM507" s="3"/>
      <c r="AN507" s="18"/>
      <c r="AO507" s="3"/>
    </row>
    <row r="508" spans="1:43">
      <c r="B508" s="1" t="s">
        <v>24</v>
      </c>
      <c r="C508" s="19">
        <f>IF(C505&gt;0,C505+C506,C506)</f>
        <v>500</v>
      </c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" t="s">
        <v>24</v>
      </c>
      <c r="Y508" s="19">
        <f>IF(Y505&gt;0,Y505+Y506,Y506)</f>
        <v>550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1" t="s">
        <v>9</v>
      </c>
      <c r="C509" s="20">
        <f>C526</f>
        <v>0</v>
      </c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" t="s">
        <v>9</v>
      </c>
      <c r="Y509" s="20">
        <f>Y526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>
      <c r="B510" s="6" t="s">
        <v>26</v>
      </c>
      <c r="C510" s="21">
        <f>C508-C509</f>
        <v>500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 t="s">
        <v>27</v>
      </c>
      <c r="Y510" s="21">
        <f>Y508-Y509</f>
        <v>550</v>
      </c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6"/>
      <c r="C511" s="7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75" t="str">
        <f>IF(Y510&lt;0,"NO PAGAR","COBRAR'")</f>
        <v>COBRAR'</v>
      </c>
      <c r="Y511" s="175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 ht="23.25">
      <c r="B512" s="175" t="s">
        <v>993</v>
      </c>
      <c r="C512" s="175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6"/>
      <c r="Y512" s="8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68" t="s">
        <v>9</v>
      </c>
      <c r="C513" s="169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68" t="s">
        <v>9</v>
      </c>
      <c r="Y513" s="169"/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9" t="str">
        <f>IF(Y465&lt;0,"SALDO ADELANTADO","SALDO A FAVOR '")</f>
        <v>SALDO A FAVOR '</v>
      </c>
      <c r="C514" s="10" t="b">
        <f>IF(Y465&lt;=0,Y465*-1)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9" t="str">
        <f>IF(C510&lt;0,"SALDO ADELANTADO","SALDO A FAVOR'")</f>
        <v>SALDO A FAVOR'</v>
      </c>
      <c r="Y514" s="10" t="b">
        <f>IF(C510&lt;=0,C510*-1)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10</v>
      </c>
      <c r="C515" s="10">
        <f>R523</f>
        <v>0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10</v>
      </c>
      <c r="Y515" s="10">
        <f>AN523</f>
        <v>0</v>
      </c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11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11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12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12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13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13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14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14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15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15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955</v>
      </c>
      <c r="C521" s="10"/>
      <c r="E521" s="170" t="s">
        <v>7</v>
      </c>
      <c r="F521" s="171"/>
      <c r="G521" s="172"/>
      <c r="H521" s="5">
        <f>SUM(H507:H520)</f>
        <v>500</v>
      </c>
      <c r="N521" s="3"/>
      <c r="O521" s="3"/>
      <c r="P521" s="3"/>
      <c r="Q521" s="3"/>
      <c r="R521" s="18"/>
      <c r="S521" s="3"/>
      <c r="V521" s="17"/>
      <c r="X521" s="11" t="s">
        <v>16</v>
      </c>
      <c r="Y521" s="10"/>
      <c r="AA521" s="170" t="s">
        <v>7</v>
      </c>
      <c r="AB521" s="171"/>
      <c r="AC521" s="172"/>
      <c r="AD521" s="5">
        <f>SUM(AD507:AD520)</f>
        <v>550</v>
      </c>
      <c r="AJ521" s="3"/>
      <c r="AK521" s="3"/>
      <c r="AL521" s="3"/>
      <c r="AM521" s="3"/>
      <c r="AN521" s="18"/>
      <c r="AO521" s="3"/>
    </row>
    <row r="522" spans="2:41">
      <c r="B522" s="11" t="s">
        <v>17</v>
      </c>
      <c r="C522" s="10"/>
      <c r="E522" s="13"/>
      <c r="F522" s="13"/>
      <c r="G522" s="13"/>
      <c r="N522" s="3"/>
      <c r="O522" s="3"/>
      <c r="P522" s="3"/>
      <c r="Q522" s="3"/>
      <c r="R522" s="18"/>
      <c r="S522" s="3"/>
      <c r="V522" s="17"/>
      <c r="X522" s="11" t="s">
        <v>17</v>
      </c>
      <c r="Y522" s="10"/>
      <c r="AA522" s="13"/>
      <c r="AB522" s="13"/>
      <c r="AC522" s="13"/>
      <c r="AJ522" s="3"/>
      <c r="AK522" s="3"/>
      <c r="AL522" s="3"/>
      <c r="AM522" s="3"/>
      <c r="AN522" s="18"/>
      <c r="AO522" s="3"/>
    </row>
    <row r="523" spans="2:41">
      <c r="B523" s="12"/>
      <c r="C523" s="10"/>
      <c r="N523" s="170" t="s">
        <v>7</v>
      </c>
      <c r="O523" s="171"/>
      <c r="P523" s="171"/>
      <c r="Q523" s="172"/>
      <c r="R523" s="18">
        <f>SUM(R507:R522)</f>
        <v>0</v>
      </c>
      <c r="S523" s="3"/>
      <c r="V523" s="17"/>
      <c r="X523" s="12"/>
      <c r="Y523" s="10"/>
      <c r="AJ523" s="170" t="s">
        <v>7</v>
      </c>
      <c r="AK523" s="171"/>
      <c r="AL523" s="171"/>
      <c r="AM523" s="172"/>
      <c r="AN523" s="18">
        <f>SUM(AN507:AN522)</f>
        <v>0</v>
      </c>
      <c r="AO523" s="3"/>
    </row>
    <row r="524" spans="2:41">
      <c r="B524" s="12"/>
      <c r="C524" s="10"/>
      <c r="V524" s="17"/>
      <c r="X524" s="12"/>
      <c r="Y524" s="10"/>
    </row>
    <row r="525" spans="2:41">
      <c r="B525" s="11"/>
      <c r="C525" s="10"/>
      <c r="V525" s="17"/>
      <c r="X525" s="11"/>
      <c r="Y525" s="10"/>
    </row>
    <row r="526" spans="2:41">
      <c r="B526" s="15" t="s">
        <v>18</v>
      </c>
      <c r="C526" s="16">
        <f>SUM(C514:C525)</f>
        <v>0</v>
      </c>
      <c r="D526" t="s">
        <v>22</v>
      </c>
      <c r="E526" t="s">
        <v>21</v>
      </c>
      <c r="V526" s="17"/>
      <c r="X526" s="15" t="s">
        <v>18</v>
      </c>
      <c r="Y526" s="16">
        <f>SUM(Y514:Y525)</f>
        <v>0</v>
      </c>
      <c r="Z526" t="s">
        <v>22</v>
      </c>
      <c r="AA526" t="s">
        <v>21</v>
      </c>
    </row>
    <row r="527" spans="2:41">
      <c r="E527" s="1" t="s">
        <v>19</v>
      </c>
      <c r="V527" s="17"/>
      <c r="AA527" s="1" t="s">
        <v>19</v>
      </c>
    </row>
    <row r="528" spans="2:41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176" t="s">
        <v>29</v>
      </c>
      <c r="AD546" s="176"/>
      <c r="AE546" s="176"/>
    </row>
    <row r="547" spans="2:41">
      <c r="H547" s="173" t="s">
        <v>28</v>
      </c>
      <c r="I547" s="173"/>
      <c r="J547" s="173"/>
      <c r="V547" s="17"/>
      <c r="AC547" s="176"/>
      <c r="AD547" s="176"/>
      <c r="AE547" s="176"/>
    </row>
    <row r="548" spans="2:41">
      <c r="H548" s="173"/>
      <c r="I548" s="173"/>
      <c r="J548" s="173"/>
      <c r="V548" s="17"/>
      <c r="AC548" s="176"/>
      <c r="AD548" s="176"/>
      <c r="AE548" s="176"/>
    </row>
    <row r="549" spans="2:41">
      <c r="V549" s="17"/>
    </row>
    <row r="550" spans="2:41">
      <c r="V550" s="17"/>
    </row>
    <row r="551" spans="2:41" ht="23.25">
      <c r="B551" s="22" t="s">
        <v>67</v>
      </c>
      <c r="V551" s="17"/>
      <c r="X551" s="22" t="s">
        <v>67</v>
      </c>
    </row>
    <row r="552" spans="2:41" ht="23.25">
      <c r="B552" s="23" t="s">
        <v>32</v>
      </c>
      <c r="C552" s="20">
        <f>IF(X505="PAGADO",0,Y510)</f>
        <v>550</v>
      </c>
      <c r="E552" s="174" t="s">
        <v>20</v>
      </c>
      <c r="F552" s="174"/>
      <c r="G552" s="174"/>
      <c r="H552" s="174"/>
      <c r="V552" s="17"/>
      <c r="X552" s="23" t="s">
        <v>32</v>
      </c>
      <c r="Y552" s="20">
        <f>IF(B552="PAGADO",0,C557)</f>
        <v>550</v>
      </c>
      <c r="AA552" s="174" t="s">
        <v>20</v>
      </c>
      <c r="AB552" s="174"/>
      <c r="AC552" s="174"/>
      <c r="AD552" s="174"/>
    </row>
    <row r="553" spans="2:41">
      <c r="B553" s="1" t="s">
        <v>0</v>
      </c>
      <c r="C553" s="19">
        <f>H568</f>
        <v>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C554" s="20"/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" t="s">
        <v>24</v>
      </c>
      <c r="C555" s="19">
        <f>IF(C552&gt;0,C552+C553,C553)</f>
        <v>550</v>
      </c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550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" t="s">
        <v>9</v>
      </c>
      <c r="C556" s="20">
        <f>C579</f>
        <v>0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Y579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6" t="s">
        <v>25</v>
      </c>
      <c r="C557" s="21">
        <f>C555-C556</f>
        <v>550</v>
      </c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550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>
      <c r="B558" s="177" t="str">
        <f>IF(C557&lt;0,"NO PAGAR","COBRAR")</f>
        <v>COBRAR</v>
      </c>
      <c r="C558" s="177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77" t="str">
        <f>IF(Y557&lt;0,"NO PAGAR","COBRAR")</f>
        <v>COBRAR</v>
      </c>
      <c r="Y558" s="177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68" t="s">
        <v>9</v>
      </c>
      <c r="C559" s="169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68" t="s">
        <v>9</v>
      </c>
      <c r="Y559" s="169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9" t="str">
        <f>IF(C593&lt;0,"SALDO A FAVOR","SALDO ADELANTAD0'")</f>
        <v>SALDO ADELANTAD0'</v>
      </c>
      <c r="C560" s="10" t="b">
        <f>IF(Y510&lt;=0,Y510*-1)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 t="b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10</v>
      </c>
      <c r="C561" s="10">
        <f>R570</f>
        <v>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11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12</v>
      </c>
      <c r="C563" s="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13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14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15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16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17</v>
      </c>
      <c r="C568" s="10"/>
      <c r="E568" s="170" t="s">
        <v>7</v>
      </c>
      <c r="F568" s="171"/>
      <c r="G568" s="172"/>
      <c r="H568" s="5">
        <f>SUM(H554:H567)</f>
        <v>0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170" t="s">
        <v>7</v>
      </c>
      <c r="AB568" s="171"/>
      <c r="AC568" s="172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>
      <c r="B569" s="12"/>
      <c r="C569" s="10"/>
      <c r="E569" s="13"/>
      <c r="F569" s="13"/>
      <c r="G569" s="13"/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>
      <c r="B570" s="12"/>
      <c r="C570" s="10"/>
      <c r="N570" s="170" t="s">
        <v>7</v>
      </c>
      <c r="O570" s="171"/>
      <c r="P570" s="171"/>
      <c r="Q570" s="172"/>
      <c r="R570" s="18">
        <f>SUM(R554:R569)</f>
        <v>0</v>
      </c>
      <c r="S570" s="3"/>
      <c r="V570" s="17"/>
      <c r="X570" s="12"/>
      <c r="Y570" s="10"/>
      <c r="AJ570" s="170" t="s">
        <v>7</v>
      </c>
      <c r="AK570" s="171"/>
      <c r="AL570" s="171"/>
      <c r="AM570" s="172"/>
      <c r="AN570" s="18">
        <f>SUM(AN554:AN569)</f>
        <v>0</v>
      </c>
      <c r="AO570" s="3"/>
    </row>
    <row r="571" spans="2:41">
      <c r="B571" s="12"/>
      <c r="C571" s="10"/>
      <c r="V571" s="17"/>
      <c r="X571" s="12"/>
      <c r="Y571" s="10"/>
    </row>
    <row r="572" spans="2:41">
      <c r="B572" s="12"/>
      <c r="C572" s="10"/>
      <c r="V572" s="17"/>
      <c r="X572" s="12"/>
      <c r="Y572" s="10"/>
    </row>
    <row r="573" spans="2:41">
      <c r="B573" s="12"/>
      <c r="C573" s="10"/>
      <c r="E573" s="14"/>
      <c r="V573" s="17"/>
      <c r="X573" s="12"/>
      <c r="Y573" s="10"/>
      <c r="AA573" s="14"/>
    </row>
    <row r="574" spans="2:41">
      <c r="B574" s="12"/>
      <c r="C574" s="10"/>
      <c r="V574" s="17"/>
      <c r="X574" s="12"/>
      <c r="Y574" s="10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2"/>
      <c r="C577" s="10"/>
      <c r="V577" s="17"/>
      <c r="X577" s="12"/>
      <c r="Y577" s="10"/>
    </row>
    <row r="578" spans="1:43">
      <c r="B578" s="11"/>
      <c r="C578" s="10"/>
      <c r="V578" s="17"/>
      <c r="X578" s="11"/>
      <c r="Y578" s="10"/>
    </row>
    <row r="579" spans="1:43">
      <c r="B579" s="15" t="s">
        <v>18</v>
      </c>
      <c r="C579" s="16">
        <f>SUM(C560:C578)</f>
        <v>0</v>
      </c>
      <c r="V579" s="17"/>
      <c r="X579" s="15" t="s">
        <v>18</v>
      </c>
      <c r="Y579" s="16">
        <f>SUM(Y560:Y578)</f>
        <v>0</v>
      </c>
    </row>
    <row r="580" spans="1:43">
      <c r="D580" t="s">
        <v>22</v>
      </c>
      <c r="E580" t="s">
        <v>21</v>
      </c>
      <c r="V580" s="17"/>
      <c r="Z580" t="s">
        <v>22</v>
      </c>
      <c r="AA580" t="s">
        <v>21</v>
      </c>
    </row>
    <row r="581" spans="1:43">
      <c r="E581" s="1" t="s">
        <v>19</v>
      </c>
      <c r="V581" s="17"/>
      <c r="AA581" s="1" t="s">
        <v>19</v>
      </c>
    </row>
    <row r="582" spans="1:43">
      <c r="V582" s="17"/>
    </row>
    <row r="583" spans="1:43">
      <c r="V583" s="17"/>
    </row>
    <row r="584" spans="1:43">
      <c r="V584" s="17"/>
    </row>
    <row r="585" spans="1:43">
      <c r="V585" s="17"/>
    </row>
    <row r="586" spans="1:43">
      <c r="V586" s="17"/>
    </row>
    <row r="587" spans="1:43">
      <c r="V587" s="17"/>
    </row>
    <row r="588" spans="1:4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</row>
    <row r="591" spans="1:43">
      <c r="V591" s="17"/>
    </row>
    <row r="592" spans="1:43">
      <c r="H592" s="173" t="s">
        <v>30</v>
      </c>
      <c r="I592" s="173"/>
      <c r="J592" s="173"/>
      <c r="V592" s="17"/>
      <c r="AA592" s="173" t="s">
        <v>31</v>
      </c>
      <c r="AB592" s="173"/>
      <c r="AC592" s="173"/>
    </row>
    <row r="593" spans="2:41">
      <c r="H593" s="173"/>
      <c r="I593" s="173"/>
      <c r="J593" s="173"/>
      <c r="V593" s="17"/>
      <c r="AA593" s="173"/>
      <c r="AB593" s="173"/>
      <c r="AC593" s="173"/>
    </row>
    <row r="594" spans="2:41">
      <c r="V594" s="17"/>
    </row>
    <row r="595" spans="2:41">
      <c r="V595" s="17"/>
    </row>
    <row r="596" spans="2:41" ht="23.25">
      <c r="B596" s="24" t="s">
        <v>67</v>
      </c>
      <c r="V596" s="17"/>
      <c r="X596" s="22" t="s">
        <v>67</v>
      </c>
    </row>
    <row r="597" spans="2:41" ht="23.25">
      <c r="B597" s="23" t="s">
        <v>32</v>
      </c>
      <c r="C597" s="20">
        <f>IF(X552="PAGADO",0,C557)</f>
        <v>550</v>
      </c>
      <c r="E597" s="174" t="s">
        <v>20</v>
      </c>
      <c r="F597" s="174"/>
      <c r="G597" s="174"/>
      <c r="H597" s="174"/>
      <c r="V597" s="17"/>
      <c r="X597" s="23" t="s">
        <v>32</v>
      </c>
      <c r="Y597" s="20">
        <f>IF(B1397="PAGADO",0,C602)</f>
        <v>550</v>
      </c>
      <c r="AA597" s="174" t="s">
        <v>20</v>
      </c>
      <c r="AB597" s="174"/>
      <c r="AC597" s="174"/>
      <c r="AD597" s="174"/>
    </row>
    <row r="598" spans="2:41">
      <c r="B598" s="1" t="s">
        <v>0</v>
      </c>
      <c r="C598" s="19">
        <f>H613</f>
        <v>0</v>
      </c>
      <c r="E598" s="2" t="s">
        <v>1</v>
      </c>
      <c r="F598" s="2" t="s">
        <v>2</v>
      </c>
      <c r="G598" s="2" t="s">
        <v>3</v>
      </c>
      <c r="H598" s="2" t="s">
        <v>4</v>
      </c>
      <c r="N598" s="2" t="s">
        <v>1</v>
      </c>
      <c r="O598" s="2" t="s">
        <v>5</v>
      </c>
      <c r="P598" s="2" t="s">
        <v>4</v>
      </c>
      <c r="Q598" s="2" t="s">
        <v>6</v>
      </c>
      <c r="R598" s="2" t="s">
        <v>7</v>
      </c>
      <c r="S598" s="3"/>
      <c r="V598" s="17"/>
      <c r="X598" s="1" t="s">
        <v>0</v>
      </c>
      <c r="Y598" s="19">
        <f>AD613</f>
        <v>0</v>
      </c>
      <c r="AA598" s="2" t="s">
        <v>1</v>
      </c>
      <c r="AB598" s="2" t="s">
        <v>2</v>
      </c>
      <c r="AC598" s="2" t="s">
        <v>3</v>
      </c>
      <c r="AD598" s="2" t="s">
        <v>4</v>
      </c>
      <c r="AJ598" s="2" t="s">
        <v>1</v>
      </c>
      <c r="AK598" s="2" t="s">
        <v>5</v>
      </c>
      <c r="AL598" s="2" t="s">
        <v>4</v>
      </c>
      <c r="AM598" s="2" t="s">
        <v>6</v>
      </c>
      <c r="AN598" s="2" t="s">
        <v>7</v>
      </c>
      <c r="AO598" s="3"/>
    </row>
    <row r="599" spans="2:41">
      <c r="C599" s="2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Y599" s="2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" t="s">
        <v>24</v>
      </c>
      <c r="C600" s="19">
        <f>IF(C597&gt;0,C597+C598,C598)</f>
        <v>550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24</v>
      </c>
      <c r="Y600" s="19">
        <f>IF(Y597&gt;0,Y597+Y598,Y598)</f>
        <v>550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" t="s">
        <v>9</v>
      </c>
      <c r="C601" s="20">
        <f>C625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" t="s">
        <v>9</v>
      </c>
      <c r="Y601" s="20">
        <f>Y625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6" t="s">
        <v>26</v>
      </c>
      <c r="C602" s="21">
        <f>C600-C601</f>
        <v>550</v>
      </c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6" t="s">
        <v>27</v>
      </c>
      <c r="Y602" s="21">
        <f>Y600-Y601</f>
        <v>550</v>
      </c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>
      <c r="B603" s="6"/>
      <c r="C603" s="7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75" t="str">
        <f>IF(Y602&lt;0,"NO PAGAR","COBRAR'")</f>
        <v>COBRAR'</v>
      </c>
      <c r="Y603" s="175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ht="23.25">
      <c r="B604" s="175" t="str">
        <f>IF(C602&lt;0,"NO PAGAR","COBRAR'")</f>
        <v>COBRAR'</v>
      </c>
      <c r="C604" s="175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6"/>
      <c r="Y604" s="8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68" t="s">
        <v>9</v>
      </c>
      <c r="C605" s="169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68" t="s">
        <v>9</v>
      </c>
      <c r="Y605" s="169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9" t="str">
        <f>IF(Y557&lt;0,"SALDO ADELANTADO","SALDO A FAVOR '")</f>
        <v>SALDO A FAVOR '</v>
      </c>
      <c r="C606" s="10" t="b">
        <f>IF(Y557&lt;=0,Y557*-1)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9" t="str">
        <f>IF(C602&lt;0,"SALDO ADELANTADO","SALDO A FAVOR'")</f>
        <v>SALDO A FAVOR'</v>
      </c>
      <c r="Y606" s="10" t="b">
        <f>IF(C602&lt;=0,C602*-1)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10</v>
      </c>
      <c r="C607" s="10">
        <f>R615</f>
        <v>0</v>
      </c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10</v>
      </c>
      <c r="Y607" s="10">
        <f>AN615</f>
        <v>0</v>
      </c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1" t="s">
        <v>11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11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12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12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13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13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14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14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15</v>
      </c>
      <c r="C612" s="10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1" t="s">
        <v>15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16</v>
      </c>
      <c r="C613" s="10"/>
      <c r="E613" s="170" t="s">
        <v>7</v>
      </c>
      <c r="F613" s="171"/>
      <c r="G613" s="172"/>
      <c r="H613" s="5">
        <f>SUM(H599:H612)</f>
        <v>0</v>
      </c>
      <c r="N613" s="3"/>
      <c r="O613" s="3"/>
      <c r="P613" s="3"/>
      <c r="Q613" s="3"/>
      <c r="R613" s="18"/>
      <c r="S613" s="3"/>
      <c r="V613" s="17"/>
      <c r="X613" s="11" t="s">
        <v>16</v>
      </c>
      <c r="Y613" s="10"/>
      <c r="AA613" s="170" t="s">
        <v>7</v>
      </c>
      <c r="AB613" s="171"/>
      <c r="AC613" s="172"/>
      <c r="AD613" s="5">
        <f>SUM(AD599:AD612)</f>
        <v>0</v>
      </c>
      <c r="AJ613" s="3"/>
      <c r="AK613" s="3"/>
      <c r="AL613" s="3"/>
      <c r="AM613" s="3"/>
      <c r="AN613" s="18"/>
      <c r="AO613" s="3"/>
    </row>
    <row r="614" spans="2:41">
      <c r="B614" s="11" t="s">
        <v>17</v>
      </c>
      <c r="C614" s="10"/>
      <c r="E614" s="13"/>
      <c r="F614" s="13"/>
      <c r="G614" s="13"/>
      <c r="N614" s="3"/>
      <c r="O614" s="3"/>
      <c r="P614" s="3"/>
      <c r="Q614" s="3"/>
      <c r="R614" s="18"/>
      <c r="S614" s="3"/>
      <c r="V614" s="17"/>
      <c r="X614" s="11" t="s">
        <v>17</v>
      </c>
      <c r="Y614" s="10"/>
      <c r="AA614" s="13"/>
      <c r="AB614" s="13"/>
      <c r="AC614" s="13"/>
      <c r="AJ614" s="3"/>
      <c r="AK614" s="3"/>
      <c r="AL614" s="3"/>
      <c r="AM614" s="3"/>
      <c r="AN614" s="18"/>
      <c r="AO614" s="3"/>
    </row>
    <row r="615" spans="2:41">
      <c r="B615" s="12"/>
      <c r="C615" s="10"/>
      <c r="N615" s="170" t="s">
        <v>7</v>
      </c>
      <c r="O615" s="171"/>
      <c r="P615" s="171"/>
      <c r="Q615" s="172"/>
      <c r="R615" s="18">
        <f>SUM(R599:R614)</f>
        <v>0</v>
      </c>
      <c r="S615" s="3"/>
      <c r="V615" s="17"/>
      <c r="X615" s="12"/>
      <c r="Y615" s="10"/>
      <c r="AJ615" s="170" t="s">
        <v>7</v>
      </c>
      <c r="AK615" s="171"/>
      <c r="AL615" s="171"/>
      <c r="AM615" s="172"/>
      <c r="AN615" s="18">
        <f>SUM(AN599:AN614)</f>
        <v>0</v>
      </c>
      <c r="AO615" s="3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V617" s="17"/>
      <c r="X617" s="12"/>
      <c r="Y617" s="10"/>
    </row>
    <row r="618" spans="2:41">
      <c r="B618" s="12"/>
      <c r="C618" s="10"/>
      <c r="E618" s="14"/>
      <c r="V618" s="17"/>
      <c r="X618" s="12"/>
      <c r="Y618" s="10"/>
      <c r="AA618" s="14"/>
    </row>
    <row r="619" spans="2:41">
      <c r="B619" s="12"/>
      <c r="C619" s="10"/>
      <c r="V619" s="17"/>
      <c r="X619" s="12"/>
      <c r="Y619" s="10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2"/>
      <c r="C623" s="10"/>
      <c r="V623" s="17"/>
      <c r="X623" s="12"/>
      <c r="Y623" s="10"/>
    </row>
    <row r="624" spans="2:41">
      <c r="B624" s="11"/>
      <c r="C624" s="10"/>
      <c r="V624" s="17"/>
      <c r="X624" s="11"/>
      <c r="Y624" s="10"/>
    </row>
    <row r="625" spans="2:31">
      <c r="B625" s="15" t="s">
        <v>18</v>
      </c>
      <c r="C625" s="16">
        <f>SUM(C606:C624)</f>
        <v>0</v>
      </c>
      <c r="D625" t="s">
        <v>22</v>
      </c>
      <c r="E625" t="s">
        <v>21</v>
      </c>
      <c r="V625" s="17"/>
      <c r="X625" s="15" t="s">
        <v>18</v>
      </c>
      <c r="Y625" s="16">
        <f>SUM(Y606:Y624)</f>
        <v>0</v>
      </c>
      <c r="Z625" t="s">
        <v>22</v>
      </c>
      <c r="AA625" t="s">
        <v>21</v>
      </c>
    </row>
    <row r="626" spans="2:31">
      <c r="E626" s="1" t="s">
        <v>19</v>
      </c>
      <c r="V626" s="17"/>
      <c r="AA626" s="1" t="s">
        <v>19</v>
      </c>
    </row>
    <row r="627" spans="2:31">
      <c r="V627" s="17"/>
    </row>
    <row r="628" spans="2:31">
      <c r="V628" s="17"/>
    </row>
    <row r="629" spans="2:31">
      <c r="V629" s="17"/>
    </row>
    <row r="630" spans="2:31">
      <c r="V630" s="17"/>
    </row>
    <row r="631" spans="2:31">
      <c r="V631" s="17"/>
    </row>
    <row r="632" spans="2:31">
      <c r="V632" s="17"/>
    </row>
    <row r="633" spans="2:31">
      <c r="V633" s="17"/>
    </row>
    <row r="634" spans="2:31">
      <c r="V634" s="17"/>
    </row>
    <row r="635" spans="2:31">
      <c r="V635" s="17"/>
    </row>
    <row r="636" spans="2:31">
      <c r="V636" s="17"/>
    </row>
    <row r="637" spans="2:31">
      <c r="V637" s="17"/>
    </row>
    <row r="638" spans="2:31">
      <c r="V638" s="17"/>
    </row>
    <row r="639" spans="2:31">
      <c r="V639" s="17"/>
      <c r="AC639" s="176" t="s">
        <v>29</v>
      </c>
      <c r="AD639" s="176"/>
      <c r="AE639" s="176"/>
    </row>
    <row r="640" spans="2:31">
      <c r="H640" s="173" t="s">
        <v>28</v>
      </c>
      <c r="I640" s="173"/>
      <c r="J640" s="173"/>
      <c r="V640" s="17"/>
      <c r="AC640" s="176"/>
      <c r="AD640" s="176"/>
      <c r="AE640" s="176"/>
    </row>
    <row r="641" spans="2:41">
      <c r="H641" s="173"/>
      <c r="I641" s="173"/>
      <c r="J641" s="173"/>
      <c r="V641" s="17"/>
      <c r="AC641" s="176"/>
      <c r="AD641" s="176"/>
      <c r="AE641" s="176"/>
    </row>
    <row r="642" spans="2:41">
      <c r="V642" s="17"/>
    </row>
    <row r="643" spans="2:41">
      <c r="V643" s="17"/>
    </row>
    <row r="644" spans="2:41" ht="23.25">
      <c r="B644" s="22" t="s">
        <v>68</v>
      </c>
      <c r="V644" s="17"/>
      <c r="X644" s="22" t="s">
        <v>68</v>
      </c>
    </row>
    <row r="645" spans="2:41" ht="23.25">
      <c r="B645" s="23" t="s">
        <v>32</v>
      </c>
      <c r="C645" s="20">
        <f>IF(X597="PAGADO",0,Y602)</f>
        <v>550</v>
      </c>
      <c r="E645" s="174" t="s">
        <v>20</v>
      </c>
      <c r="F645" s="174"/>
      <c r="G645" s="174"/>
      <c r="H645" s="174"/>
      <c r="V645" s="17"/>
      <c r="X645" s="23" t="s">
        <v>32</v>
      </c>
      <c r="Y645" s="20">
        <f>IF(B645="PAGADO",0,C650)</f>
        <v>550</v>
      </c>
      <c r="AA645" s="174" t="s">
        <v>20</v>
      </c>
      <c r="AB645" s="174"/>
      <c r="AC645" s="174"/>
      <c r="AD645" s="174"/>
    </row>
    <row r="646" spans="2:41">
      <c r="B646" s="1" t="s">
        <v>0</v>
      </c>
      <c r="C646" s="19">
        <f>H661</f>
        <v>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0</v>
      </c>
      <c r="Y646" s="19">
        <f>AD661</f>
        <v>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>
      <c r="C647" s="2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Y647" s="20"/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" t="s">
        <v>24</v>
      </c>
      <c r="C648" s="19">
        <f>IF(C645&gt;0,C645+C646,C646)</f>
        <v>550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24</v>
      </c>
      <c r="Y648" s="19">
        <f>IF(Y645&gt;0,Y645+Y646,Y646)</f>
        <v>550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" t="s">
        <v>9</v>
      </c>
      <c r="C649" s="20">
        <f>C672</f>
        <v>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Y672</f>
        <v>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6" t="s">
        <v>25</v>
      </c>
      <c r="C650" s="21">
        <f>C648-C649</f>
        <v>550</v>
      </c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6" t="s">
        <v>8</v>
      </c>
      <c r="Y650" s="21">
        <f>Y648-Y649</f>
        <v>550</v>
      </c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ht="26.25">
      <c r="B651" s="177" t="str">
        <f>IF(C650&lt;0,"NO PAGAR","COBRAR")</f>
        <v>COBRAR</v>
      </c>
      <c r="C651" s="177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77" t="str">
        <f>IF(Y650&lt;0,"NO PAGAR","COBRAR")</f>
        <v>COBRAR</v>
      </c>
      <c r="Y651" s="177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68" t="s">
        <v>9</v>
      </c>
      <c r="C652" s="169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68" t="s">
        <v>9</v>
      </c>
      <c r="Y652" s="169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9" t="str">
        <f>IF(C686&lt;0,"SALDO A FAVOR","SALDO ADELANTAD0'")</f>
        <v>SALDO ADELANTAD0'</v>
      </c>
      <c r="C653" s="10" t="b">
        <f>IF(Y597&lt;=0,Y597*-1)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9" t="str">
        <f>IF(C650&lt;0,"SALDO ADELANTADO","SALDO A FAVOR'")</f>
        <v>SALDO A FAVOR'</v>
      </c>
      <c r="Y653" s="10" t="b">
        <f>IF(C650&lt;=0,C650*-1)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10</v>
      </c>
      <c r="C654" s="10">
        <f>R663</f>
        <v>0</v>
      </c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10</v>
      </c>
      <c r="Y654" s="10">
        <f>AN663</f>
        <v>0</v>
      </c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11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11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12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12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13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13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14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14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15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15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16</v>
      </c>
      <c r="C660" s="1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16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1" t="s">
        <v>17</v>
      </c>
      <c r="C661" s="10"/>
      <c r="E661" s="170" t="s">
        <v>7</v>
      </c>
      <c r="F661" s="171"/>
      <c r="G661" s="172"/>
      <c r="H661" s="5">
        <f>SUM(H647:H660)</f>
        <v>0</v>
      </c>
      <c r="N661" s="3"/>
      <c r="O661" s="3"/>
      <c r="P661" s="3"/>
      <c r="Q661" s="3"/>
      <c r="R661" s="18"/>
      <c r="S661" s="3"/>
      <c r="V661" s="17"/>
      <c r="X661" s="11" t="s">
        <v>17</v>
      </c>
      <c r="Y661" s="10"/>
      <c r="AA661" s="170" t="s">
        <v>7</v>
      </c>
      <c r="AB661" s="171"/>
      <c r="AC661" s="172"/>
      <c r="AD661" s="5">
        <f>SUM(AD647:AD660)</f>
        <v>0</v>
      </c>
      <c r="AJ661" s="3"/>
      <c r="AK661" s="3"/>
      <c r="AL661" s="3"/>
      <c r="AM661" s="3"/>
      <c r="AN661" s="18"/>
      <c r="AO661" s="3"/>
    </row>
    <row r="662" spans="2:41">
      <c r="B662" s="12"/>
      <c r="C662" s="10"/>
      <c r="E662" s="13"/>
      <c r="F662" s="13"/>
      <c r="G662" s="13"/>
      <c r="N662" s="3"/>
      <c r="O662" s="3"/>
      <c r="P662" s="3"/>
      <c r="Q662" s="3"/>
      <c r="R662" s="18"/>
      <c r="S662" s="3"/>
      <c r="V662" s="17"/>
      <c r="X662" s="12"/>
      <c r="Y662" s="10"/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1">
      <c r="B663" s="12"/>
      <c r="C663" s="10"/>
      <c r="N663" s="170" t="s">
        <v>7</v>
      </c>
      <c r="O663" s="171"/>
      <c r="P663" s="171"/>
      <c r="Q663" s="172"/>
      <c r="R663" s="18">
        <f>SUM(R647:R662)</f>
        <v>0</v>
      </c>
      <c r="S663" s="3"/>
      <c r="V663" s="17"/>
      <c r="X663" s="12"/>
      <c r="Y663" s="10"/>
      <c r="AJ663" s="170" t="s">
        <v>7</v>
      </c>
      <c r="AK663" s="171"/>
      <c r="AL663" s="171"/>
      <c r="AM663" s="172"/>
      <c r="AN663" s="18">
        <f>SUM(AN647:AN662)</f>
        <v>0</v>
      </c>
      <c r="AO663" s="3"/>
    </row>
    <row r="664" spans="2:41">
      <c r="B664" s="12"/>
      <c r="C664" s="10"/>
      <c r="V664" s="17"/>
      <c r="X664" s="12"/>
      <c r="Y664" s="10"/>
    </row>
    <row r="665" spans="2:41">
      <c r="B665" s="12"/>
      <c r="C665" s="10"/>
      <c r="V665" s="17"/>
      <c r="X665" s="12"/>
      <c r="Y665" s="10"/>
    </row>
    <row r="666" spans="2:41">
      <c r="B666" s="12"/>
      <c r="C666" s="10"/>
      <c r="E666" s="14"/>
      <c r="V666" s="17"/>
      <c r="X666" s="12"/>
      <c r="Y666" s="10"/>
      <c r="AA666" s="14"/>
    </row>
    <row r="667" spans="2:41">
      <c r="B667" s="12"/>
      <c r="C667" s="10"/>
      <c r="V667" s="17"/>
      <c r="X667" s="12"/>
      <c r="Y667" s="10"/>
    </row>
    <row r="668" spans="2:41">
      <c r="B668" s="12"/>
      <c r="C668" s="10"/>
      <c r="V668" s="17"/>
      <c r="X668" s="12"/>
      <c r="Y668" s="10"/>
    </row>
    <row r="669" spans="2:41">
      <c r="B669" s="12"/>
      <c r="C669" s="10"/>
      <c r="V669" s="17"/>
      <c r="X669" s="12"/>
      <c r="Y669" s="10"/>
    </row>
    <row r="670" spans="2:41">
      <c r="B670" s="12"/>
      <c r="C670" s="10"/>
      <c r="V670" s="17"/>
      <c r="X670" s="12"/>
      <c r="Y670" s="10"/>
    </row>
    <row r="671" spans="2:41">
      <c r="B671" s="11"/>
      <c r="C671" s="10"/>
      <c r="V671" s="17"/>
      <c r="X671" s="11"/>
      <c r="Y671" s="10"/>
    </row>
    <row r="672" spans="2:41">
      <c r="B672" s="15" t="s">
        <v>18</v>
      </c>
      <c r="C672" s="16">
        <f>SUM(C653:C671)</f>
        <v>0</v>
      </c>
      <c r="V672" s="17"/>
      <c r="X672" s="15" t="s">
        <v>18</v>
      </c>
      <c r="Y672" s="16">
        <f>SUM(Y653:Y671)</f>
        <v>0</v>
      </c>
    </row>
    <row r="673" spans="1:43">
      <c r="D673" t="s">
        <v>22</v>
      </c>
      <c r="E673" t="s">
        <v>21</v>
      </c>
      <c r="V673" s="17"/>
      <c r="Z673" t="s">
        <v>22</v>
      </c>
      <c r="AA673" t="s">
        <v>21</v>
      </c>
    </row>
    <row r="674" spans="1:43">
      <c r="E674" s="1" t="s">
        <v>19</v>
      </c>
      <c r="V674" s="17"/>
      <c r="AA674" s="1" t="s">
        <v>19</v>
      </c>
    </row>
    <row r="675" spans="1:43">
      <c r="V675" s="17"/>
    </row>
    <row r="676" spans="1:43">
      <c r="V676" s="17"/>
    </row>
    <row r="677" spans="1:43">
      <c r="V677" s="17"/>
    </row>
    <row r="678" spans="1:43">
      <c r="V678" s="17"/>
    </row>
    <row r="679" spans="1:43">
      <c r="V679" s="17"/>
    </row>
    <row r="680" spans="1:43">
      <c r="V680" s="17"/>
    </row>
    <row r="681" spans="1:43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</row>
    <row r="682" spans="1:43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</row>
    <row r="683" spans="1:4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</row>
    <row r="684" spans="1:43">
      <c r="V684" s="17"/>
    </row>
    <row r="685" spans="1:43">
      <c r="H685" s="173" t="s">
        <v>30</v>
      </c>
      <c r="I685" s="173"/>
      <c r="J685" s="173"/>
      <c r="V685" s="17"/>
      <c r="AA685" s="173" t="s">
        <v>31</v>
      </c>
      <c r="AB685" s="173"/>
      <c r="AC685" s="173"/>
    </row>
    <row r="686" spans="1:43">
      <c r="H686" s="173"/>
      <c r="I686" s="173"/>
      <c r="J686" s="173"/>
      <c r="V686" s="17"/>
      <c r="AA686" s="173"/>
      <c r="AB686" s="173"/>
      <c r="AC686" s="173"/>
    </row>
    <row r="687" spans="1:43">
      <c r="V687" s="17"/>
    </row>
    <row r="688" spans="1:43">
      <c r="V688" s="17"/>
    </row>
    <row r="689" spans="2:41" ht="23.25">
      <c r="B689" s="24" t="s">
        <v>68</v>
      </c>
      <c r="V689" s="17"/>
      <c r="X689" s="22" t="s">
        <v>68</v>
      </c>
    </row>
    <row r="690" spans="2:41" ht="23.25">
      <c r="B690" s="23" t="s">
        <v>32</v>
      </c>
      <c r="C690" s="20">
        <f>IF(X645="PAGADO",0,C650)</f>
        <v>550</v>
      </c>
      <c r="E690" s="174" t="s">
        <v>20</v>
      </c>
      <c r="F690" s="174"/>
      <c r="G690" s="174"/>
      <c r="H690" s="174"/>
      <c r="V690" s="17"/>
      <c r="X690" s="23" t="s">
        <v>32</v>
      </c>
      <c r="Y690" s="20">
        <f>IF(B1490="PAGADO",0,C695)</f>
        <v>550</v>
      </c>
      <c r="AA690" s="174" t="s">
        <v>20</v>
      </c>
      <c r="AB690" s="174"/>
      <c r="AC690" s="174"/>
      <c r="AD690" s="174"/>
    </row>
    <row r="691" spans="2:41">
      <c r="B691" s="1" t="s">
        <v>0</v>
      </c>
      <c r="C691" s="19">
        <f>H706</f>
        <v>0</v>
      </c>
      <c r="E691" s="2" t="s">
        <v>1</v>
      </c>
      <c r="F691" s="2" t="s">
        <v>2</v>
      </c>
      <c r="G691" s="2" t="s">
        <v>3</v>
      </c>
      <c r="H691" s="2" t="s">
        <v>4</v>
      </c>
      <c r="N691" s="2" t="s">
        <v>1</v>
      </c>
      <c r="O691" s="2" t="s">
        <v>5</v>
      </c>
      <c r="P691" s="2" t="s">
        <v>4</v>
      </c>
      <c r="Q691" s="2" t="s">
        <v>6</v>
      </c>
      <c r="R691" s="2" t="s">
        <v>7</v>
      </c>
      <c r="S691" s="3"/>
      <c r="V691" s="17"/>
      <c r="X691" s="1" t="s">
        <v>0</v>
      </c>
      <c r="Y691" s="19">
        <f>AD706</f>
        <v>0</v>
      </c>
      <c r="AA691" s="2" t="s">
        <v>1</v>
      </c>
      <c r="AB691" s="2" t="s">
        <v>2</v>
      </c>
      <c r="AC691" s="2" t="s">
        <v>3</v>
      </c>
      <c r="AD691" s="2" t="s">
        <v>4</v>
      </c>
      <c r="AJ691" s="2" t="s">
        <v>1</v>
      </c>
      <c r="AK691" s="2" t="s">
        <v>5</v>
      </c>
      <c r="AL691" s="2" t="s">
        <v>4</v>
      </c>
      <c r="AM691" s="2" t="s">
        <v>6</v>
      </c>
      <c r="AN691" s="2" t="s">
        <v>7</v>
      </c>
      <c r="AO691" s="3"/>
    </row>
    <row r="692" spans="2:41">
      <c r="C692" s="20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Y692" s="20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1" t="s">
        <v>24</v>
      </c>
      <c r="C693" s="19">
        <f>IF(C690&gt;0,C690+C691,C691)</f>
        <v>550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" t="s">
        <v>24</v>
      </c>
      <c r="Y693" s="19">
        <f>IF(Y690&gt;0,Y690+Y691,Y691)</f>
        <v>550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" t="s">
        <v>9</v>
      </c>
      <c r="C694" s="20">
        <f>C718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" t="s">
        <v>9</v>
      </c>
      <c r="Y694" s="20">
        <f>Y718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6" t="s">
        <v>26</v>
      </c>
      <c r="C695" s="21">
        <f>C693-C694</f>
        <v>550</v>
      </c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6" t="s">
        <v>27</v>
      </c>
      <c r="Y695" s="21">
        <f>Y693-Y694</f>
        <v>550</v>
      </c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 ht="23.25">
      <c r="B696" s="6"/>
      <c r="C696" s="7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75" t="str">
        <f>IF(Y695&lt;0,"NO PAGAR","COBRAR'")</f>
        <v>COBRAR'</v>
      </c>
      <c r="Y696" s="175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 ht="23.25">
      <c r="B697" s="175" t="str">
        <f>IF(C695&lt;0,"NO PAGAR","COBRAR'")</f>
        <v>COBRAR'</v>
      </c>
      <c r="C697" s="175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6"/>
      <c r="Y697" s="8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68" t="s">
        <v>9</v>
      </c>
      <c r="C698" s="169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68" t="s">
        <v>9</v>
      </c>
      <c r="Y698" s="169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9" t="str">
        <f>IF(Y650&lt;0,"SALDO ADELANTADO","SALDO A FAVOR '")</f>
        <v>SALDO A FAVOR '</v>
      </c>
      <c r="C699" s="10" t="b">
        <f>IF(Y650&lt;=0,Y650*-1)</f>
        <v>0</v>
      </c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9" t="str">
        <f>IF(C695&lt;0,"SALDO ADELANTADO","SALDO A FAVOR'")</f>
        <v>SALDO A FAVOR'</v>
      </c>
      <c r="Y699" s="10" t="b">
        <f>IF(C695&lt;=0,C695*-1)</f>
        <v>0</v>
      </c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10</v>
      </c>
      <c r="C700" s="10">
        <f>R708</f>
        <v>0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11" t="s">
        <v>10</v>
      </c>
      <c r="Y700" s="10">
        <f>AN708</f>
        <v>0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1" t="s">
        <v>11</v>
      </c>
      <c r="C701" s="10"/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1" t="s">
        <v>11</v>
      </c>
      <c r="Y701" s="10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1" t="s">
        <v>12</v>
      </c>
      <c r="C702" s="10"/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1" t="s">
        <v>12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1" t="s">
        <v>13</v>
      </c>
      <c r="C703" s="1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1" t="s">
        <v>13</v>
      </c>
      <c r="Y703" s="1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>
      <c r="B704" s="11" t="s">
        <v>14</v>
      </c>
      <c r="C704" s="1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14</v>
      </c>
      <c r="Y704" s="1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1" t="s">
        <v>15</v>
      </c>
      <c r="C705" s="10"/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15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16</v>
      </c>
      <c r="C706" s="10"/>
      <c r="E706" s="170" t="s">
        <v>7</v>
      </c>
      <c r="F706" s="171"/>
      <c r="G706" s="172"/>
      <c r="H706" s="5">
        <f>SUM(H692:H705)</f>
        <v>0</v>
      </c>
      <c r="N706" s="3"/>
      <c r="O706" s="3"/>
      <c r="P706" s="3"/>
      <c r="Q706" s="3"/>
      <c r="R706" s="18"/>
      <c r="S706" s="3"/>
      <c r="V706" s="17"/>
      <c r="X706" s="11" t="s">
        <v>16</v>
      </c>
      <c r="Y706" s="10"/>
      <c r="AA706" s="170" t="s">
        <v>7</v>
      </c>
      <c r="AB706" s="171"/>
      <c r="AC706" s="172"/>
      <c r="AD706" s="5">
        <f>SUM(AD692:AD705)</f>
        <v>0</v>
      </c>
      <c r="AJ706" s="3"/>
      <c r="AK706" s="3"/>
      <c r="AL706" s="3"/>
      <c r="AM706" s="3"/>
      <c r="AN706" s="18"/>
      <c r="AO706" s="3"/>
    </row>
    <row r="707" spans="2:41">
      <c r="B707" s="11" t="s">
        <v>17</v>
      </c>
      <c r="C707" s="10"/>
      <c r="E707" s="13"/>
      <c r="F707" s="13"/>
      <c r="G707" s="13"/>
      <c r="N707" s="3"/>
      <c r="O707" s="3"/>
      <c r="P707" s="3"/>
      <c r="Q707" s="3"/>
      <c r="R707" s="18"/>
      <c r="S707" s="3"/>
      <c r="V707" s="17"/>
      <c r="X707" s="11" t="s">
        <v>17</v>
      </c>
      <c r="Y707" s="10"/>
      <c r="AA707" s="13"/>
      <c r="AB707" s="13"/>
      <c r="AC707" s="13"/>
      <c r="AJ707" s="3"/>
      <c r="AK707" s="3"/>
      <c r="AL707" s="3"/>
      <c r="AM707" s="3"/>
      <c r="AN707" s="18"/>
      <c r="AO707" s="3"/>
    </row>
    <row r="708" spans="2:41">
      <c r="B708" s="12"/>
      <c r="C708" s="10"/>
      <c r="N708" s="170" t="s">
        <v>7</v>
      </c>
      <c r="O708" s="171"/>
      <c r="P708" s="171"/>
      <c r="Q708" s="172"/>
      <c r="R708" s="18">
        <f>SUM(R692:R707)</f>
        <v>0</v>
      </c>
      <c r="S708" s="3"/>
      <c r="V708" s="17"/>
      <c r="X708" s="12"/>
      <c r="Y708" s="10"/>
      <c r="AJ708" s="170" t="s">
        <v>7</v>
      </c>
      <c r="AK708" s="171"/>
      <c r="AL708" s="171"/>
      <c r="AM708" s="172"/>
      <c r="AN708" s="18">
        <f>SUM(AN692:AN707)</f>
        <v>0</v>
      </c>
      <c r="AO708" s="3"/>
    </row>
    <row r="709" spans="2:41">
      <c r="B709" s="12"/>
      <c r="C709" s="10"/>
      <c r="V709" s="17"/>
      <c r="X709" s="12"/>
      <c r="Y709" s="10"/>
    </row>
    <row r="710" spans="2:41">
      <c r="B710" s="12"/>
      <c r="C710" s="10"/>
      <c r="V710" s="17"/>
      <c r="X710" s="12"/>
      <c r="Y710" s="10"/>
    </row>
    <row r="711" spans="2:41">
      <c r="B711" s="12"/>
      <c r="C711" s="10"/>
      <c r="E711" s="14"/>
      <c r="V711" s="17"/>
      <c r="X711" s="12"/>
      <c r="Y711" s="10"/>
      <c r="AA711" s="14"/>
    </row>
    <row r="712" spans="2:41">
      <c r="B712" s="12"/>
      <c r="C712" s="10"/>
      <c r="V712" s="17"/>
      <c r="X712" s="12"/>
      <c r="Y712" s="10"/>
    </row>
    <row r="713" spans="2:41">
      <c r="B713" s="12"/>
      <c r="C713" s="10"/>
      <c r="V713" s="17"/>
      <c r="X713" s="12"/>
      <c r="Y713" s="10"/>
    </row>
    <row r="714" spans="2:41">
      <c r="B714" s="12"/>
      <c r="C714" s="10"/>
      <c r="V714" s="17"/>
      <c r="X714" s="12"/>
      <c r="Y714" s="10"/>
    </row>
    <row r="715" spans="2:41">
      <c r="B715" s="12"/>
      <c r="C715" s="10"/>
      <c r="V715" s="17"/>
      <c r="X715" s="12"/>
      <c r="Y715" s="10"/>
    </row>
    <row r="716" spans="2:41">
      <c r="B716" s="12"/>
      <c r="C716" s="10"/>
      <c r="V716" s="17"/>
      <c r="X716" s="12"/>
      <c r="Y716" s="10"/>
    </row>
    <row r="717" spans="2:41">
      <c r="B717" s="11"/>
      <c r="C717" s="10"/>
      <c r="V717" s="17"/>
      <c r="X717" s="11"/>
      <c r="Y717" s="10"/>
    </row>
    <row r="718" spans="2:41">
      <c r="B718" s="15" t="s">
        <v>18</v>
      </c>
      <c r="C718" s="16">
        <f>SUM(C699:C717)</f>
        <v>0</v>
      </c>
      <c r="D718" t="s">
        <v>22</v>
      </c>
      <c r="E718" t="s">
        <v>21</v>
      </c>
      <c r="V718" s="17"/>
      <c r="X718" s="15" t="s">
        <v>18</v>
      </c>
      <c r="Y718" s="16">
        <f>SUM(Y699:Y717)</f>
        <v>0</v>
      </c>
      <c r="Z718" t="s">
        <v>22</v>
      </c>
      <c r="AA718" t="s">
        <v>21</v>
      </c>
    </row>
    <row r="719" spans="2:41">
      <c r="E719" s="1" t="s">
        <v>19</v>
      </c>
      <c r="V719" s="17"/>
      <c r="AA719" s="1" t="s">
        <v>19</v>
      </c>
    </row>
    <row r="720" spans="2:41">
      <c r="V720" s="17"/>
    </row>
    <row r="721" spans="8:31">
      <c r="V721" s="17"/>
    </row>
    <row r="722" spans="8:31">
      <c r="V722" s="17"/>
    </row>
    <row r="723" spans="8:31">
      <c r="V723" s="17"/>
    </row>
    <row r="724" spans="8:31">
      <c r="V724" s="17"/>
    </row>
    <row r="725" spans="8:31">
      <c r="V725" s="17"/>
    </row>
    <row r="726" spans="8:31">
      <c r="V726" s="17"/>
    </row>
    <row r="727" spans="8:31">
      <c r="V727" s="17"/>
    </row>
    <row r="728" spans="8:31">
      <c r="V728" s="17"/>
    </row>
    <row r="729" spans="8:31">
      <c r="V729" s="17"/>
    </row>
    <row r="730" spans="8:31">
      <c r="V730" s="17"/>
    </row>
    <row r="731" spans="8:31">
      <c r="V731" s="17"/>
    </row>
    <row r="732" spans="8:31">
      <c r="V732" s="17"/>
      <c r="AC732" s="176" t="s">
        <v>29</v>
      </c>
      <c r="AD732" s="176"/>
      <c r="AE732" s="176"/>
    </row>
    <row r="733" spans="8:31">
      <c r="H733" s="173" t="s">
        <v>28</v>
      </c>
      <c r="I733" s="173"/>
      <c r="J733" s="173"/>
      <c r="V733" s="17"/>
      <c r="AC733" s="176"/>
      <c r="AD733" s="176"/>
      <c r="AE733" s="176"/>
    </row>
    <row r="734" spans="8:31">
      <c r="H734" s="173"/>
      <c r="I734" s="173"/>
      <c r="J734" s="173"/>
      <c r="V734" s="17"/>
      <c r="AC734" s="176"/>
      <c r="AD734" s="176"/>
      <c r="AE734" s="176"/>
    </row>
    <row r="735" spans="8:31">
      <c r="V735" s="17"/>
    </row>
    <row r="736" spans="8:31">
      <c r="V736" s="17"/>
    </row>
    <row r="737" spans="2:41" ht="23.25">
      <c r="B737" s="22" t="s">
        <v>69</v>
      </c>
      <c r="V737" s="17"/>
      <c r="X737" s="22" t="s">
        <v>69</v>
      </c>
    </row>
    <row r="738" spans="2:41" ht="23.25">
      <c r="B738" s="23" t="s">
        <v>32</v>
      </c>
      <c r="C738" s="20">
        <f>IF(X690="PAGADO",0,Y695)</f>
        <v>550</v>
      </c>
      <c r="E738" s="174" t="s">
        <v>20</v>
      </c>
      <c r="F738" s="174"/>
      <c r="G738" s="174"/>
      <c r="H738" s="174"/>
      <c r="V738" s="17"/>
      <c r="X738" s="23" t="s">
        <v>32</v>
      </c>
      <c r="Y738" s="20">
        <f>IF(B738="PAGADO",0,C743)</f>
        <v>550</v>
      </c>
      <c r="AA738" s="174" t="s">
        <v>20</v>
      </c>
      <c r="AB738" s="174"/>
      <c r="AC738" s="174"/>
      <c r="AD738" s="174"/>
    </row>
    <row r="739" spans="2:41">
      <c r="B739" s="1" t="s">
        <v>0</v>
      </c>
      <c r="C739" s="19">
        <f>H754</f>
        <v>0</v>
      </c>
      <c r="E739" s="2" t="s">
        <v>1</v>
      </c>
      <c r="F739" s="2" t="s">
        <v>2</v>
      </c>
      <c r="G739" s="2" t="s">
        <v>3</v>
      </c>
      <c r="H739" s="2" t="s">
        <v>4</v>
      </c>
      <c r="N739" s="2" t="s">
        <v>1</v>
      </c>
      <c r="O739" s="2" t="s">
        <v>5</v>
      </c>
      <c r="P739" s="2" t="s">
        <v>4</v>
      </c>
      <c r="Q739" s="2" t="s">
        <v>6</v>
      </c>
      <c r="R739" s="2" t="s">
        <v>7</v>
      </c>
      <c r="S739" s="3"/>
      <c r="V739" s="17"/>
      <c r="X739" s="1" t="s">
        <v>0</v>
      </c>
      <c r="Y739" s="19">
        <f>AD754</f>
        <v>0</v>
      </c>
      <c r="AA739" s="2" t="s">
        <v>1</v>
      </c>
      <c r="AB739" s="2" t="s">
        <v>2</v>
      </c>
      <c r="AC739" s="2" t="s">
        <v>3</v>
      </c>
      <c r="AD739" s="2" t="s">
        <v>4</v>
      </c>
      <c r="AJ739" s="2" t="s">
        <v>1</v>
      </c>
      <c r="AK739" s="2" t="s">
        <v>5</v>
      </c>
      <c r="AL739" s="2" t="s">
        <v>4</v>
      </c>
      <c r="AM739" s="2" t="s">
        <v>6</v>
      </c>
      <c r="AN739" s="2" t="s">
        <v>7</v>
      </c>
      <c r="AO739" s="3"/>
    </row>
    <row r="740" spans="2:41">
      <c r="C740" s="2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Y740" s="2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" t="s">
        <v>24</v>
      </c>
      <c r="C741" s="19">
        <f>IF(C738&gt;0,C738+C739,C739)</f>
        <v>550</v>
      </c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" t="s">
        <v>24</v>
      </c>
      <c r="Y741" s="19">
        <f>IF(Y738&gt;0,Y738+Y739,Y739)</f>
        <v>550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" t="s">
        <v>9</v>
      </c>
      <c r="C742" s="20">
        <f>C765</f>
        <v>0</v>
      </c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" t="s">
        <v>9</v>
      </c>
      <c r="Y742" s="20">
        <f>Y765</f>
        <v>0</v>
      </c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6" t="s">
        <v>25</v>
      </c>
      <c r="C743" s="21">
        <f>C741-C742</f>
        <v>550</v>
      </c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6" t="s">
        <v>8</v>
      </c>
      <c r="Y743" s="21">
        <f>Y741-Y742</f>
        <v>550</v>
      </c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ht="26.25">
      <c r="B744" s="177" t="str">
        <f>IF(C743&lt;0,"NO PAGAR","COBRAR")</f>
        <v>COBRAR</v>
      </c>
      <c r="C744" s="177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77" t="str">
        <f>IF(Y743&lt;0,"NO PAGAR","COBRAR")</f>
        <v>COBRAR</v>
      </c>
      <c r="Y744" s="177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68" t="s">
        <v>9</v>
      </c>
      <c r="C745" s="169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68" t="s">
        <v>9</v>
      </c>
      <c r="Y745" s="169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9" t="str">
        <f>IF(C779&lt;0,"SALDO A FAVOR","SALDO ADELANTAD0'")</f>
        <v>SALDO ADELANTAD0'</v>
      </c>
      <c r="C746" s="10" t="b">
        <f>IF(Y690&lt;=0,Y690*-1)</f>
        <v>0</v>
      </c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9" t="str">
        <f>IF(C743&lt;0,"SALDO ADELANTADO","SALDO A FAVOR'")</f>
        <v>SALDO A FAVOR'</v>
      </c>
      <c r="Y746" s="10" t="b">
        <f>IF(C743&lt;=0,C743*-1)</f>
        <v>0</v>
      </c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10</v>
      </c>
      <c r="C747" s="10">
        <f>R756</f>
        <v>0</v>
      </c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10</v>
      </c>
      <c r="Y747" s="10">
        <f>AN756</f>
        <v>0</v>
      </c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11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11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12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12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13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13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14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14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15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15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16</v>
      </c>
      <c r="C753" s="1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16</v>
      </c>
      <c r="Y753" s="1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17</v>
      </c>
      <c r="C754" s="10"/>
      <c r="E754" s="170" t="s">
        <v>7</v>
      </c>
      <c r="F754" s="171"/>
      <c r="G754" s="172"/>
      <c r="H754" s="5">
        <f>SUM(H740:H753)</f>
        <v>0</v>
      </c>
      <c r="N754" s="3"/>
      <c r="O754" s="3"/>
      <c r="P754" s="3"/>
      <c r="Q754" s="3"/>
      <c r="R754" s="18"/>
      <c r="S754" s="3"/>
      <c r="V754" s="17"/>
      <c r="X754" s="11" t="s">
        <v>17</v>
      </c>
      <c r="Y754" s="10"/>
      <c r="AA754" s="170" t="s">
        <v>7</v>
      </c>
      <c r="AB754" s="171"/>
      <c r="AC754" s="172"/>
      <c r="AD754" s="5">
        <f>SUM(AD740:AD753)</f>
        <v>0</v>
      </c>
      <c r="AJ754" s="3"/>
      <c r="AK754" s="3"/>
      <c r="AL754" s="3"/>
      <c r="AM754" s="3"/>
      <c r="AN754" s="18"/>
      <c r="AO754" s="3"/>
    </row>
    <row r="755" spans="2:41">
      <c r="B755" s="12"/>
      <c r="C755" s="10"/>
      <c r="E755" s="13"/>
      <c r="F755" s="13"/>
      <c r="G755" s="13"/>
      <c r="N755" s="3"/>
      <c r="O755" s="3"/>
      <c r="P755" s="3"/>
      <c r="Q755" s="3"/>
      <c r="R755" s="18"/>
      <c r="S755" s="3"/>
      <c r="V755" s="17"/>
      <c r="X755" s="12"/>
      <c r="Y755" s="10"/>
      <c r="AA755" s="13"/>
      <c r="AB755" s="13"/>
      <c r="AC755" s="13"/>
      <c r="AJ755" s="3"/>
      <c r="AK755" s="3"/>
      <c r="AL755" s="3"/>
      <c r="AM755" s="3"/>
      <c r="AN755" s="18"/>
      <c r="AO755" s="3"/>
    </row>
    <row r="756" spans="2:41">
      <c r="B756" s="12"/>
      <c r="C756" s="10"/>
      <c r="N756" s="170" t="s">
        <v>7</v>
      </c>
      <c r="O756" s="171"/>
      <c r="P756" s="171"/>
      <c r="Q756" s="172"/>
      <c r="R756" s="18">
        <f>SUM(R740:R755)</f>
        <v>0</v>
      </c>
      <c r="S756" s="3"/>
      <c r="V756" s="17"/>
      <c r="X756" s="12"/>
      <c r="Y756" s="10"/>
      <c r="AJ756" s="170" t="s">
        <v>7</v>
      </c>
      <c r="AK756" s="171"/>
      <c r="AL756" s="171"/>
      <c r="AM756" s="172"/>
      <c r="AN756" s="18">
        <f>SUM(AN740:AN755)</f>
        <v>0</v>
      </c>
      <c r="AO756" s="3"/>
    </row>
    <row r="757" spans="2:41">
      <c r="B757" s="12"/>
      <c r="C757" s="10"/>
      <c r="V757" s="17"/>
      <c r="X757" s="12"/>
      <c r="Y757" s="10"/>
    </row>
    <row r="758" spans="2:41">
      <c r="B758" s="12"/>
      <c r="C758" s="10"/>
      <c r="V758" s="17"/>
      <c r="X758" s="12"/>
      <c r="Y758" s="10"/>
    </row>
    <row r="759" spans="2:41">
      <c r="B759" s="12"/>
      <c r="C759" s="10"/>
      <c r="E759" s="14"/>
      <c r="V759" s="17"/>
      <c r="X759" s="12"/>
      <c r="Y759" s="10"/>
      <c r="AA759" s="14"/>
    </row>
    <row r="760" spans="2:41">
      <c r="B760" s="12"/>
      <c r="C760" s="10"/>
      <c r="V760" s="17"/>
      <c r="X760" s="12"/>
      <c r="Y760" s="10"/>
    </row>
    <row r="761" spans="2:41">
      <c r="B761" s="12"/>
      <c r="C761" s="10"/>
      <c r="V761" s="17"/>
      <c r="X761" s="12"/>
      <c r="Y761" s="10"/>
    </row>
    <row r="762" spans="2:41">
      <c r="B762" s="12"/>
      <c r="C762" s="10"/>
      <c r="V762" s="17"/>
      <c r="X762" s="12"/>
      <c r="Y762" s="10"/>
    </row>
    <row r="763" spans="2:41">
      <c r="B763" s="12"/>
      <c r="C763" s="10"/>
      <c r="V763" s="17"/>
      <c r="X763" s="12"/>
      <c r="Y763" s="10"/>
    </row>
    <row r="764" spans="2:41">
      <c r="B764" s="11"/>
      <c r="C764" s="10"/>
      <c r="V764" s="17"/>
      <c r="X764" s="11"/>
      <c r="Y764" s="10"/>
    </row>
    <row r="765" spans="2:41">
      <c r="B765" s="15" t="s">
        <v>18</v>
      </c>
      <c r="C765" s="16">
        <f>SUM(C746:C764)</f>
        <v>0</v>
      </c>
      <c r="V765" s="17"/>
      <c r="X765" s="15" t="s">
        <v>18</v>
      </c>
      <c r="Y765" s="16">
        <f>SUM(Y746:Y764)</f>
        <v>0</v>
      </c>
    </row>
    <row r="766" spans="2:41">
      <c r="D766" t="s">
        <v>22</v>
      </c>
      <c r="E766" t="s">
        <v>21</v>
      </c>
      <c r="V766" s="17"/>
      <c r="Z766" t="s">
        <v>22</v>
      </c>
      <c r="AA766" t="s">
        <v>21</v>
      </c>
    </row>
    <row r="767" spans="2:41">
      <c r="E767" s="1" t="s">
        <v>19</v>
      </c>
      <c r="V767" s="17"/>
      <c r="AA767" s="1" t="s">
        <v>19</v>
      </c>
    </row>
    <row r="768" spans="2:41">
      <c r="V768" s="17"/>
    </row>
    <row r="769" spans="1:43">
      <c r="V769" s="17"/>
    </row>
    <row r="770" spans="1:43">
      <c r="V770" s="17"/>
    </row>
    <row r="771" spans="1:43">
      <c r="V771" s="17"/>
    </row>
    <row r="772" spans="1:43">
      <c r="V772" s="17"/>
    </row>
    <row r="773" spans="1:43">
      <c r="V773" s="17"/>
    </row>
    <row r="774" spans="1:43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</row>
    <row r="775" spans="1:43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</row>
    <row r="776" spans="1:43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  <c r="AN776" s="17"/>
      <c r="AO776" s="17"/>
      <c r="AP776" s="17"/>
      <c r="AQ776" s="17"/>
    </row>
    <row r="777" spans="1:43">
      <c r="V777" s="17"/>
    </row>
    <row r="778" spans="1:43">
      <c r="H778" s="173" t="s">
        <v>30</v>
      </c>
      <c r="I778" s="173"/>
      <c r="J778" s="173"/>
      <c r="V778" s="17"/>
      <c r="AA778" s="173" t="s">
        <v>31</v>
      </c>
      <c r="AB778" s="173"/>
      <c r="AC778" s="173"/>
    </row>
    <row r="779" spans="1:43">
      <c r="H779" s="173"/>
      <c r="I779" s="173"/>
      <c r="J779" s="173"/>
      <c r="V779" s="17"/>
      <c r="AA779" s="173"/>
      <c r="AB779" s="173"/>
      <c r="AC779" s="173"/>
    </row>
    <row r="780" spans="1:43">
      <c r="V780" s="17"/>
    </row>
    <row r="781" spans="1:43">
      <c r="V781" s="17"/>
    </row>
    <row r="782" spans="1:43" ht="23.25">
      <c r="B782" s="24" t="s">
        <v>69</v>
      </c>
      <c r="V782" s="17"/>
      <c r="X782" s="22" t="s">
        <v>69</v>
      </c>
    </row>
    <row r="783" spans="1:43" ht="23.25">
      <c r="B783" s="23" t="s">
        <v>32</v>
      </c>
      <c r="C783" s="20">
        <f>IF(X738="PAGADO",0,C743)</f>
        <v>550</v>
      </c>
      <c r="E783" s="174" t="s">
        <v>20</v>
      </c>
      <c r="F783" s="174"/>
      <c r="G783" s="174"/>
      <c r="H783" s="174"/>
      <c r="V783" s="17"/>
      <c r="X783" s="23" t="s">
        <v>32</v>
      </c>
      <c r="Y783" s="20">
        <f>IF(B1583="PAGADO",0,C788)</f>
        <v>550</v>
      </c>
      <c r="AA783" s="174" t="s">
        <v>20</v>
      </c>
      <c r="AB783" s="174"/>
      <c r="AC783" s="174"/>
      <c r="AD783" s="174"/>
    </row>
    <row r="784" spans="1:43">
      <c r="B784" s="1" t="s">
        <v>0</v>
      </c>
      <c r="C784" s="19">
        <f>H799</f>
        <v>0</v>
      </c>
      <c r="E784" s="2" t="s">
        <v>1</v>
      </c>
      <c r="F784" s="2" t="s">
        <v>2</v>
      </c>
      <c r="G784" s="2" t="s">
        <v>3</v>
      </c>
      <c r="H784" s="2" t="s">
        <v>4</v>
      </c>
      <c r="N784" s="2" t="s">
        <v>1</v>
      </c>
      <c r="O784" s="2" t="s">
        <v>5</v>
      </c>
      <c r="P784" s="2" t="s">
        <v>4</v>
      </c>
      <c r="Q784" s="2" t="s">
        <v>6</v>
      </c>
      <c r="R784" s="2" t="s">
        <v>7</v>
      </c>
      <c r="S784" s="3"/>
      <c r="V784" s="17"/>
      <c r="X784" s="1" t="s">
        <v>0</v>
      </c>
      <c r="Y784" s="19">
        <f>AD799</f>
        <v>0</v>
      </c>
      <c r="AA784" s="2" t="s">
        <v>1</v>
      </c>
      <c r="AB784" s="2" t="s">
        <v>2</v>
      </c>
      <c r="AC784" s="2" t="s">
        <v>3</v>
      </c>
      <c r="AD784" s="2" t="s">
        <v>4</v>
      </c>
      <c r="AJ784" s="2" t="s">
        <v>1</v>
      </c>
      <c r="AK784" s="2" t="s">
        <v>5</v>
      </c>
      <c r="AL784" s="2" t="s">
        <v>4</v>
      </c>
      <c r="AM784" s="2" t="s">
        <v>6</v>
      </c>
      <c r="AN784" s="2" t="s">
        <v>7</v>
      </c>
      <c r="AO784" s="3"/>
    </row>
    <row r="785" spans="2:41">
      <c r="C785" s="2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Y785" s="2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" t="s">
        <v>24</v>
      </c>
      <c r="C786" s="19">
        <f>IF(C783&gt;0,C783+C784,C784)</f>
        <v>550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" t="s">
        <v>24</v>
      </c>
      <c r="Y786" s="19">
        <f>IF(Y783&gt;0,Y783+Y784,Y784)</f>
        <v>550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" t="s">
        <v>9</v>
      </c>
      <c r="C787" s="20">
        <f>C811</f>
        <v>0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" t="s">
        <v>9</v>
      </c>
      <c r="Y787" s="20">
        <f>Y811</f>
        <v>0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6" t="s">
        <v>26</v>
      </c>
      <c r="C788" s="21">
        <f>C786-C787</f>
        <v>550</v>
      </c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6" t="s">
        <v>27</v>
      </c>
      <c r="Y788" s="21">
        <f>Y786-Y787</f>
        <v>550</v>
      </c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 ht="23.25">
      <c r="B789" s="6"/>
      <c r="C789" s="7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75" t="str">
        <f>IF(Y788&lt;0,"NO PAGAR","COBRAR'")</f>
        <v>COBRAR'</v>
      </c>
      <c r="Y789" s="175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 ht="23.25">
      <c r="B790" s="175" t="str">
        <f>IF(C788&lt;0,"NO PAGAR","COBRAR'")</f>
        <v>COBRAR'</v>
      </c>
      <c r="C790" s="175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6"/>
      <c r="Y790" s="8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68" t="s">
        <v>9</v>
      </c>
      <c r="C791" s="169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68" t="s">
        <v>9</v>
      </c>
      <c r="Y791" s="169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9" t="str">
        <f>IF(Y743&lt;0,"SALDO ADELANTADO","SALDO A FAVOR '")</f>
        <v>SALDO A FAVOR '</v>
      </c>
      <c r="C792" s="10" t="b">
        <f>IF(Y743&lt;=0,Y743*-1)</f>
        <v>0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9" t="str">
        <f>IF(C788&lt;0,"SALDO ADELANTADO","SALDO A FAVOR'")</f>
        <v>SALDO A FAVOR'</v>
      </c>
      <c r="Y792" s="10" t="b">
        <f>IF(C788&lt;=0,C788*-1)</f>
        <v>0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10</v>
      </c>
      <c r="C793" s="10">
        <f>R801</f>
        <v>0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10</v>
      </c>
      <c r="Y793" s="10">
        <f>AN801</f>
        <v>0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1" t="s">
        <v>11</v>
      </c>
      <c r="C794" s="10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11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1" t="s">
        <v>12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12</v>
      </c>
      <c r="Y795" s="1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1" t="s">
        <v>13</v>
      </c>
      <c r="C796" s="1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13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14</v>
      </c>
      <c r="C797" s="1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14</v>
      </c>
      <c r="Y797" s="1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15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15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16</v>
      </c>
      <c r="C799" s="10"/>
      <c r="E799" s="170" t="s">
        <v>7</v>
      </c>
      <c r="F799" s="171"/>
      <c r="G799" s="172"/>
      <c r="H799" s="5">
        <f>SUM(H785:H798)</f>
        <v>0</v>
      </c>
      <c r="N799" s="3"/>
      <c r="O799" s="3"/>
      <c r="P799" s="3"/>
      <c r="Q799" s="3"/>
      <c r="R799" s="18"/>
      <c r="S799" s="3"/>
      <c r="V799" s="17"/>
      <c r="X799" s="11" t="s">
        <v>16</v>
      </c>
      <c r="Y799" s="10"/>
      <c r="AA799" s="170" t="s">
        <v>7</v>
      </c>
      <c r="AB799" s="171"/>
      <c r="AC799" s="172"/>
      <c r="AD799" s="5">
        <f>SUM(AD785:AD798)</f>
        <v>0</v>
      </c>
      <c r="AJ799" s="3"/>
      <c r="AK799" s="3"/>
      <c r="AL799" s="3"/>
      <c r="AM799" s="3"/>
      <c r="AN799" s="18"/>
      <c r="AO799" s="3"/>
    </row>
    <row r="800" spans="2:41">
      <c r="B800" s="11" t="s">
        <v>17</v>
      </c>
      <c r="C800" s="10"/>
      <c r="E800" s="13"/>
      <c r="F800" s="13"/>
      <c r="G800" s="13"/>
      <c r="N800" s="3"/>
      <c r="O800" s="3"/>
      <c r="P800" s="3"/>
      <c r="Q800" s="3"/>
      <c r="R800" s="18"/>
      <c r="S800" s="3"/>
      <c r="V800" s="17"/>
      <c r="X800" s="11" t="s">
        <v>17</v>
      </c>
      <c r="Y800" s="10"/>
      <c r="AA800" s="13"/>
      <c r="AB800" s="13"/>
      <c r="AC800" s="13"/>
      <c r="AJ800" s="3"/>
      <c r="AK800" s="3"/>
      <c r="AL800" s="3"/>
      <c r="AM800" s="3"/>
      <c r="AN800" s="18"/>
      <c r="AO800" s="3"/>
    </row>
    <row r="801" spans="2:41">
      <c r="B801" s="12"/>
      <c r="C801" s="10"/>
      <c r="N801" s="170" t="s">
        <v>7</v>
      </c>
      <c r="O801" s="171"/>
      <c r="P801" s="171"/>
      <c r="Q801" s="172"/>
      <c r="R801" s="18">
        <f>SUM(R785:R800)</f>
        <v>0</v>
      </c>
      <c r="S801" s="3"/>
      <c r="V801" s="17"/>
      <c r="X801" s="12"/>
      <c r="Y801" s="10"/>
      <c r="AJ801" s="170" t="s">
        <v>7</v>
      </c>
      <c r="AK801" s="171"/>
      <c r="AL801" s="171"/>
      <c r="AM801" s="172"/>
      <c r="AN801" s="18">
        <f>SUM(AN785:AN800)</f>
        <v>0</v>
      </c>
      <c r="AO801" s="3"/>
    </row>
    <row r="802" spans="2:41">
      <c r="B802" s="12"/>
      <c r="C802" s="10"/>
      <c r="V802" s="17"/>
      <c r="X802" s="12"/>
      <c r="Y802" s="10"/>
    </row>
    <row r="803" spans="2:41">
      <c r="B803" s="12"/>
      <c r="C803" s="10"/>
      <c r="V803" s="17"/>
      <c r="X803" s="12"/>
      <c r="Y803" s="10"/>
    </row>
    <row r="804" spans="2:41">
      <c r="B804" s="12"/>
      <c r="C804" s="10"/>
      <c r="E804" s="14"/>
      <c r="V804" s="17"/>
      <c r="X804" s="12"/>
      <c r="Y804" s="10"/>
      <c r="AA804" s="14"/>
    </row>
    <row r="805" spans="2:41">
      <c r="B805" s="12"/>
      <c r="C805" s="10"/>
      <c r="V805" s="17"/>
      <c r="X805" s="12"/>
      <c r="Y805" s="10"/>
    </row>
    <row r="806" spans="2:41">
      <c r="B806" s="12"/>
      <c r="C806" s="10"/>
      <c r="V806" s="17"/>
      <c r="X806" s="12"/>
      <c r="Y806" s="10"/>
    </row>
    <row r="807" spans="2:41">
      <c r="B807" s="12"/>
      <c r="C807" s="10"/>
      <c r="V807" s="17"/>
      <c r="X807" s="12"/>
      <c r="Y807" s="10"/>
    </row>
    <row r="808" spans="2:41">
      <c r="B808" s="12"/>
      <c r="C808" s="10"/>
      <c r="V808" s="17"/>
      <c r="X808" s="12"/>
      <c r="Y808" s="10"/>
    </row>
    <row r="809" spans="2:41">
      <c r="B809" s="12"/>
      <c r="C809" s="10"/>
      <c r="V809" s="17"/>
      <c r="X809" s="12"/>
      <c r="Y809" s="10"/>
    </row>
    <row r="810" spans="2:41">
      <c r="B810" s="11"/>
      <c r="C810" s="10"/>
      <c r="V810" s="17"/>
      <c r="X810" s="11"/>
      <c r="Y810" s="10"/>
    </row>
    <row r="811" spans="2:41">
      <c r="B811" s="15" t="s">
        <v>18</v>
      </c>
      <c r="C811" s="16">
        <f>SUM(C792:C810)</f>
        <v>0</v>
      </c>
      <c r="D811" t="s">
        <v>22</v>
      </c>
      <c r="E811" t="s">
        <v>21</v>
      </c>
      <c r="V811" s="17"/>
      <c r="X811" s="15" t="s">
        <v>18</v>
      </c>
      <c r="Y811" s="16">
        <f>SUM(Y792:Y810)</f>
        <v>0</v>
      </c>
      <c r="Z811" t="s">
        <v>22</v>
      </c>
      <c r="AA811" t="s">
        <v>21</v>
      </c>
    </row>
    <row r="812" spans="2:41">
      <c r="E812" s="1" t="s">
        <v>19</v>
      </c>
      <c r="V812" s="17"/>
      <c r="AA812" s="1" t="s">
        <v>19</v>
      </c>
    </row>
    <row r="813" spans="2:41">
      <c r="V813" s="17"/>
    </row>
    <row r="814" spans="2:41">
      <c r="V814" s="17"/>
    </row>
    <row r="815" spans="2:41">
      <c r="V815" s="17"/>
    </row>
    <row r="816" spans="2:41">
      <c r="V816" s="17"/>
    </row>
    <row r="817" spans="2:41">
      <c r="V817" s="17"/>
    </row>
    <row r="818" spans="2:41">
      <c r="V818" s="17"/>
    </row>
    <row r="819" spans="2:41">
      <c r="V819" s="17"/>
    </row>
    <row r="820" spans="2:41">
      <c r="V820" s="17"/>
    </row>
    <row r="821" spans="2:41">
      <c r="V821" s="17"/>
    </row>
    <row r="822" spans="2:41">
      <c r="V822" s="17"/>
    </row>
    <row r="823" spans="2:41">
      <c r="V823" s="17"/>
    </row>
    <row r="824" spans="2:41">
      <c r="V824" s="17"/>
    </row>
    <row r="825" spans="2:41">
      <c r="V825" s="17"/>
      <c r="AC825" s="176" t="s">
        <v>29</v>
      </c>
      <c r="AD825" s="176"/>
      <c r="AE825" s="176"/>
    </row>
    <row r="826" spans="2:41">
      <c r="H826" s="173" t="s">
        <v>28</v>
      </c>
      <c r="I826" s="173"/>
      <c r="J826" s="173"/>
      <c r="V826" s="17"/>
      <c r="AC826" s="176"/>
      <c r="AD826" s="176"/>
      <c r="AE826" s="176"/>
    </row>
    <row r="827" spans="2:41">
      <c r="H827" s="173"/>
      <c r="I827" s="173"/>
      <c r="J827" s="173"/>
      <c r="V827" s="17"/>
      <c r="AC827" s="176"/>
      <c r="AD827" s="176"/>
      <c r="AE827" s="176"/>
    </row>
    <row r="828" spans="2:41">
      <c r="V828" s="17"/>
    </row>
    <row r="829" spans="2:41">
      <c r="V829" s="17"/>
    </row>
    <row r="830" spans="2:41" ht="23.25">
      <c r="B830" s="22" t="s">
        <v>70</v>
      </c>
      <c r="V830" s="17"/>
      <c r="X830" s="22" t="s">
        <v>70</v>
      </c>
    </row>
    <row r="831" spans="2:41" ht="23.25">
      <c r="B831" s="23" t="s">
        <v>32</v>
      </c>
      <c r="C831" s="20">
        <f>IF(X783="PAGADO",0,Y788)</f>
        <v>550</v>
      </c>
      <c r="E831" s="174" t="s">
        <v>20</v>
      </c>
      <c r="F831" s="174"/>
      <c r="G831" s="174"/>
      <c r="H831" s="174"/>
      <c r="V831" s="17"/>
      <c r="X831" s="23" t="s">
        <v>32</v>
      </c>
      <c r="Y831" s="20">
        <f>IF(B831="PAGADO",0,C836)</f>
        <v>550</v>
      </c>
      <c r="AA831" s="174" t="s">
        <v>20</v>
      </c>
      <c r="AB831" s="174"/>
      <c r="AC831" s="174"/>
      <c r="AD831" s="174"/>
    </row>
    <row r="832" spans="2:41">
      <c r="B832" s="1" t="s">
        <v>0</v>
      </c>
      <c r="C832" s="19">
        <f>H847</f>
        <v>0</v>
      </c>
      <c r="E832" s="2" t="s">
        <v>1</v>
      </c>
      <c r="F832" s="2" t="s">
        <v>2</v>
      </c>
      <c r="G832" s="2" t="s">
        <v>3</v>
      </c>
      <c r="H832" s="2" t="s">
        <v>4</v>
      </c>
      <c r="N832" s="2" t="s">
        <v>1</v>
      </c>
      <c r="O832" s="2" t="s">
        <v>5</v>
      </c>
      <c r="P832" s="2" t="s">
        <v>4</v>
      </c>
      <c r="Q832" s="2" t="s">
        <v>6</v>
      </c>
      <c r="R832" s="2" t="s">
        <v>7</v>
      </c>
      <c r="S832" s="3"/>
      <c r="V832" s="17"/>
      <c r="X832" s="1" t="s">
        <v>0</v>
      </c>
      <c r="Y832" s="19">
        <f>AD847</f>
        <v>0</v>
      </c>
      <c r="AA832" s="2" t="s">
        <v>1</v>
      </c>
      <c r="AB832" s="2" t="s">
        <v>2</v>
      </c>
      <c r="AC832" s="2" t="s">
        <v>3</v>
      </c>
      <c r="AD832" s="2" t="s">
        <v>4</v>
      </c>
      <c r="AJ832" s="2" t="s">
        <v>1</v>
      </c>
      <c r="AK832" s="2" t="s">
        <v>5</v>
      </c>
      <c r="AL832" s="2" t="s">
        <v>4</v>
      </c>
      <c r="AM832" s="2" t="s">
        <v>6</v>
      </c>
      <c r="AN832" s="2" t="s">
        <v>7</v>
      </c>
      <c r="AO832" s="3"/>
    </row>
    <row r="833" spans="2:41">
      <c r="C833" s="2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Y833" s="2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" t="s">
        <v>24</v>
      </c>
      <c r="C834" s="19">
        <f>IF(C831&gt;0,C831+C832,C832)</f>
        <v>550</v>
      </c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" t="s">
        <v>24</v>
      </c>
      <c r="Y834" s="19">
        <f>IF(Y831&gt;0,Y832+Y831,Y832)</f>
        <v>550</v>
      </c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" t="s">
        <v>9</v>
      </c>
      <c r="C835" s="20">
        <f>C858</f>
        <v>0</v>
      </c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" t="s">
        <v>9</v>
      </c>
      <c r="Y835" s="20">
        <f>Y858</f>
        <v>0</v>
      </c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6" t="s">
        <v>25</v>
      </c>
      <c r="C836" s="21">
        <f>C834-C835</f>
        <v>550</v>
      </c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6" t="s">
        <v>8</v>
      </c>
      <c r="Y836" s="21">
        <f>Y834-Y835</f>
        <v>550</v>
      </c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 ht="26.25">
      <c r="B837" s="177" t="str">
        <f>IF(C836&lt;0,"NO PAGAR","COBRAR")</f>
        <v>COBRAR</v>
      </c>
      <c r="C837" s="177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77" t="str">
        <f>IF(Y836&lt;0,"NO PAGAR","COBRAR")</f>
        <v>COBRAR</v>
      </c>
      <c r="Y837" s="177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68" t="s">
        <v>9</v>
      </c>
      <c r="C838" s="169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68" t="s">
        <v>9</v>
      </c>
      <c r="Y838" s="169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9" t="str">
        <f>IF(C872&lt;0,"SALDO A FAVOR","SALDO ADELANTAD0'")</f>
        <v>SALDO ADELANTAD0'</v>
      </c>
      <c r="C839" s="10" t="b">
        <f>IF(Y783&lt;=0,Y783*-1)</f>
        <v>0</v>
      </c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9" t="str">
        <f>IF(C836&lt;0,"SALDO ADELANTADO","SALDO A FAVOR'")</f>
        <v>SALDO A FAVOR'</v>
      </c>
      <c r="Y839" s="10" t="b">
        <f>IF(C836&lt;=0,C836*-1)</f>
        <v>0</v>
      </c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10</v>
      </c>
      <c r="C840" s="10">
        <f>R849</f>
        <v>0</v>
      </c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10</v>
      </c>
      <c r="Y840" s="10">
        <f>AN849</f>
        <v>0</v>
      </c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1" t="s">
        <v>11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11</v>
      </c>
      <c r="Y841" s="1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1" t="s">
        <v>12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12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13</v>
      </c>
      <c r="C843" s="10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13</v>
      </c>
      <c r="Y843" s="10"/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1" t="s">
        <v>14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14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15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15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16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16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17</v>
      </c>
      <c r="C847" s="10"/>
      <c r="E847" s="170" t="s">
        <v>7</v>
      </c>
      <c r="F847" s="171"/>
      <c r="G847" s="172"/>
      <c r="H847" s="5">
        <f>SUM(H833:H846)</f>
        <v>0</v>
      </c>
      <c r="N847" s="3"/>
      <c r="O847" s="3"/>
      <c r="P847" s="3"/>
      <c r="Q847" s="3"/>
      <c r="R847" s="18"/>
      <c r="S847" s="3"/>
      <c r="V847" s="17"/>
      <c r="X847" s="11" t="s">
        <v>17</v>
      </c>
      <c r="Y847" s="10"/>
      <c r="AA847" s="170" t="s">
        <v>7</v>
      </c>
      <c r="AB847" s="171"/>
      <c r="AC847" s="172"/>
      <c r="AD847" s="5">
        <f>SUM(AD833:AD846)</f>
        <v>0</v>
      </c>
      <c r="AJ847" s="3"/>
      <c r="AK847" s="3"/>
      <c r="AL847" s="3"/>
      <c r="AM847" s="3"/>
      <c r="AN847" s="18"/>
      <c r="AO847" s="3"/>
    </row>
    <row r="848" spans="2:41">
      <c r="B848" s="12"/>
      <c r="C848" s="10"/>
      <c r="E848" s="13"/>
      <c r="F848" s="13"/>
      <c r="G848" s="13"/>
      <c r="N848" s="3"/>
      <c r="O848" s="3"/>
      <c r="P848" s="3"/>
      <c r="Q848" s="3"/>
      <c r="R848" s="18"/>
      <c r="S848" s="3"/>
      <c r="V848" s="17"/>
      <c r="X848" s="12"/>
      <c r="Y848" s="10"/>
      <c r="AA848" s="13"/>
      <c r="AB848" s="13"/>
      <c r="AC848" s="13"/>
      <c r="AJ848" s="3"/>
      <c r="AK848" s="3"/>
      <c r="AL848" s="3"/>
      <c r="AM848" s="3"/>
      <c r="AN848" s="18"/>
      <c r="AO848" s="3"/>
    </row>
    <row r="849" spans="2:41">
      <c r="B849" s="12"/>
      <c r="C849" s="10"/>
      <c r="N849" s="170" t="s">
        <v>7</v>
      </c>
      <c r="O849" s="171"/>
      <c r="P849" s="171"/>
      <c r="Q849" s="172"/>
      <c r="R849" s="18">
        <f>SUM(R833:R848)</f>
        <v>0</v>
      </c>
      <c r="S849" s="3"/>
      <c r="V849" s="17"/>
      <c r="X849" s="12"/>
      <c r="Y849" s="10"/>
      <c r="AJ849" s="170" t="s">
        <v>7</v>
      </c>
      <c r="AK849" s="171"/>
      <c r="AL849" s="171"/>
      <c r="AM849" s="172"/>
      <c r="AN849" s="18">
        <f>SUM(AN833:AN848)</f>
        <v>0</v>
      </c>
      <c r="AO849" s="3"/>
    </row>
    <row r="850" spans="2:41">
      <c r="B850" s="12"/>
      <c r="C850" s="10"/>
      <c r="V850" s="17"/>
      <c r="X850" s="12"/>
      <c r="Y850" s="10"/>
    </row>
    <row r="851" spans="2:41">
      <c r="B851" s="12"/>
      <c r="C851" s="10"/>
      <c r="V851" s="17"/>
      <c r="X851" s="12"/>
      <c r="Y851" s="10"/>
    </row>
    <row r="852" spans="2:41">
      <c r="B852" s="12"/>
      <c r="C852" s="10"/>
      <c r="E852" s="14"/>
      <c r="V852" s="17"/>
      <c r="X852" s="12"/>
      <c r="Y852" s="10"/>
      <c r="AA852" s="14"/>
    </row>
    <row r="853" spans="2:41">
      <c r="B853" s="12"/>
      <c r="C853" s="10"/>
      <c r="V853" s="17"/>
      <c r="X853" s="12"/>
      <c r="Y853" s="10"/>
    </row>
    <row r="854" spans="2:41">
      <c r="B854" s="12"/>
      <c r="C854" s="10"/>
      <c r="V854" s="17"/>
      <c r="X854" s="12"/>
      <c r="Y854" s="10"/>
    </row>
    <row r="855" spans="2:41">
      <c r="B855" s="12"/>
      <c r="C855" s="10"/>
      <c r="V855" s="17"/>
      <c r="X855" s="12"/>
      <c r="Y855" s="10"/>
    </row>
    <row r="856" spans="2:41">
      <c r="B856" s="12"/>
      <c r="C856" s="10"/>
      <c r="V856" s="17"/>
      <c r="X856" s="12"/>
      <c r="Y856" s="10"/>
    </row>
    <row r="857" spans="2:41">
      <c r="B857" s="11"/>
      <c r="C857" s="10"/>
      <c r="V857" s="17"/>
      <c r="X857" s="11"/>
      <c r="Y857" s="10"/>
    </row>
    <row r="858" spans="2:41">
      <c r="B858" s="15" t="s">
        <v>18</v>
      </c>
      <c r="C858" s="16">
        <f>SUM(C839:C857)</f>
        <v>0</v>
      </c>
      <c r="V858" s="17"/>
      <c r="X858" s="15" t="s">
        <v>18</v>
      </c>
      <c r="Y858" s="16">
        <f>SUM(Y839:Y857)</f>
        <v>0</v>
      </c>
    </row>
    <row r="859" spans="2:41">
      <c r="D859" t="s">
        <v>22</v>
      </c>
      <c r="E859" t="s">
        <v>21</v>
      </c>
      <c r="V859" s="17"/>
      <c r="Z859" t="s">
        <v>22</v>
      </c>
      <c r="AA859" t="s">
        <v>21</v>
      </c>
    </row>
    <row r="860" spans="2:41">
      <c r="E860" s="1" t="s">
        <v>19</v>
      </c>
      <c r="V860" s="17"/>
      <c r="AA860" s="1" t="s">
        <v>19</v>
      </c>
    </row>
    <row r="861" spans="2:41">
      <c r="V861" s="17"/>
    </row>
    <row r="862" spans="2:41">
      <c r="V862" s="17"/>
    </row>
    <row r="863" spans="2:41">
      <c r="V863" s="17"/>
    </row>
    <row r="864" spans="2:41">
      <c r="V864" s="17"/>
    </row>
    <row r="865" spans="1:43">
      <c r="V865" s="17"/>
    </row>
    <row r="866" spans="1:43">
      <c r="V866" s="17"/>
    </row>
    <row r="867" spans="1:43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</row>
    <row r="868" spans="1:43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</row>
    <row r="869" spans="1:43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  <c r="AO869" s="17"/>
      <c r="AP869" s="17"/>
      <c r="AQ869" s="17"/>
    </row>
    <row r="870" spans="1:43">
      <c r="V870" s="17"/>
    </row>
    <row r="871" spans="1:43">
      <c r="H871" s="173" t="s">
        <v>30</v>
      </c>
      <c r="I871" s="173"/>
      <c r="J871" s="173"/>
      <c r="V871" s="17"/>
      <c r="AA871" s="173" t="s">
        <v>31</v>
      </c>
      <c r="AB871" s="173"/>
      <c r="AC871" s="173"/>
    </row>
    <row r="872" spans="1:43">
      <c r="H872" s="173"/>
      <c r="I872" s="173"/>
      <c r="J872" s="173"/>
      <c r="V872" s="17"/>
      <c r="AA872" s="173"/>
      <c r="AB872" s="173"/>
      <c r="AC872" s="173"/>
    </row>
    <row r="873" spans="1:43">
      <c r="V873" s="17"/>
    </row>
    <row r="874" spans="1:43">
      <c r="V874" s="17"/>
    </row>
    <row r="875" spans="1:43" ht="23.25">
      <c r="B875" s="24" t="s">
        <v>70</v>
      </c>
      <c r="V875" s="17"/>
      <c r="X875" s="22" t="s">
        <v>70</v>
      </c>
    </row>
    <row r="876" spans="1:43" ht="23.25">
      <c r="B876" s="23" t="s">
        <v>32</v>
      </c>
      <c r="C876" s="20">
        <f>IF(X831="PAGADO",0,C836)</f>
        <v>550</v>
      </c>
      <c r="E876" s="174" t="s">
        <v>20</v>
      </c>
      <c r="F876" s="174"/>
      <c r="G876" s="174"/>
      <c r="H876" s="174"/>
      <c r="V876" s="17"/>
      <c r="X876" s="23" t="s">
        <v>32</v>
      </c>
      <c r="Y876" s="20">
        <f>IF(B1676="PAGADO",0,C881)</f>
        <v>550</v>
      </c>
      <c r="AA876" s="174" t="s">
        <v>20</v>
      </c>
      <c r="AB876" s="174"/>
      <c r="AC876" s="174"/>
      <c r="AD876" s="174"/>
    </row>
    <row r="877" spans="1:43">
      <c r="B877" s="1" t="s">
        <v>0</v>
      </c>
      <c r="C877" s="19">
        <f>H892</f>
        <v>0</v>
      </c>
      <c r="E877" s="2" t="s">
        <v>1</v>
      </c>
      <c r="F877" s="2" t="s">
        <v>2</v>
      </c>
      <c r="G877" s="2" t="s">
        <v>3</v>
      </c>
      <c r="H877" s="2" t="s">
        <v>4</v>
      </c>
      <c r="N877" s="2" t="s">
        <v>1</v>
      </c>
      <c r="O877" s="2" t="s">
        <v>5</v>
      </c>
      <c r="P877" s="2" t="s">
        <v>4</v>
      </c>
      <c r="Q877" s="2" t="s">
        <v>6</v>
      </c>
      <c r="R877" s="2" t="s">
        <v>7</v>
      </c>
      <c r="S877" s="3"/>
      <c r="V877" s="17"/>
      <c r="X877" s="1" t="s">
        <v>0</v>
      </c>
      <c r="Y877" s="19">
        <f>AD892</f>
        <v>0</v>
      </c>
      <c r="AA877" s="2" t="s">
        <v>1</v>
      </c>
      <c r="AB877" s="2" t="s">
        <v>2</v>
      </c>
      <c r="AC877" s="2" t="s">
        <v>3</v>
      </c>
      <c r="AD877" s="2" t="s">
        <v>4</v>
      </c>
      <c r="AJ877" s="2" t="s">
        <v>1</v>
      </c>
      <c r="AK877" s="2" t="s">
        <v>5</v>
      </c>
      <c r="AL877" s="2" t="s">
        <v>4</v>
      </c>
      <c r="AM877" s="2" t="s">
        <v>6</v>
      </c>
      <c r="AN877" s="2" t="s">
        <v>7</v>
      </c>
      <c r="AO877" s="3"/>
    </row>
    <row r="878" spans="1:43">
      <c r="C878" s="2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Y878" s="2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1:43">
      <c r="B879" s="1" t="s">
        <v>24</v>
      </c>
      <c r="C879" s="19">
        <f>IF(C876&gt;0,C876+C877,C877)</f>
        <v>550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" t="s">
        <v>24</v>
      </c>
      <c r="Y879" s="19">
        <f>IF(Y876&gt;0,Y876+Y877,Y877)</f>
        <v>550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1:43">
      <c r="B880" s="1" t="s">
        <v>9</v>
      </c>
      <c r="C880" s="20">
        <f>C904</f>
        <v>0</v>
      </c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" t="s">
        <v>9</v>
      </c>
      <c r="Y880" s="20">
        <f>Y904</f>
        <v>0</v>
      </c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6" t="s">
        <v>26</v>
      </c>
      <c r="C881" s="21">
        <f>C879-C880</f>
        <v>550</v>
      </c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6" t="s">
        <v>27</v>
      </c>
      <c r="Y881" s="21">
        <f>Y879-Y880</f>
        <v>550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 ht="23.25">
      <c r="B882" s="6"/>
      <c r="C882" s="7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75" t="str">
        <f>IF(Y881&lt;0,"NO PAGAR","COBRAR'")</f>
        <v>COBRAR'</v>
      </c>
      <c r="Y882" s="175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 ht="23.25">
      <c r="B883" s="175" t="str">
        <f>IF(C881&lt;0,"NO PAGAR","COBRAR'")</f>
        <v>COBRAR'</v>
      </c>
      <c r="C883" s="175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6"/>
      <c r="Y883" s="8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68" t="s">
        <v>9</v>
      </c>
      <c r="C884" s="169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68" t="s">
        <v>9</v>
      </c>
      <c r="Y884" s="169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9" t="str">
        <f>IF(Y836&lt;0,"SALDO ADELANTADO","SALDO A FAVOR '")</f>
        <v>SALDO A FAVOR '</v>
      </c>
      <c r="C885" s="10" t="b">
        <f>IF(Y836&lt;=0,Y836*-1)</f>
        <v>0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9" t="str">
        <f>IF(C881&lt;0,"SALDO ADELANTADO","SALDO A FAVOR'")</f>
        <v>SALDO A FAVOR'</v>
      </c>
      <c r="Y885" s="10" t="b">
        <f>IF(C881&lt;=0,C881*-1)</f>
        <v>0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10</v>
      </c>
      <c r="C886" s="10">
        <f>R894</f>
        <v>0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1" t="s">
        <v>10</v>
      </c>
      <c r="Y886" s="10">
        <f>AN894</f>
        <v>0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11</v>
      </c>
      <c r="C887" s="1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11</v>
      </c>
      <c r="Y887" s="1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12</v>
      </c>
      <c r="C888" s="1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12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13</v>
      </c>
      <c r="C889" s="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1" t="s">
        <v>13</v>
      </c>
      <c r="Y889" s="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1" t="s">
        <v>14</v>
      </c>
      <c r="C890" s="10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14</v>
      </c>
      <c r="Y890" s="1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15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15</v>
      </c>
      <c r="Y891" s="1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16</v>
      </c>
      <c r="C892" s="10"/>
      <c r="E892" s="170" t="s">
        <v>7</v>
      </c>
      <c r="F892" s="171"/>
      <c r="G892" s="172"/>
      <c r="H892" s="5">
        <f>SUM(H878:H891)</f>
        <v>0</v>
      </c>
      <c r="N892" s="3"/>
      <c r="O892" s="3"/>
      <c r="P892" s="3"/>
      <c r="Q892" s="3"/>
      <c r="R892" s="18"/>
      <c r="S892" s="3"/>
      <c r="V892" s="17"/>
      <c r="X892" s="11" t="s">
        <v>16</v>
      </c>
      <c r="Y892" s="10"/>
      <c r="AA892" s="170" t="s">
        <v>7</v>
      </c>
      <c r="AB892" s="171"/>
      <c r="AC892" s="172"/>
      <c r="AD892" s="5">
        <f>SUM(AD878:AD891)</f>
        <v>0</v>
      </c>
      <c r="AJ892" s="3"/>
      <c r="AK892" s="3"/>
      <c r="AL892" s="3"/>
      <c r="AM892" s="3"/>
      <c r="AN892" s="18"/>
      <c r="AO892" s="3"/>
    </row>
    <row r="893" spans="2:41">
      <c r="B893" s="11" t="s">
        <v>17</v>
      </c>
      <c r="C893" s="10"/>
      <c r="E893" s="13"/>
      <c r="F893" s="13"/>
      <c r="G893" s="13"/>
      <c r="N893" s="3"/>
      <c r="O893" s="3"/>
      <c r="P893" s="3"/>
      <c r="Q893" s="3"/>
      <c r="R893" s="18"/>
      <c r="S893" s="3"/>
      <c r="V893" s="17"/>
      <c r="X893" s="11" t="s">
        <v>17</v>
      </c>
      <c r="Y893" s="10"/>
      <c r="AA893" s="13"/>
      <c r="AB893" s="13"/>
      <c r="AC893" s="13"/>
      <c r="AJ893" s="3"/>
      <c r="AK893" s="3"/>
      <c r="AL893" s="3"/>
      <c r="AM893" s="3"/>
      <c r="AN893" s="18"/>
      <c r="AO893" s="3"/>
    </row>
    <row r="894" spans="2:41">
      <c r="B894" s="12"/>
      <c r="C894" s="10"/>
      <c r="N894" s="170" t="s">
        <v>7</v>
      </c>
      <c r="O894" s="171"/>
      <c r="P894" s="171"/>
      <c r="Q894" s="172"/>
      <c r="R894" s="18">
        <f>SUM(R878:R893)</f>
        <v>0</v>
      </c>
      <c r="S894" s="3"/>
      <c r="V894" s="17"/>
      <c r="X894" s="12"/>
      <c r="Y894" s="10"/>
      <c r="AJ894" s="170" t="s">
        <v>7</v>
      </c>
      <c r="AK894" s="171"/>
      <c r="AL894" s="171"/>
      <c r="AM894" s="172"/>
      <c r="AN894" s="18">
        <f>SUM(AN878:AN893)</f>
        <v>0</v>
      </c>
      <c r="AO894" s="3"/>
    </row>
    <row r="895" spans="2:41">
      <c r="B895" s="12"/>
      <c r="C895" s="10"/>
      <c r="V895" s="17"/>
      <c r="X895" s="12"/>
      <c r="Y895" s="10"/>
    </row>
    <row r="896" spans="2:41">
      <c r="B896" s="12"/>
      <c r="C896" s="10"/>
      <c r="V896" s="17"/>
      <c r="X896" s="12"/>
      <c r="Y896" s="10"/>
    </row>
    <row r="897" spans="2:27">
      <c r="B897" s="12"/>
      <c r="C897" s="10"/>
      <c r="E897" s="14"/>
      <c r="V897" s="17"/>
      <c r="X897" s="12"/>
      <c r="Y897" s="10"/>
      <c r="AA897" s="14"/>
    </row>
    <row r="898" spans="2:27">
      <c r="B898" s="12"/>
      <c r="C898" s="10"/>
      <c r="V898" s="17"/>
      <c r="X898" s="12"/>
      <c r="Y898" s="10"/>
    </row>
    <row r="899" spans="2:27">
      <c r="B899" s="12"/>
      <c r="C899" s="10"/>
      <c r="V899" s="17"/>
      <c r="X899" s="12"/>
      <c r="Y899" s="10"/>
    </row>
    <row r="900" spans="2:27">
      <c r="B900" s="12"/>
      <c r="C900" s="10"/>
      <c r="V900" s="17"/>
      <c r="X900" s="12"/>
      <c r="Y900" s="10"/>
    </row>
    <row r="901" spans="2:27">
      <c r="B901" s="12"/>
      <c r="C901" s="10"/>
      <c r="V901" s="17"/>
      <c r="X901" s="12"/>
      <c r="Y901" s="10"/>
    </row>
    <row r="902" spans="2:27">
      <c r="B902" s="12"/>
      <c r="C902" s="10"/>
      <c r="V902" s="17"/>
      <c r="X902" s="12"/>
      <c r="Y902" s="10"/>
    </row>
    <row r="903" spans="2:27">
      <c r="B903" s="11"/>
      <c r="C903" s="10"/>
      <c r="V903" s="17"/>
      <c r="X903" s="11"/>
      <c r="Y903" s="10"/>
    </row>
    <row r="904" spans="2:27">
      <c r="B904" s="15" t="s">
        <v>18</v>
      </c>
      <c r="C904" s="16">
        <f>SUM(C885:C903)</f>
        <v>0</v>
      </c>
      <c r="D904" t="s">
        <v>22</v>
      </c>
      <c r="E904" t="s">
        <v>21</v>
      </c>
      <c r="V904" s="17"/>
      <c r="X904" s="15" t="s">
        <v>18</v>
      </c>
      <c r="Y904" s="16">
        <f>SUM(Y885:Y903)</f>
        <v>0</v>
      </c>
      <c r="Z904" t="s">
        <v>22</v>
      </c>
      <c r="AA904" t="s">
        <v>21</v>
      </c>
    </row>
    <row r="905" spans="2:27">
      <c r="E905" s="1" t="s">
        <v>19</v>
      </c>
      <c r="V905" s="17"/>
      <c r="AA905" s="1" t="s">
        <v>19</v>
      </c>
    </row>
    <row r="906" spans="2:27">
      <c r="V906" s="17"/>
    </row>
    <row r="907" spans="2:27">
      <c r="V907" s="17"/>
    </row>
    <row r="908" spans="2:27">
      <c r="V908" s="17"/>
    </row>
    <row r="909" spans="2:27">
      <c r="V909" s="17"/>
    </row>
    <row r="910" spans="2:27">
      <c r="V910" s="17"/>
    </row>
    <row r="911" spans="2:27">
      <c r="V911" s="17"/>
    </row>
    <row r="912" spans="2:27">
      <c r="V912" s="17"/>
    </row>
    <row r="913" spans="2:41">
      <c r="V913" s="17"/>
    </row>
    <row r="914" spans="2:41">
      <c r="V914" s="17"/>
    </row>
    <row r="915" spans="2:41">
      <c r="V915" s="17"/>
    </row>
    <row r="916" spans="2:41">
      <c r="V916" s="17"/>
    </row>
    <row r="917" spans="2:41">
      <c r="V917" s="17"/>
    </row>
    <row r="918" spans="2:41">
      <c r="V918" s="17"/>
    </row>
    <row r="919" spans="2:41">
      <c r="V919" s="17"/>
      <c r="AC919" s="176" t="s">
        <v>29</v>
      </c>
      <c r="AD919" s="176"/>
      <c r="AE919" s="176"/>
    </row>
    <row r="920" spans="2:41">
      <c r="H920" s="173" t="s">
        <v>28</v>
      </c>
      <c r="I920" s="173"/>
      <c r="J920" s="173"/>
      <c r="V920" s="17"/>
      <c r="AC920" s="176"/>
      <c r="AD920" s="176"/>
      <c r="AE920" s="176"/>
    </row>
    <row r="921" spans="2:41">
      <c r="H921" s="173"/>
      <c r="I921" s="173"/>
      <c r="J921" s="173"/>
      <c r="V921" s="17"/>
      <c r="AC921" s="176"/>
      <c r="AD921" s="176"/>
      <c r="AE921" s="176"/>
    </row>
    <row r="922" spans="2:41">
      <c r="V922" s="17"/>
    </row>
    <row r="923" spans="2:41">
      <c r="V923" s="17"/>
    </row>
    <row r="924" spans="2:41" ht="23.25">
      <c r="B924" s="22" t="s">
        <v>71</v>
      </c>
      <c r="V924" s="17"/>
      <c r="X924" s="22" t="s">
        <v>71</v>
      </c>
    </row>
    <row r="925" spans="2:41" ht="23.25">
      <c r="B925" s="23" t="s">
        <v>32</v>
      </c>
      <c r="C925" s="20">
        <f>IF(X876="PAGADO",0,Y881)</f>
        <v>550</v>
      </c>
      <c r="E925" s="174" t="s">
        <v>20</v>
      </c>
      <c r="F925" s="174"/>
      <c r="G925" s="174"/>
      <c r="H925" s="174"/>
      <c r="V925" s="17"/>
      <c r="X925" s="23" t="s">
        <v>32</v>
      </c>
      <c r="Y925" s="20">
        <f>IF(B925="PAGADO",0,C930)</f>
        <v>550</v>
      </c>
      <c r="AA925" s="174" t="s">
        <v>20</v>
      </c>
      <c r="AB925" s="174"/>
      <c r="AC925" s="174"/>
      <c r="AD925" s="174"/>
    </row>
    <row r="926" spans="2:41">
      <c r="B926" s="1" t="s">
        <v>0</v>
      </c>
      <c r="C926" s="19">
        <f>H941</f>
        <v>0</v>
      </c>
      <c r="E926" s="2" t="s">
        <v>1</v>
      </c>
      <c r="F926" s="2" t="s">
        <v>2</v>
      </c>
      <c r="G926" s="2" t="s">
        <v>3</v>
      </c>
      <c r="H926" s="2" t="s">
        <v>4</v>
      </c>
      <c r="N926" s="2" t="s">
        <v>1</v>
      </c>
      <c r="O926" s="2" t="s">
        <v>5</v>
      </c>
      <c r="P926" s="2" t="s">
        <v>4</v>
      </c>
      <c r="Q926" s="2" t="s">
        <v>6</v>
      </c>
      <c r="R926" s="2" t="s">
        <v>7</v>
      </c>
      <c r="S926" s="3"/>
      <c r="V926" s="17"/>
      <c r="X926" s="1" t="s">
        <v>0</v>
      </c>
      <c r="Y926" s="19">
        <f>AD941</f>
        <v>0</v>
      </c>
      <c r="AA926" s="2" t="s">
        <v>1</v>
      </c>
      <c r="AB926" s="2" t="s">
        <v>2</v>
      </c>
      <c r="AC926" s="2" t="s">
        <v>3</v>
      </c>
      <c r="AD926" s="2" t="s">
        <v>4</v>
      </c>
      <c r="AJ926" s="2" t="s">
        <v>1</v>
      </c>
      <c r="AK926" s="2" t="s">
        <v>5</v>
      </c>
      <c r="AL926" s="2" t="s">
        <v>4</v>
      </c>
      <c r="AM926" s="2" t="s">
        <v>6</v>
      </c>
      <c r="AN926" s="2" t="s">
        <v>7</v>
      </c>
      <c r="AO926" s="3"/>
    </row>
    <row r="927" spans="2:41">
      <c r="C927" s="2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Y927" s="2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" t="s">
        <v>24</v>
      </c>
      <c r="C928" s="19">
        <f>IF(C925&gt;0,C925+C926,C926)</f>
        <v>550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" t="s">
        <v>24</v>
      </c>
      <c r="Y928" s="19">
        <f>IF(Y925&gt;0,Y926+Y925,Y926)</f>
        <v>550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" t="s">
        <v>9</v>
      </c>
      <c r="C929" s="20">
        <f>C952</f>
        <v>0</v>
      </c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" t="s">
        <v>9</v>
      </c>
      <c r="Y929" s="20">
        <f>Y952</f>
        <v>0</v>
      </c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6" t="s">
        <v>25</v>
      </c>
      <c r="C930" s="21">
        <f>C928-C929</f>
        <v>550</v>
      </c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6" t="s">
        <v>8</v>
      </c>
      <c r="Y930" s="21">
        <f>Y928-Y929</f>
        <v>550</v>
      </c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 ht="26.25">
      <c r="B931" s="177" t="str">
        <f>IF(C930&lt;0,"NO PAGAR","COBRAR")</f>
        <v>COBRAR</v>
      </c>
      <c r="C931" s="177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77" t="str">
        <f>IF(Y930&lt;0,"NO PAGAR","COBRAR")</f>
        <v>COBRAR</v>
      </c>
      <c r="Y931" s="177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68" t="s">
        <v>9</v>
      </c>
      <c r="C932" s="169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68" t="s">
        <v>9</v>
      </c>
      <c r="Y932" s="169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9" t="str">
        <f>IF(C966&lt;0,"SALDO A FAVOR","SALDO ADELANTAD0'")</f>
        <v>SALDO ADELANTAD0'</v>
      </c>
      <c r="C933" s="10" t="b">
        <f>IF(Y881&lt;=0,Y881*-1)</f>
        <v>0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9" t="str">
        <f>IF(C930&lt;0,"SALDO ADELANTADO","SALDO A FAVOR'")</f>
        <v>SALDO A FAVOR'</v>
      </c>
      <c r="Y933" s="10" t="b">
        <f>IF(C930&lt;=0,C930*-1)</f>
        <v>0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10</v>
      </c>
      <c r="C934" s="10">
        <f>R943</f>
        <v>0</v>
      </c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10</v>
      </c>
      <c r="Y934" s="10">
        <f>AN943</f>
        <v>0</v>
      </c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1" t="s">
        <v>11</v>
      </c>
      <c r="C935" s="1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1" t="s">
        <v>11</v>
      </c>
      <c r="Y935" s="1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1" t="s">
        <v>12</v>
      </c>
      <c r="C936" s="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12</v>
      </c>
      <c r="Y936" s="1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1" t="s">
        <v>13</v>
      </c>
      <c r="C937" s="10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13</v>
      </c>
      <c r="Y937" s="10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14</v>
      </c>
      <c r="C938" s="1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14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15</v>
      </c>
      <c r="C939" s="1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15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1" t="s">
        <v>16</v>
      </c>
      <c r="C940" s="1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16</v>
      </c>
      <c r="Y940" s="1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17</v>
      </c>
      <c r="C941" s="10"/>
      <c r="E941" s="170" t="s">
        <v>7</v>
      </c>
      <c r="F941" s="171"/>
      <c r="G941" s="172"/>
      <c r="H941" s="5">
        <f>SUM(H927:H940)</f>
        <v>0</v>
      </c>
      <c r="N941" s="3"/>
      <c r="O941" s="3"/>
      <c r="P941" s="3"/>
      <c r="Q941" s="3"/>
      <c r="R941" s="18"/>
      <c r="S941" s="3"/>
      <c r="V941" s="17"/>
      <c r="X941" s="11" t="s">
        <v>17</v>
      </c>
      <c r="Y941" s="10"/>
      <c r="AA941" s="170" t="s">
        <v>7</v>
      </c>
      <c r="AB941" s="171"/>
      <c r="AC941" s="172"/>
      <c r="AD941" s="5">
        <f>SUM(AD927:AD940)</f>
        <v>0</v>
      </c>
      <c r="AJ941" s="3"/>
      <c r="AK941" s="3"/>
      <c r="AL941" s="3"/>
      <c r="AM941" s="3"/>
      <c r="AN941" s="18"/>
      <c r="AO941" s="3"/>
    </row>
    <row r="942" spans="2:41">
      <c r="B942" s="12"/>
      <c r="C942" s="10"/>
      <c r="E942" s="13"/>
      <c r="F942" s="13"/>
      <c r="G942" s="13"/>
      <c r="N942" s="3"/>
      <c r="O942" s="3"/>
      <c r="P942" s="3"/>
      <c r="Q942" s="3"/>
      <c r="R942" s="18"/>
      <c r="S942" s="3"/>
      <c r="V942" s="17"/>
      <c r="X942" s="12"/>
      <c r="Y942" s="10"/>
      <c r="AA942" s="13"/>
      <c r="AB942" s="13"/>
      <c r="AC942" s="13"/>
      <c r="AJ942" s="3"/>
      <c r="AK942" s="3"/>
      <c r="AL942" s="3"/>
      <c r="AM942" s="3"/>
      <c r="AN942" s="18"/>
      <c r="AO942" s="3"/>
    </row>
    <row r="943" spans="2:41">
      <c r="B943" s="12"/>
      <c r="C943" s="10"/>
      <c r="N943" s="170" t="s">
        <v>7</v>
      </c>
      <c r="O943" s="171"/>
      <c r="P943" s="171"/>
      <c r="Q943" s="172"/>
      <c r="R943" s="18">
        <f>SUM(R927:R942)</f>
        <v>0</v>
      </c>
      <c r="S943" s="3"/>
      <c r="V943" s="17"/>
      <c r="X943" s="12"/>
      <c r="Y943" s="10"/>
      <c r="AJ943" s="170" t="s">
        <v>7</v>
      </c>
      <c r="AK943" s="171"/>
      <c r="AL943" s="171"/>
      <c r="AM943" s="172"/>
      <c r="AN943" s="18">
        <f>SUM(AN927:AN942)</f>
        <v>0</v>
      </c>
      <c r="AO943" s="3"/>
    </row>
    <row r="944" spans="2:41">
      <c r="B944" s="12"/>
      <c r="C944" s="10"/>
      <c r="V944" s="17"/>
      <c r="X944" s="12"/>
      <c r="Y944" s="10"/>
    </row>
    <row r="945" spans="2:27">
      <c r="B945" s="12"/>
      <c r="C945" s="10"/>
      <c r="V945" s="17"/>
      <c r="X945" s="12"/>
      <c r="Y945" s="10"/>
    </row>
    <row r="946" spans="2:27">
      <c r="B946" s="12"/>
      <c r="C946" s="10"/>
      <c r="E946" s="14"/>
      <c r="V946" s="17"/>
      <c r="X946" s="12"/>
      <c r="Y946" s="10"/>
      <c r="AA946" s="14"/>
    </row>
    <row r="947" spans="2:27">
      <c r="B947" s="12"/>
      <c r="C947" s="10"/>
      <c r="V947" s="17"/>
      <c r="X947" s="12"/>
      <c r="Y947" s="10"/>
    </row>
    <row r="948" spans="2:27">
      <c r="B948" s="12"/>
      <c r="C948" s="10"/>
      <c r="V948" s="17"/>
      <c r="X948" s="12"/>
      <c r="Y948" s="10"/>
    </row>
    <row r="949" spans="2:27">
      <c r="B949" s="12"/>
      <c r="C949" s="10"/>
      <c r="V949" s="17"/>
      <c r="X949" s="12"/>
      <c r="Y949" s="10"/>
    </row>
    <row r="950" spans="2:27">
      <c r="B950" s="12"/>
      <c r="C950" s="10"/>
      <c r="V950" s="17"/>
      <c r="X950" s="12"/>
      <c r="Y950" s="10"/>
    </row>
    <row r="951" spans="2:27">
      <c r="B951" s="11"/>
      <c r="C951" s="10"/>
      <c r="V951" s="17"/>
      <c r="X951" s="11"/>
      <c r="Y951" s="10"/>
    </row>
    <row r="952" spans="2:27">
      <c r="B952" s="15" t="s">
        <v>18</v>
      </c>
      <c r="C952" s="16">
        <f>SUM(C933:C951)</f>
        <v>0</v>
      </c>
      <c r="V952" s="17"/>
      <c r="X952" s="15" t="s">
        <v>18</v>
      </c>
      <c r="Y952" s="16">
        <f>SUM(Y933:Y951)</f>
        <v>0</v>
      </c>
    </row>
    <row r="953" spans="2:27">
      <c r="D953" t="s">
        <v>22</v>
      </c>
      <c r="E953" t="s">
        <v>21</v>
      </c>
      <c r="V953" s="17"/>
      <c r="Z953" t="s">
        <v>22</v>
      </c>
      <c r="AA953" t="s">
        <v>21</v>
      </c>
    </row>
    <row r="954" spans="2:27">
      <c r="E954" s="1" t="s">
        <v>19</v>
      </c>
      <c r="V954" s="17"/>
      <c r="AA954" s="1" t="s">
        <v>19</v>
      </c>
    </row>
    <row r="955" spans="2:27">
      <c r="V955" s="17"/>
    </row>
    <row r="956" spans="2:27">
      <c r="V956" s="17"/>
    </row>
    <row r="957" spans="2:27">
      <c r="V957" s="17"/>
    </row>
    <row r="958" spans="2:27">
      <c r="V958" s="17"/>
    </row>
    <row r="959" spans="2:27">
      <c r="V959" s="17"/>
    </row>
    <row r="960" spans="2:27">
      <c r="V960" s="17"/>
    </row>
    <row r="961" spans="1:43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</row>
    <row r="962" spans="1:43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</row>
    <row r="963" spans="1:4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</row>
    <row r="964" spans="1:43">
      <c r="V964" s="17"/>
    </row>
    <row r="965" spans="1:43">
      <c r="H965" s="173" t="s">
        <v>30</v>
      </c>
      <c r="I965" s="173"/>
      <c r="J965" s="173"/>
      <c r="V965" s="17"/>
      <c r="AA965" s="173" t="s">
        <v>31</v>
      </c>
      <c r="AB965" s="173"/>
      <c r="AC965" s="173"/>
    </row>
    <row r="966" spans="1:43">
      <c r="H966" s="173"/>
      <c r="I966" s="173"/>
      <c r="J966" s="173"/>
      <c r="V966" s="17"/>
      <c r="AA966" s="173"/>
      <c r="AB966" s="173"/>
      <c r="AC966" s="173"/>
    </row>
    <row r="967" spans="1:43">
      <c r="V967" s="17"/>
    </row>
    <row r="968" spans="1:43">
      <c r="V968" s="17"/>
    </row>
    <row r="969" spans="1:43" ht="23.25">
      <c r="B969" s="24" t="s">
        <v>73</v>
      </c>
      <c r="V969" s="17"/>
      <c r="X969" s="22" t="s">
        <v>71</v>
      </c>
    </row>
    <row r="970" spans="1:43" ht="23.25">
      <c r="B970" s="23" t="s">
        <v>32</v>
      </c>
      <c r="C970" s="20">
        <f>IF(X925="PAGADO",0,C930)</f>
        <v>550</v>
      </c>
      <c r="E970" s="174" t="s">
        <v>20</v>
      </c>
      <c r="F970" s="174"/>
      <c r="G970" s="174"/>
      <c r="H970" s="174"/>
      <c r="V970" s="17"/>
      <c r="X970" s="23" t="s">
        <v>32</v>
      </c>
      <c r="Y970" s="20">
        <f>IF(B1770="PAGADO",0,C975)</f>
        <v>550</v>
      </c>
      <c r="AA970" s="174" t="s">
        <v>20</v>
      </c>
      <c r="AB970" s="174"/>
      <c r="AC970" s="174"/>
      <c r="AD970" s="174"/>
    </row>
    <row r="971" spans="1:43">
      <c r="B971" s="1" t="s">
        <v>0</v>
      </c>
      <c r="C971" s="19">
        <f>H986</f>
        <v>0</v>
      </c>
      <c r="E971" s="2" t="s">
        <v>1</v>
      </c>
      <c r="F971" s="2" t="s">
        <v>2</v>
      </c>
      <c r="G971" s="2" t="s">
        <v>3</v>
      </c>
      <c r="H971" s="2" t="s">
        <v>4</v>
      </c>
      <c r="N971" s="2" t="s">
        <v>1</v>
      </c>
      <c r="O971" s="2" t="s">
        <v>5</v>
      </c>
      <c r="P971" s="2" t="s">
        <v>4</v>
      </c>
      <c r="Q971" s="2" t="s">
        <v>6</v>
      </c>
      <c r="R971" s="2" t="s">
        <v>7</v>
      </c>
      <c r="S971" s="3"/>
      <c r="V971" s="17"/>
      <c r="X971" s="1" t="s">
        <v>0</v>
      </c>
      <c r="Y971" s="19">
        <f>AD986</f>
        <v>0</v>
      </c>
      <c r="AA971" s="2" t="s">
        <v>1</v>
      </c>
      <c r="AB971" s="2" t="s">
        <v>2</v>
      </c>
      <c r="AC971" s="2" t="s">
        <v>3</v>
      </c>
      <c r="AD971" s="2" t="s">
        <v>4</v>
      </c>
      <c r="AJ971" s="2" t="s">
        <v>1</v>
      </c>
      <c r="AK971" s="2" t="s">
        <v>5</v>
      </c>
      <c r="AL971" s="2" t="s">
        <v>4</v>
      </c>
      <c r="AM971" s="2" t="s">
        <v>6</v>
      </c>
      <c r="AN971" s="2" t="s">
        <v>7</v>
      </c>
      <c r="AO971" s="3"/>
    </row>
    <row r="972" spans="1:43">
      <c r="C972" s="2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Y972" s="2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1:43">
      <c r="B973" s="1" t="s">
        <v>24</v>
      </c>
      <c r="C973" s="19">
        <f>IF(C970&gt;0,C970+C971,C971)</f>
        <v>550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" t="s">
        <v>24</v>
      </c>
      <c r="Y973" s="19">
        <f>IF(Y970&gt;0,Y970+Y971,Y971)</f>
        <v>550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1:43">
      <c r="B974" s="1" t="s">
        <v>9</v>
      </c>
      <c r="C974" s="20">
        <f>C998</f>
        <v>0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" t="s">
        <v>9</v>
      </c>
      <c r="Y974" s="20">
        <f>Y998</f>
        <v>0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1:43">
      <c r="B975" s="6" t="s">
        <v>26</v>
      </c>
      <c r="C975" s="21">
        <f>C973-C974</f>
        <v>550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6" t="s">
        <v>27</v>
      </c>
      <c r="Y975" s="21">
        <f>Y973-Y974</f>
        <v>550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1:43" ht="23.25">
      <c r="B976" s="6"/>
      <c r="C976" s="7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75" t="str">
        <f>IF(Y975&lt;0,"NO PAGAR","COBRAR'")</f>
        <v>COBRAR'</v>
      </c>
      <c r="Y976" s="175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 ht="23.25">
      <c r="B977" s="175" t="str">
        <f>IF(C975&lt;0,"NO PAGAR","COBRAR'")</f>
        <v>COBRAR'</v>
      </c>
      <c r="C977" s="175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6"/>
      <c r="Y977" s="8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68" t="s">
        <v>9</v>
      </c>
      <c r="C978" s="169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68" t="s">
        <v>9</v>
      </c>
      <c r="Y978" s="169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9" t="str">
        <f>IF(Y930&lt;0,"SALDO ADELANTADO","SALDO A FAVOR '")</f>
        <v>SALDO A FAVOR '</v>
      </c>
      <c r="C979" s="10" t="b">
        <f>IF(Y930&lt;=0,Y930*-1)</f>
        <v>0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9" t="str">
        <f>IF(C975&lt;0,"SALDO ADELANTADO","SALDO A FAVOR'")</f>
        <v>SALDO A FAVOR'</v>
      </c>
      <c r="Y979" s="10" t="b">
        <f>IF(C975&lt;=0,C975*-1)</f>
        <v>0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10</v>
      </c>
      <c r="C980" s="10">
        <f>R988</f>
        <v>0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10</v>
      </c>
      <c r="Y980" s="10">
        <f>AN988</f>
        <v>0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1" t="s">
        <v>11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11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1" t="s">
        <v>12</v>
      </c>
      <c r="C982" s="1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1" t="s">
        <v>12</v>
      </c>
      <c r="Y982" s="1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1" t="s">
        <v>13</v>
      </c>
      <c r="C983" s="1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1" t="s">
        <v>13</v>
      </c>
      <c r="Y983" s="1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14</v>
      </c>
      <c r="C984" s="1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14</v>
      </c>
      <c r="Y984" s="1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15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15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16</v>
      </c>
      <c r="C986" s="10"/>
      <c r="E986" s="170" t="s">
        <v>7</v>
      </c>
      <c r="F986" s="171"/>
      <c r="G986" s="172"/>
      <c r="H986" s="5">
        <f>SUM(H972:H985)</f>
        <v>0</v>
      </c>
      <c r="N986" s="3"/>
      <c r="O986" s="3"/>
      <c r="P986" s="3"/>
      <c r="Q986" s="3"/>
      <c r="R986" s="18"/>
      <c r="S986" s="3"/>
      <c r="V986" s="17"/>
      <c r="X986" s="11" t="s">
        <v>16</v>
      </c>
      <c r="Y986" s="10"/>
      <c r="AA986" s="170" t="s">
        <v>7</v>
      </c>
      <c r="AB986" s="171"/>
      <c r="AC986" s="172"/>
      <c r="AD986" s="5">
        <f>SUM(AD972:AD985)</f>
        <v>0</v>
      </c>
      <c r="AJ986" s="3"/>
      <c r="AK986" s="3"/>
      <c r="AL986" s="3"/>
      <c r="AM986" s="3"/>
      <c r="AN986" s="18"/>
      <c r="AO986" s="3"/>
    </row>
    <row r="987" spans="2:41">
      <c r="B987" s="11" t="s">
        <v>17</v>
      </c>
      <c r="C987" s="10"/>
      <c r="E987" s="13"/>
      <c r="F987" s="13"/>
      <c r="G987" s="13"/>
      <c r="N987" s="3"/>
      <c r="O987" s="3"/>
      <c r="P987" s="3"/>
      <c r="Q987" s="3"/>
      <c r="R987" s="18"/>
      <c r="S987" s="3"/>
      <c r="V987" s="17"/>
      <c r="X987" s="11" t="s">
        <v>17</v>
      </c>
      <c r="Y987" s="10"/>
      <c r="AA987" s="13"/>
      <c r="AB987" s="13"/>
      <c r="AC987" s="13"/>
      <c r="AJ987" s="3"/>
      <c r="AK987" s="3"/>
      <c r="AL987" s="3"/>
      <c r="AM987" s="3"/>
      <c r="AN987" s="18"/>
      <c r="AO987" s="3"/>
    </row>
    <row r="988" spans="2:41">
      <c r="B988" s="12"/>
      <c r="C988" s="10"/>
      <c r="N988" s="170" t="s">
        <v>7</v>
      </c>
      <c r="O988" s="171"/>
      <c r="P988" s="171"/>
      <c r="Q988" s="172"/>
      <c r="R988" s="18">
        <f>SUM(R972:R987)</f>
        <v>0</v>
      </c>
      <c r="S988" s="3"/>
      <c r="V988" s="17"/>
      <c r="X988" s="12"/>
      <c r="Y988" s="10"/>
      <c r="AJ988" s="170" t="s">
        <v>7</v>
      </c>
      <c r="AK988" s="171"/>
      <c r="AL988" s="171"/>
      <c r="AM988" s="172"/>
      <c r="AN988" s="18">
        <f>SUM(AN972:AN987)</f>
        <v>0</v>
      </c>
      <c r="AO988" s="3"/>
    </row>
    <row r="989" spans="2:41">
      <c r="B989" s="12"/>
      <c r="C989" s="10"/>
      <c r="V989" s="17"/>
      <c r="X989" s="12"/>
      <c r="Y989" s="10"/>
    </row>
    <row r="990" spans="2:41">
      <c r="B990" s="12"/>
      <c r="C990" s="10"/>
      <c r="V990" s="17"/>
      <c r="X990" s="12"/>
      <c r="Y990" s="10"/>
    </row>
    <row r="991" spans="2:41">
      <c r="B991" s="12"/>
      <c r="C991" s="10"/>
      <c r="E991" s="14"/>
      <c r="V991" s="17"/>
      <c r="X991" s="12"/>
      <c r="Y991" s="10"/>
      <c r="AA991" s="14"/>
    </row>
    <row r="992" spans="2:41">
      <c r="B992" s="12"/>
      <c r="C992" s="10"/>
      <c r="V992" s="17"/>
      <c r="X992" s="12"/>
      <c r="Y992" s="10"/>
    </row>
    <row r="993" spans="2:27">
      <c r="B993" s="12"/>
      <c r="C993" s="10"/>
      <c r="V993" s="17"/>
      <c r="X993" s="12"/>
      <c r="Y993" s="10"/>
    </row>
    <row r="994" spans="2:27">
      <c r="B994" s="12"/>
      <c r="C994" s="10"/>
      <c r="V994" s="17"/>
      <c r="X994" s="12"/>
      <c r="Y994" s="10"/>
    </row>
    <row r="995" spans="2:27">
      <c r="B995" s="12"/>
      <c r="C995" s="10"/>
      <c r="V995" s="17"/>
      <c r="X995" s="12"/>
      <c r="Y995" s="10"/>
    </row>
    <row r="996" spans="2:27">
      <c r="B996" s="12"/>
      <c r="C996" s="10"/>
      <c r="V996" s="17"/>
      <c r="X996" s="12"/>
      <c r="Y996" s="10"/>
    </row>
    <row r="997" spans="2:27">
      <c r="B997" s="11"/>
      <c r="C997" s="10"/>
      <c r="V997" s="17"/>
      <c r="X997" s="11"/>
      <c r="Y997" s="10"/>
    </row>
    <row r="998" spans="2:27">
      <c r="B998" s="15" t="s">
        <v>18</v>
      </c>
      <c r="C998" s="16">
        <f>SUM(C979:C997)</f>
        <v>0</v>
      </c>
      <c r="D998" t="s">
        <v>22</v>
      </c>
      <c r="E998" t="s">
        <v>21</v>
      </c>
      <c r="V998" s="17"/>
      <c r="X998" s="15" t="s">
        <v>18</v>
      </c>
      <c r="Y998" s="16">
        <f>SUM(Y979:Y997)</f>
        <v>0</v>
      </c>
      <c r="Z998" t="s">
        <v>22</v>
      </c>
      <c r="AA998" t="s">
        <v>21</v>
      </c>
    </row>
    <row r="999" spans="2:27">
      <c r="E999" s="1" t="s">
        <v>19</v>
      </c>
      <c r="V999" s="17"/>
      <c r="AA999" s="1" t="s">
        <v>19</v>
      </c>
    </row>
    <row r="1000" spans="2:27">
      <c r="V1000" s="17"/>
    </row>
    <row r="1001" spans="2:27">
      <c r="V1001" s="17"/>
    </row>
    <row r="1002" spans="2:27">
      <c r="V1002" s="17"/>
    </row>
    <row r="1003" spans="2:27">
      <c r="V1003" s="17"/>
    </row>
    <row r="1004" spans="2:27">
      <c r="V1004" s="17"/>
    </row>
    <row r="1005" spans="2:27">
      <c r="V1005" s="17"/>
    </row>
    <row r="1006" spans="2:27">
      <c r="V1006" s="17"/>
    </row>
    <row r="1007" spans="2:27">
      <c r="V1007" s="17"/>
    </row>
    <row r="1008" spans="2:27">
      <c r="V1008" s="17"/>
    </row>
    <row r="1009" spans="2:41">
      <c r="V1009" s="17"/>
    </row>
    <row r="1010" spans="2:41">
      <c r="V1010" s="17"/>
    </row>
    <row r="1011" spans="2:41">
      <c r="V1011" s="17"/>
    </row>
    <row r="1012" spans="2:41">
      <c r="V1012" s="17"/>
      <c r="AC1012" s="176" t="s">
        <v>29</v>
      </c>
      <c r="AD1012" s="176"/>
      <c r="AE1012" s="176"/>
    </row>
    <row r="1013" spans="2:41">
      <c r="H1013" s="173" t="s">
        <v>28</v>
      </c>
      <c r="I1013" s="173"/>
      <c r="J1013" s="173"/>
      <c r="V1013" s="17"/>
      <c r="AC1013" s="176"/>
      <c r="AD1013" s="176"/>
      <c r="AE1013" s="176"/>
    </row>
    <row r="1014" spans="2:41">
      <c r="H1014" s="173"/>
      <c r="I1014" s="173"/>
      <c r="J1014" s="173"/>
      <c r="V1014" s="17"/>
      <c r="AC1014" s="176"/>
      <c r="AD1014" s="176"/>
      <c r="AE1014" s="176"/>
    </row>
    <row r="1015" spans="2:41">
      <c r="V1015" s="17"/>
    </row>
    <row r="1016" spans="2:41">
      <c r="V1016" s="17"/>
    </row>
    <row r="1017" spans="2:41" ht="23.25">
      <c r="B1017" s="22" t="s">
        <v>72</v>
      </c>
      <c r="V1017" s="17"/>
      <c r="X1017" s="22" t="s">
        <v>74</v>
      </c>
    </row>
    <row r="1018" spans="2:41" ht="23.25">
      <c r="B1018" s="23" t="s">
        <v>32</v>
      </c>
      <c r="C1018" s="20">
        <f>IF(X970="PAGADO",0,Y975)</f>
        <v>550</v>
      </c>
      <c r="E1018" s="174" t="s">
        <v>20</v>
      </c>
      <c r="F1018" s="174"/>
      <c r="G1018" s="174"/>
      <c r="H1018" s="174"/>
      <c r="V1018" s="17"/>
      <c r="X1018" s="23" t="s">
        <v>32</v>
      </c>
      <c r="Y1018" s="20">
        <f>IF(B1018="PAGADO",0,C1023)</f>
        <v>550</v>
      </c>
      <c r="AA1018" s="174" t="s">
        <v>20</v>
      </c>
      <c r="AB1018" s="174"/>
      <c r="AC1018" s="174"/>
      <c r="AD1018" s="174"/>
    </row>
    <row r="1019" spans="2:41">
      <c r="B1019" s="1" t="s">
        <v>0</v>
      </c>
      <c r="C1019" s="19">
        <f>H1034</f>
        <v>0</v>
      </c>
      <c r="E1019" s="2" t="s">
        <v>1</v>
      </c>
      <c r="F1019" s="2" t="s">
        <v>2</v>
      </c>
      <c r="G1019" s="2" t="s">
        <v>3</v>
      </c>
      <c r="H1019" s="2" t="s">
        <v>4</v>
      </c>
      <c r="N1019" s="2" t="s">
        <v>1</v>
      </c>
      <c r="O1019" s="2" t="s">
        <v>5</v>
      </c>
      <c r="P1019" s="2" t="s">
        <v>4</v>
      </c>
      <c r="Q1019" s="2" t="s">
        <v>6</v>
      </c>
      <c r="R1019" s="2" t="s">
        <v>7</v>
      </c>
      <c r="S1019" s="3"/>
      <c r="V1019" s="17"/>
      <c r="X1019" s="1" t="s">
        <v>0</v>
      </c>
      <c r="Y1019" s="19">
        <f>AD1034</f>
        <v>0</v>
      </c>
      <c r="AA1019" s="2" t="s">
        <v>1</v>
      </c>
      <c r="AB1019" s="2" t="s">
        <v>2</v>
      </c>
      <c r="AC1019" s="2" t="s">
        <v>3</v>
      </c>
      <c r="AD1019" s="2" t="s">
        <v>4</v>
      </c>
      <c r="AJ1019" s="2" t="s">
        <v>1</v>
      </c>
      <c r="AK1019" s="2" t="s">
        <v>5</v>
      </c>
      <c r="AL1019" s="2" t="s">
        <v>4</v>
      </c>
      <c r="AM1019" s="2" t="s">
        <v>6</v>
      </c>
      <c r="AN1019" s="2" t="s">
        <v>7</v>
      </c>
      <c r="AO1019" s="3"/>
    </row>
    <row r="1020" spans="2:41">
      <c r="C1020" s="2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Y1020" s="2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" t="s">
        <v>24</v>
      </c>
      <c r="C1021" s="19">
        <f>IF(C1018&gt;0,C1018+C1019,C1019)</f>
        <v>550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" t="s">
        <v>24</v>
      </c>
      <c r="Y1021" s="19">
        <f>IF(Y1018&gt;0,Y1018+Y1019,Y1019)</f>
        <v>550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" t="s">
        <v>9</v>
      </c>
      <c r="C1022" s="20">
        <f>C1045</f>
        <v>0</v>
      </c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" t="s">
        <v>9</v>
      </c>
      <c r="Y1022" s="20">
        <f>Y1045</f>
        <v>0</v>
      </c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6" t="s">
        <v>25</v>
      </c>
      <c r="C1023" s="21">
        <f>C1021-C1022</f>
        <v>550</v>
      </c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6" t="s">
        <v>8</v>
      </c>
      <c r="Y1023" s="21">
        <f>Y1021-Y1022</f>
        <v>550</v>
      </c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 ht="26.25">
      <c r="B1024" s="177" t="str">
        <f>IF(C1023&lt;0,"NO PAGAR","COBRAR")</f>
        <v>COBRAR</v>
      </c>
      <c r="C1024" s="177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77" t="str">
        <f>IF(Y1023&lt;0,"NO PAGAR","COBRAR")</f>
        <v>COBRAR</v>
      </c>
      <c r="Y1024" s="177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68" t="s">
        <v>9</v>
      </c>
      <c r="C1025" s="169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68" t="s">
        <v>9</v>
      </c>
      <c r="Y1025" s="169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9" t="str">
        <f>IF(C1059&lt;0,"SALDO A FAVOR","SALDO ADELANTAD0'")</f>
        <v>SALDO ADELANTAD0'</v>
      </c>
      <c r="C1026" s="10" t="b">
        <f>IF(Y970&lt;=0,Y970*-1)</f>
        <v>0</v>
      </c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9" t="str">
        <f>IF(C1023&lt;0,"SALDO ADELANTADO","SALDO A FAVOR'")</f>
        <v>SALDO A FAVOR'</v>
      </c>
      <c r="Y1026" s="10" t="b">
        <f>IF(C1023&lt;=0,C1023*-1)</f>
        <v>0</v>
      </c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10</v>
      </c>
      <c r="C1027" s="10">
        <f>R1036</f>
        <v>0</v>
      </c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10</v>
      </c>
      <c r="Y1027" s="10">
        <f>AN1036</f>
        <v>0</v>
      </c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1" t="s">
        <v>11</v>
      </c>
      <c r="C1028" s="1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1" t="s">
        <v>11</v>
      </c>
      <c r="Y1028" s="10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1" t="s">
        <v>12</v>
      </c>
      <c r="C1029" s="1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12</v>
      </c>
      <c r="Y1029" s="1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1" t="s">
        <v>13</v>
      </c>
      <c r="C1030" s="1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13</v>
      </c>
      <c r="Y1030" s="1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1" t="s">
        <v>14</v>
      </c>
      <c r="C1031" s="1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14</v>
      </c>
      <c r="Y1031" s="1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1" t="s">
        <v>15</v>
      </c>
      <c r="C1032" s="10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15</v>
      </c>
      <c r="Y1032" s="10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1" t="s">
        <v>16</v>
      </c>
      <c r="C1033" s="10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16</v>
      </c>
      <c r="Y1033" s="1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1" t="s">
        <v>17</v>
      </c>
      <c r="C1034" s="10"/>
      <c r="E1034" s="170" t="s">
        <v>7</v>
      </c>
      <c r="F1034" s="171"/>
      <c r="G1034" s="172"/>
      <c r="H1034" s="5">
        <f>SUM(H1020:H1033)</f>
        <v>0</v>
      </c>
      <c r="N1034" s="3"/>
      <c r="O1034" s="3"/>
      <c r="P1034" s="3"/>
      <c r="Q1034" s="3"/>
      <c r="R1034" s="18"/>
      <c r="S1034" s="3"/>
      <c r="V1034" s="17"/>
      <c r="X1034" s="11" t="s">
        <v>17</v>
      </c>
      <c r="Y1034" s="10"/>
      <c r="AA1034" s="170" t="s">
        <v>7</v>
      </c>
      <c r="AB1034" s="171"/>
      <c r="AC1034" s="172"/>
      <c r="AD1034" s="5">
        <f>SUM(AD1020:AD1033)</f>
        <v>0</v>
      </c>
      <c r="AJ1034" s="3"/>
      <c r="AK1034" s="3"/>
      <c r="AL1034" s="3"/>
      <c r="AM1034" s="3"/>
      <c r="AN1034" s="18"/>
      <c r="AO1034" s="3"/>
    </row>
    <row r="1035" spans="2:41">
      <c r="B1035" s="12"/>
      <c r="C1035" s="10"/>
      <c r="E1035" s="13"/>
      <c r="F1035" s="13"/>
      <c r="G1035" s="13"/>
      <c r="N1035" s="3"/>
      <c r="O1035" s="3"/>
      <c r="P1035" s="3"/>
      <c r="Q1035" s="3"/>
      <c r="R1035" s="18"/>
      <c r="S1035" s="3"/>
      <c r="V1035" s="17"/>
      <c r="X1035" s="12"/>
      <c r="Y1035" s="10"/>
      <c r="AA1035" s="13"/>
      <c r="AB1035" s="13"/>
      <c r="AC1035" s="13"/>
      <c r="AJ1035" s="3"/>
      <c r="AK1035" s="3"/>
      <c r="AL1035" s="3"/>
      <c r="AM1035" s="3"/>
      <c r="AN1035" s="18"/>
      <c r="AO1035" s="3"/>
    </row>
    <row r="1036" spans="2:41">
      <c r="B1036" s="12"/>
      <c r="C1036" s="10"/>
      <c r="N1036" s="170" t="s">
        <v>7</v>
      </c>
      <c r="O1036" s="171"/>
      <c r="P1036" s="171"/>
      <c r="Q1036" s="172"/>
      <c r="R1036" s="18">
        <f>SUM(R1020:R1035)</f>
        <v>0</v>
      </c>
      <c r="S1036" s="3"/>
      <c r="V1036" s="17"/>
      <c r="X1036" s="12"/>
      <c r="Y1036" s="10"/>
      <c r="AJ1036" s="170" t="s">
        <v>7</v>
      </c>
      <c r="AK1036" s="171"/>
      <c r="AL1036" s="171"/>
      <c r="AM1036" s="172"/>
      <c r="AN1036" s="18">
        <f>SUM(AN1020:AN1035)</f>
        <v>0</v>
      </c>
      <c r="AO1036" s="3"/>
    </row>
    <row r="1037" spans="2:41">
      <c r="B1037" s="12"/>
      <c r="C1037" s="10"/>
      <c r="V1037" s="17"/>
      <c r="X1037" s="12"/>
      <c r="Y1037" s="10"/>
    </row>
    <row r="1038" spans="2:41">
      <c r="B1038" s="12"/>
      <c r="C1038" s="10"/>
      <c r="V1038" s="17"/>
      <c r="X1038" s="12"/>
      <c r="Y1038" s="10"/>
    </row>
    <row r="1039" spans="2:41">
      <c r="B1039" s="12"/>
      <c r="C1039" s="10"/>
      <c r="E1039" s="14"/>
      <c r="V1039" s="17"/>
      <c r="X1039" s="12"/>
      <c r="Y1039" s="10"/>
      <c r="AA1039" s="14"/>
    </row>
    <row r="1040" spans="2:41">
      <c r="B1040" s="12"/>
      <c r="C1040" s="10"/>
      <c r="V1040" s="17"/>
      <c r="X1040" s="12"/>
      <c r="Y1040" s="10"/>
    </row>
    <row r="1041" spans="1:43">
      <c r="B1041" s="12"/>
      <c r="C1041" s="10"/>
      <c r="V1041" s="17"/>
      <c r="X1041" s="12"/>
      <c r="Y1041" s="10"/>
    </row>
    <row r="1042" spans="1:43">
      <c r="B1042" s="12"/>
      <c r="C1042" s="10"/>
      <c r="V1042" s="17"/>
      <c r="X1042" s="12"/>
      <c r="Y1042" s="10"/>
    </row>
    <row r="1043" spans="1:43">
      <c r="B1043" s="12"/>
      <c r="C1043" s="10"/>
      <c r="V1043" s="17"/>
      <c r="X1043" s="12"/>
      <c r="Y1043" s="10"/>
    </row>
    <row r="1044" spans="1:43">
      <c r="B1044" s="11"/>
      <c r="C1044" s="10"/>
      <c r="V1044" s="17"/>
      <c r="X1044" s="11"/>
      <c r="Y1044" s="10"/>
    </row>
    <row r="1045" spans="1:43">
      <c r="B1045" s="15" t="s">
        <v>18</v>
      </c>
      <c r="C1045" s="16">
        <f>SUM(C1026:C1044)</f>
        <v>0</v>
      </c>
      <c r="V1045" s="17"/>
      <c r="X1045" s="15" t="s">
        <v>18</v>
      </c>
      <c r="Y1045" s="16">
        <f>SUM(Y1026:Y1044)</f>
        <v>0</v>
      </c>
    </row>
    <row r="1046" spans="1:43">
      <c r="D1046" t="s">
        <v>22</v>
      </c>
      <c r="E1046" t="s">
        <v>21</v>
      </c>
      <c r="V1046" s="17"/>
      <c r="Z1046" t="s">
        <v>22</v>
      </c>
      <c r="AA1046" t="s">
        <v>21</v>
      </c>
    </row>
    <row r="1047" spans="1:43">
      <c r="E1047" s="1" t="s">
        <v>19</v>
      </c>
      <c r="V1047" s="17"/>
      <c r="AA1047" s="1" t="s">
        <v>19</v>
      </c>
    </row>
    <row r="1048" spans="1:43">
      <c r="V1048" s="17"/>
    </row>
    <row r="1049" spans="1:43">
      <c r="V1049" s="17"/>
    </row>
    <row r="1050" spans="1:43">
      <c r="V1050" s="17"/>
    </row>
    <row r="1051" spans="1:43">
      <c r="V1051" s="17"/>
    </row>
    <row r="1052" spans="1:43">
      <c r="V1052" s="17"/>
    </row>
    <row r="1053" spans="1:43">
      <c r="V1053" s="17"/>
    </row>
    <row r="1054" spans="1:43">
      <c r="A1054" s="17"/>
      <c r="B1054" s="17"/>
      <c r="C1054" s="17"/>
      <c r="D1054" s="17"/>
      <c r="E1054" s="17"/>
      <c r="F1054" s="17"/>
      <c r="G1054" s="17"/>
      <c r="H1054" s="17"/>
      <c r="I1054" s="17"/>
      <c r="J1054" s="17"/>
      <c r="K1054" s="17"/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  <c r="AA1054" s="17"/>
      <c r="AB1054" s="17"/>
      <c r="AC1054" s="17"/>
      <c r="AD1054" s="17"/>
      <c r="AE1054" s="17"/>
      <c r="AF1054" s="17"/>
      <c r="AG1054" s="17"/>
      <c r="AH1054" s="17"/>
      <c r="AI1054" s="17"/>
      <c r="AJ1054" s="17"/>
      <c r="AK1054" s="17"/>
      <c r="AL1054" s="17"/>
      <c r="AM1054" s="17"/>
      <c r="AN1054" s="17"/>
      <c r="AO1054" s="17"/>
      <c r="AP1054" s="17"/>
      <c r="AQ1054" s="17"/>
    </row>
    <row r="1055" spans="1:43">
      <c r="A1055" s="17"/>
      <c r="B1055" s="17"/>
      <c r="C1055" s="17"/>
      <c r="D1055" s="17"/>
      <c r="E1055" s="17"/>
      <c r="F1055" s="17"/>
      <c r="G1055" s="17"/>
      <c r="H1055" s="17"/>
      <c r="I1055" s="17"/>
      <c r="J1055" s="17"/>
      <c r="K1055" s="17"/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  <c r="AA1055" s="17"/>
      <c r="AB1055" s="17"/>
      <c r="AC1055" s="17"/>
      <c r="AD1055" s="17"/>
      <c r="AE1055" s="17"/>
      <c r="AF1055" s="17"/>
      <c r="AG1055" s="17"/>
      <c r="AH1055" s="17"/>
      <c r="AI1055" s="17"/>
      <c r="AJ1055" s="17"/>
      <c r="AK1055" s="17"/>
      <c r="AL1055" s="17"/>
      <c r="AM1055" s="17"/>
      <c r="AN1055" s="17"/>
      <c r="AO1055" s="17"/>
      <c r="AP1055" s="17"/>
      <c r="AQ1055" s="17"/>
    </row>
    <row r="1056" spans="1:43">
      <c r="A1056" s="17"/>
      <c r="B1056" s="17"/>
      <c r="C1056" s="17"/>
      <c r="D1056" s="17"/>
      <c r="E1056" s="17"/>
      <c r="F1056" s="17"/>
      <c r="G1056" s="17"/>
      <c r="H1056" s="17"/>
      <c r="I1056" s="17"/>
      <c r="J1056" s="17"/>
      <c r="K1056" s="17"/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  <c r="AA1056" s="17"/>
      <c r="AB1056" s="17"/>
      <c r="AC1056" s="17"/>
      <c r="AD1056" s="17"/>
      <c r="AE1056" s="17"/>
      <c r="AF1056" s="17"/>
      <c r="AG1056" s="17"/>
      <c r="AH1056" s="17"/>
      <c r="AI1056" s="17"/>
      <c r="AJ1056" s="17"/>
      <c r="AK1056" s="17"/>
      <c r="AL1056" s="17"/>
      <c r="AM1056" s="17"/>
      <c r="AN1056" s="17"/>
      <c r="AO1056" s="17"/>
      <c r="AP1056" s="17"/>
      <c r="AQ1056" s="17"/>
    </row>
    <row r="1057" spans="2:41">
      <c r="V1057" s="17"/>
    </row>
    <row r="1058" spans="2:41">
      <c r="H1058" s="173" t="s">
        <v>30</v>
      </c>
      <c r="I1058" s="173"/>
      <c r="J1058" s="173"/>
      <c r="V1058" s="17"/>
      <c r="AA1058" s="173" t="s">
        <v>31</v>
      </c>
      <c r="AB1058" s="173"/>
      <c r="AC1058" s="173"/>
    </row>
    <row r="1059" spans="2:41">
      <c r="H1059" s="173"/>
      <c r="I1059" s="173"/>
      <c r="J1059" s="173"/>
      <c r="V1059" s="17"/>
      <c r="AA1059" s="173"/>
      <c r="AB1059" s="173"/>
      <c r="AC1059" s="173"/>
    </row>
    <row r="1060" spans="2:41">
      <c r="V1060" s="17"/>
    </row>
    <row r="1061" spans="2:41">
      <c r="V1061" s="17"/>
    </row>
    <row r="1062" spans="2:41" ht="23.25">
      <c r="B1062" s="24" t="s">
        <v>72</v>
      </c>
      <c r="V1062" s="17"/>
      <c r="X1062" s="22" t="s">
        <v>72</v>
      </c>
    </row>
    <row r="1063" spans="2:41" ht="23.25">
      <c r="B1063" s="23" t="s">
        <v>32</v>
      </c>
      <c r="C1063" s="20">
        <f>IF(X1018="PAGADO",0,C1023)</f>
        <v>550</v>
      </c>
      <c r="E1063" s="174" t="s">
        <v>20</v>
      </c>
      <c r="F1063" s="174"/>
      <c r="G1063" s="174"/>
      <c r="H1063" s="174"/>
      <c r="V1063" s="17"/>
      <c r="X1063" s="23" t="s">
        <v>32</v>
      </c>
      <c r="Y1063" s="20">
        <f>IF(B1863="PAGADO",0,C1068)</f>
        <v>550</v>
      </c>
      <c r="AA1063" s="174" t="s">
        <v>20</v>
      </c>
      <c r="AB1063" s="174"/>
      <c r="AC1063" s="174"/>
      <c r="AD1063" s="174"/>
    </row>
    <row r="1064" spans="2:41">
      <c r="B1064" s="1" t="s">
        <v>0</v>
      </c>
      <c r="C1064" s="19">
        <f>H1079</f>
        <v>0</v>
      </c>
      <c r="E1064" s="2" t="s">
        <v>1</v>
      </c>
      <c r="F1064" s="2" t="s">
        <v>2</v>
      </c>
      <c r="G1064" s="2" t="s">
        <v>3</v>
      </c>
      <c r="H1064" s="2" t="s">
        <v>4</v>
      </c>
      <c r="N1064" s="2" t="s">
        <v>1</v>
      </c>
      <c r="O1064" s="2" t="s">
        <v>5</v>
      </c>
      <c r="P1064" s="2" t="s">
        <v>4</v>
      </c>
      <c r="Q1064" s="2" t="s">
        <v>6</v>
      </c>
      <c r="R1064" s="2" t="s">
        <v>7</v>
      </c>
      <c r="S1064" s="3"/>
      <c r="V1064" s="17"/>
      <c r="X1064" s="1" t="s">
        <v>0</v>
      </c>
      <c r="Y1064" s="19">
        <f>AD1079</f>
        <v>0</v>
      </c>
      <c r="AA1064" s="2" t="s">
        <v>1</v>
      </c>
      <c r="AB1064" s="2" t="s">
        <v>2</v>
      </c>
      <c r="AC1064" s="2" t="s">
        <v>3</v>
      </c>
      <c r="AD1064" s="2" t="s">
        <v>4</v>
      </c>
      <c r="AJ1064" s="2" t="s">
        <v>1</v>
      </c>
      <c r="AK1064" s="2" t="s">
        <v>5</v>
      </c>
      <c r="AL1064" s="2" t="s">
        <v>4</v>
      </c>
      <c r="AM1064" s="2" t="s">
        <v>6</v>
      </c>
      <c r="AN1064" s="2" t="s">
        <v>7</v>
      </c>
      <c r="AO1064" s="3"/>
    </row>
    <row r="1065" spans="2:41">
      <c r="C1065" s="20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Y1065" s="20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1" t="s">
        <v>24</v>
      </c>
      <c r="C1066" s="19">
        <f>IF(C1063&gt;0,C1063+C1064,C1064)</f>
        <v>550</v>
      </c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1" t="s">
        <v>24</v>
      </c>
      <c r="Y1066" s="19">
        <f>IF(Y1063&gt;0,Y1063+Y1064,Y1064)</f>
        <v>550</v>
      </c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>
      <c r="B1067" s="1" t="s">
        <v>9</v>
      </c>
      <c r="C1067" s="20">
        <f>C1091</f>
        <v>0</v>
      </c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" t="s">
        <v>9</v>
      </c>
      <c r="Y1067" s="20">
        <f>Y1091</f>
        <v>0</v>
      </c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>
      <c r="B1068" s="6" t="s">
        <v>26</v>
      </c>
      <c r="C1068" s="21">
        <f>C1066-C1067</f>
        <v>550</v>
      </c>
      <c r="E1068" s="4"/>
      <c r="F1068" s="3"/>
      <c r="G1068" s="3"/>
      <c r="H1068" s="5"/>
      <c r="N1068" s="3"/>
      <c r="O1068" s="3"/>
      <c r="P1068" s="3"/>
      <c r="Q1068" s="3"/>
      <c r="R1068" s="18"/>
      <c r="S1068" s="3"/>
      <c r="V1068" s="17"/>
      <c r="X1068" s="6" t="s">
        <v>27</v>
      </c>
      <c r="Y1068" s="21">
        <f>Y1066-Y1067</f>
        <v>550</v>
      </c>
      <c r="AA1068" s="4"/>
      <c r="AB1068" s="3"/>
      <c r="AC1068" s="3"/>
      <c r="AD1068" s="5"/>
      <c r="AJ1068" s="3"/>
      <c r="AK1068" s="3"/>
      <c r="AL1068" s="3"/>
      <c r="AM1068" s="3"/>
      <c r="AN1068" s="18"/>
      <c r="AO1068" s="3"/>
    </row>
    <row r="1069" spans="2:41" ht="23.25">
      <c r="B1069" s="6"/>
      <c r="C1069" s="7"/>
      <c r="E1069" s="4"/>
      <c r="F1069" s="3"/>
      <c r="G1069" s="3"/>
      <c r="H1069" s="5"/>
      <c r="N1069" s="3"/>
      <c r="O1069" s="3"/>
      <c r="P1069" s="3"/>
      <c r="Q1069" s="3"/>
      <c r="R1069" s="18"/>
      <c r="S1069" s="3"/>
      <c r="V1069" s="17"/>
      <c r="X1069" s="175" t="str">
        <f>IF(Y1068&lt;0,"NO PAGAR","COBRAR'")</f>
        <v>COBRAR'</v>
      </c>
      <c r="Y1069" s="175"/>
      <c r="AA1069" s="4"/>
      <c r="AB1069" s="3"/>
      <c r="AC1069" s="3"/>
      <c r="AD1069" s="5"/>
      <c r="AJ1069" s="3"/>
      <c r="AK1069" s="3"/>
      <c r="AL1069" s="3"/>
      <c r="AM1069" s="3"/>
      <c r="AN1069" s="18"/>
      <c r="AO1069" s="3"/>
    </row>
    <row r="1070" spans="2:41" ht="23.25">
      <c r="B1070" s="175" t="str">
        <f>IF(C1068&lt;0,"NO PAGAR","COBRAR'")</f>
        <v>COBRAR'</v>
      </c>
      <c r="C1070" s="175"/>
      <c r="E1070" s="4"/>
      <c r="F1070" s="3"/>
      <c r="G1070" s="3"/>
      <c r="H1070" s="5"/>
      <c r="N1070" s="3"/>
      <c r="O1070" s="3"/>
      <c r="P1070" s="3"/>
      <c r="Q1070" s="3"/>
      <c r="R1070" s="18"/>
      <c r="S1070" s="3"/>
      <c r="V1070" s="17"/>
      <c r="X1070" s="6"/>
      <c r="Y1070" s="8"/>
      <c r="AA1070" s="4"/>
      <c r="AB1070" s="3"/>
      <c r="AC1070" s="3"/>
      <c r="AD1070" s="5"/>
      <c r="AJ1070" s="3"/>
      <c r="AK1070" s="3"/>
      <c r="AL1070" s="3"/>
      <c r="AM1070" s="3"/>
      <c r="AN1070" s="18"/>
      <c r="AO1070" s="3"/>
    </row>
    <row r="1071" spans="2:41">
      <c r="B1071" s="168" t="s">
        <v>9</v>
      </c>
      <c r="C1071" s="169"/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X1071" s="168" t="s">
        <v>9</v>
      </c>
      <c r="Y1071" s="169"/>
      <c r="AA1071" s="4"/>
      <c r="AB1071" s="3"/>
      <c r="AC1071" s="3"/>
      <c r="AD1071" s="5"/>
      <c r="AJ1071" s="3"/>
      <c r="AK1071" s="3"/>
      <c r="AL1071" s="3"/>
      <c r="AM1071" s="3"/>
      <c r="AN1071" s="18"/>
      <c r="AO1071" s="3"/>
    </row>
    <row r="1072" spans="2:41">
      <c r="B1072" s="9" t="str">
        <f>IF(Y1023&lt;0,"SALDO ADELANTADO","SALDO A FAVOR '")</f>
        <v>SALDO A FAVOR '</v>
      </c>
      <c r="C1072" s="10" t="b">
        <f>IF(Y1023&lt;=0,Y1023*-1)</f>
        <v>0</v>
      </c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X1072" s="9" t="str">
        <f>IF(C1068&lt;0,"SALDO ADELANTADO","SALDO A FAVOR'")</f>
        <v>SALDO A FAVOR'</v>
      </c>
      <c r="Y1072" s="10" t="b">
        <f>IF(C1068&lt;=0,C1068*-1)</f>
        <v>0</v>
      </c>
      <c r="AA1072" s="4"/>
      <c r="AB1072" s="3"/>
      <c r="AC1072" s="3"/>
      <c r="AD1072" s="5"/>
      <c r="AJ1072" s="3"/>
      <c r="AK1072" s="3"/>
      <c r="AL1072" s="3"/>
      <c r="AM1072" s="3"/>
      <c r="AN1072" s="18"/>
      <c r="AO1072" s="3"/>
    </row>
    <row r="1073" spans="2:41">
      <c r="B1073" s="11" t="s">
        <v>10</v>
      </c>
      <c r="C1073" s="10">
        <f>R1081</f>
        <v>0</v>
      </c>
      <c r="E1073" s="4"/>
      <c r="F1073" s="3"/>
      <c r="G1073" s="3"/>
      <c r="H1073" s="5"/>
      <c r="N1073" s="3"/>
      <c r="O1073" s="3"/>
      <c r="P1073" s="3"/>
      <c r="Q1073" s="3"/>
      <c r="R1073" s="18"/>
      <c r="S1073" s="3"/>
      <c r="V1073" s="17"/>
      <c r="X1073" s="11" t="s">
        <v>10</v>
      </c>
      <c r="Y1073" s="10">
        <f>AN1081</f>
        <v>0</v>
      </c>
      <c r="AA1073" s="4"/>
      <c r="AB1073" s="3"/>
      <c r="AC1073" s="3"/>
      <c r="AD1073" s="5"/>
      <c r="AJ1073" s="3"/>
      <c r="AK1073" s="3"/>
      <c r="AL1073" s="3"/>
      <c r="AM1073" s="3"/>
      <c r="AN1073" s="18"/>
      <c r="AO1073" s="3"/>
    </row>
    <row r="1074" spans="2:41">
      <c r="B1074" s="11" t="s">
        <v>11</v>
      </c>
      <c r="C1074" s="10"/>
      <c r="E1074" s="4"/>
      <c r="F1074" s="3"/>
      <c r="G1074" s="3"/>
      <c r="H1074" s="5"/>
      <c r="N1074" s="3"/>
      <c r="O1074" s="3"/>
      <c r="P1074" s="3"/>
      <c r="Q1074" s="3"/>
      <c r="R1074" s="18"/>
      <c r="S1074" s="3"/>
      <c r="V1074" s="17"/>
      <c r="X1074" s="11" t="s">
        <v>11</v>
      </c>
      <c r="Y1074" s="10"/>
      <c r="AA1074" s="4"/>
      <c r="AB1074" s="3"/>
      <c r="AC1074" s="3"/>
      <c r="AD1074" s="5"/>
      <c r="AJ1074" s="3"/>
      <c r="AK1074" s="3"/>
      <c r="AL1074" s="3"/>
      <c r="AM1074" s="3"/>
      <c r="AN1074" s="18"/>
      <c r="AO1074" s="3"/>
    </row>
    <row r="1075" spans="2:41">
      <c r="B1075" s="11" t="s">
        <v>12</v>
      </c>
      <c r="C1075" s="10"/>
      <c r="E1075" s="4"/>
      <c r="F1075" s="3"/>
      <c r="G1075" s="3"/>
      <c r="H1075" s="5"/>
      <c r="N1075" s="3"/>
      <c r="O1075" s="3"/>
      <c r="P1075" s="3"/>
      <c r="Q1075" s="3"/>
      <c r="R1075" s="18"/>
      <c r="S1075" s="3"/>
      <c r="V1075" s="17"/>
      <c r="X1075" s="11" t="s">
        <v>12</v>
      </c>
      <c r="Y1075" s="10"/>
      <c r="AA1075" s="4"/>
      <c r="AB1075" s="3"/>
      <c r="AC1075" s="3"/>
      <c r="AD1075" s="5"/>
      <c r="AJ1075" s="3"/>
      <c r="AK1075" s="3"/>
      <c r="AL1075" s="3"/>
      <c r="AM1075" s="3"/>
      <c r="AN1075" s="18"/>
      <c r="AO1075" s="3"/>
    </row>
    <row r="1076" spans="2:41">
      <c r="B1076" s="11" t="s">
        <v>13</v>
      </c>
      <c r="C1076" s="10"/>
      <c r="E1076" s="4"/>
      <c r="F1076" s="3"/>
      <c r="G1076" s="3"/>
      <c r="H1076" s="5"/>
      <c r="N1076" s="3"/>
      <c r="O1076" s="3"/>
      <c r="P1076" s="3"/>
      <c r="Q1076" s="3"/>
      <c r="R1076" s="18"/>
      <c r="S1076" s="3"/>
      <c r="V1076" s="17"/>
      <c r="X1076" s="11" t="s">
        <v>13</v>
      </c>
      <c r="Y1076" s="10"/>
      <c r="AA1076" s="4"/>
      <c r="AB1076" s="3"/>
      <c r="AC1076" s="3"/>
      <c r="AD1076" s="5"/>
      <c r="AJ1076" s="3"/>
      <c r="AK1076" s="3"/>
      <c r="AL1076" s="3"/>
      <c r="AM1076" s="3"/>
      <c r="AN1076" s="18"/>
      <c r="AO1076" s="3"/>
    </row>
    <row r="1077" spans="2:41">
      <c r="B1077" s="11" t="s">
        <v>14</v>
      </c>
      <c r="C1077" s="10"/>
      <c r="E1077" s="4"/>
      <c r="F1077" s="3"/>
      <c r="G1077" s="3"/>
      <c r="H1077" s="5"/>
      <c r="N1077" s="3"/>
      <c r="O1077" s="3"/>
      <c r="P1077" s="3"/>
      <c r="Q1077" s="3"/>
      <c r="R1077" s="18"/>
      <c r="S1077" s="3"/>
      <c r="V1077" s="17"/>
      <c r="X1077" s="11" t="s">
        <v>14</v>
      </c>
      <c r="Y1077" s="10"/>
      <c r="AA1077" s="4"/>
      <c r="AB1077" s="3"/>
      <c r="AC1077" s="3"/>
      <c r="AD1077" s="5"/>
      <c r="AJ1077" s="3"/>
      <c r="AK1077" s="3"/>
      <c r="AL1077" s="3"/>
      <c r="AM1077" s="3"/>
      <c r="AN1077" s="18"/>
      <c r="AO1077" s="3"/>
    </row>
    <row r="1078" spans="2:41">
      <c r="B1078" s="11" t="s">
        <v>15</v>
      </c>
      <c r="C1078" s="10"/>
      <c r="E1078" s="4"/>
      <c r="F1078" s="3"/>
      <c r="G1078" s="3"/>
      <c r="H1078" s="5"/>
      <c r="N1078" s="3"/>
      <c r="O1078" s="3"/>
      <c r="P1078" s="3"/>
      <c r="Q1078" s="3"/>
      <c r="R1078" s="18"/>
      <c r="S1078" s="3"/>
      <c r="V1078" s="17"/>
      <c r="X1078" s="11" t="s">
        <v>15</v>
      </c>
      <c r="Y1078" s="10"/>
      <c r="AA1078" s="4"/>
      <c r="AB1078" s="3"/>
      <c r="AC1078" s="3"/>
      <c r="AD1078" s="5"/>
      <c r="AJ1078" s="3"/>
      <c r="AK1078" s="3"/>
      <c r="AL1078" s="3"/>
      <c r="AM1078" s="3"/>
      <c r="AN1078" s="18"/>
      <c r="AO1078" s="3"/>
    </row>
    <row r="1079" spans="2:41">
      <c r="B1079" s="11" t="s">
        <v>16</v>
      </c>
      <c r="C1079" s="10"/>
      <c r="E1079" s="170" t="s">
        <v>7</v>
      </c>
      <c r="F1079" s="171"/>
      <c r="G1079" s="172"/>
      <c r="H1079" s="5">
        <f>SUM(H1065:H1078)</f>
        <v>0</v>
      </c>
      <c r="N1079" s="3"/>
      <c r="O1079" s="3"/>
      <c r="P1079" s="3"/>
      <c r="Q1079" s="3"/>
      <c r="R1079" s="18"/>
      <c r="S1079" s="3"/>
      <c r="V1079" s="17"/>
      <c r="X1079" s="11" t="s">
        <v>16</v>
      </c>
      <c r="Y1079" s="10"/>
      <c r="AA1079" s="170" t="s">
        <v>7</v>
      </c>
      <c r="AB1079" s="171"/>
      <c r="AC1079" s="172"/>
      <c r="AD1079" s="5">
        <f>SUM(AD1065:AD1078)</f>
        <v>0</v>
      </c>
      <c r="AJ1079" s="3"/>
      <c r="AK1079" s="3"/>
      <c r="AL1079" s="3"/>
      <c r="AM1079" s="3"/>
      <c r="AN1079" s="18"/>
      <c r="AO1079" s="3"/>
    </row>
    <row r="1080" spans="2:41">
      <c r="B1080" s="11" t="s">
        <v>17</v>
      </c>
      <c r="C1080" s="10"/>
      <c r="E1080" s="13"/>
      <c r="F1080" s="13"/>
      <c r="G1080" s="13"/>
      <c r="N1080" s="3"/>
      <c r="O1080" s="3"/>
      <c r="P1080" s="3"/>
      <c r="Q1080" s="3"/>
      <c r="R1080" s="18"/>
      <c r="S1080" s="3"/>
      <c r="V1080" s="17"/>
      <c r="X1080" s="11" t="s">
        <v>17</v>
      </c>
      <c r="Y1080" s="10"/>
      <c r="AA1080" s="13"/>
      <c r="AB1080" s="13"/>
      <c r="AC1080" s="13"/>
      <c r="AJ1080" s="3"/>
      <c r="AK1080" s="3"/>
      <c r="AL1080" s="3"/>
      <c r="AM1080" s="3"/>
      <c r="AN1080" s="18"/>
      <c r="AO1080" s="3"/>
    </row>
    <row r="1081" spans="2:41">
      <c r="B1081" s="12"/>
      <c r="C1081" s="10"/>
      <c r="N1081" s="170" t="s">
        <v>7</v>
      </c>
      <c r="O1081" s="171"/>
      <c r="P1081" s="171"/>
      <c r="Q1081" s="172"/>
      <c r="R1081" s="18">
        <f>SUM(R1065:R1080)</f>
        <v>0</v>
      </c>
      <c r="S1081" s="3"/>
      <c r="V1081" s="17"/>
      <c r="X1081" s="12"/>
      <c r="Y1081" s="10"/>
      <c r="AJ1081" s="170" t="s">
        <v>7</v>
      </c>
      <c r="AK1081" s="171"/>
      <c r="AL1081" s="171"/>
      <c r="AM1081" s="172"/>
      <c r="AN1081" s="18">
        <f>SUM(AN1065:AN1080)</f>
        <v>0</v>
      </c>
      <c r="AO1081" s="3"/>
    </row>
    <row r="1082" spans="2:41">
      <c r="B1082" s="12"/>
      <c r="C1082" s="10"/>
      <c r="V1082" s="17"/>
      <c r="X1082" s="12"/>
      <c r="Y1082" s="10"/>
    </row>
    <row r="1083" spans="2:41">
      <c r="B1083" s="12"/>
      <c r="C1083" s="10"/>
      <c r="V1083" s="17"/>
      <c r="X1083" s="12"/>
      <c r="Y1083" s="10"/>
    </row>
    <row r="1084" spans="2:41">
      <c r="B1084" s="12"/>
      <c r="C1084" s="10"/>
      <c r="E1084" s="14"/>
      <c r="V1084" s="17"/>
      <c r="X1084" s="12"/>
      <c r="Y1084" s="10"/>
      <c r="AA1084" s="14"/>
    </row>
    <row r="1085" spans="2:41">
      <c r="B1085" s="12"/>
      <c r="C1085" s="10"/>
      <c r="V1085" s="17"/>
      <c r="X1085" s="12"/>
      <c r="Y1085" s="10"/>
    </row>
    <row r="1086" spans="2:41">
      <c r="B1086" s="12"/>
      <c r="C1086" s="10"/>
      <c r="V1086" s="17"/>
      <c r="X1086" s="12"/>
      <c r="Y1086" s="10"/>
    </row>
    <row r="1087" spans="2:41">
      <c r="B1087" s="12"/>
      <c r="C1087" s="10"/>
      <c r="V1087" s="17"/>
      <c r="X1087" s="12"/>
      <c r="Y1087" s="10"/>
    </row>
    <row r="1088" spans="2:41">
      <c r="B1088" s="12"/>
      <c r="C1088" s="10"/>
      <c r="V1088" s="17"/>
      <c r="X1088" s="12"/>
      <c r="Y1088" s="10"/>
    </row>
    <row r="1089" spans="2:27">
      <c r="B1089" s="12"/>
      <c r="C1089" s="10"/>
      <c r="V1089" s="17"/>
      <c r="X1089" s="12"/>
      <c r="Y1089" s="10"/>
    </row>
    <row r="1090" spans="2:27">
      <c r="B1090" s="11"/>
      <c r="C1090" s="10"/>
      <c r="V1090" s="17"/>
      <c r="X1090" s="11"/>
      <c r="Y1090" s="10"/>
    </row>
    <row r="1091" spans="2:27">
      <c r="B1091" s="15" t="s">
        <v>18</v>
      </c>
      <c r="C1091" s="16">
        <f>SUM(C1072:C1090)</f>
        <v>0</v>
      </c>
      <c r="D1091" t="s">
        <v>22</v>
      </c>
      <c r="E1091" t="s">
        <v>21</v>
      </c>
      <c r="V1091" s="17"/>
      <c r="X1091" s="15" t="s">
        <v>18</v>
      </c>
      <c r="Y1091" s="16">
        <f>SUM(Y1072:Y1090)</f>
        <v>0</v>
      </c>
      <c r="Z1091" t="s">
        <v>22</v>
      </c>
      <c r="AA1091" t="s">
        <v>21</v>
      </c>
    </row>
    <row r="1092" spans="2:27">
      <c r="E1092" s="1" t="s">
        <v>19</v>
      </c>
      <c r="V1092" s="17"/>
      <c r="AA1092" s="1" t="s">
        <v>19</v>
      </c>
    </row>
    <row r="1093" spans="2:27">
      <c r="V1093" s="17"/>
    </row>
    <row r="1094" spans="2:27">
      <c r="V1094" s="17"/>
    </row>
    <row r="1095" spans="2:27">
      <c r="V1095" s="17"/>
    </row>
    <row r="1096" spans="2:27">
      <c r="V1096" s="17"/>
    </row>
    <row r="1097" spans="2:27">
      <c r="V1097" s="17"/>
    </row>
    <row r="1098" spans="2:27">
      <c r="V1098" s="17"/>
    </row>
    <row r="1099" spans="2:27">
      <c r="V1099" s="17"/>
    </row>
    <row r="1100" spans="2:27">
      <c r="V1100" s="17"/>
    </row>
    <row r="1101" spans="2:27">
      <c r="V1101" s="17"/>
    </row>
    <row r="1102" spans="2:27">
      <c r="V1102" s="17"/>
    </row>
    <row r="1103" spans="2:27">
      <c r="V1103" s="17"/>
    </row>
    <row r="1104" spans="2:27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7:AM117"/>
    <mergeCell ref="AC93:AE95"/>
    <mergeCell ref="H94:J95"/>
    <mergeCell ref="E99:H99"/>
    <mergeCell ref="AA99:AD99"/>
    <mergeCell ref="B105:C105"/>
    <mergeCell ref="X105:Y105"/>
    <mergeCell ref="B61:C61"/>
    <mergeCell ref="X61:Y61"/>
    <mergeCell ref="E69:G69"/>
    <mergeCell ref="AA69:AC69"/>
    <mergeCell ref="N71:Q71"/>
    <mergeCell ref="AJ71:AM71"/>
    <mergeCell ref="H131:J132"/>
    <mergeCell ref="AA131:AC132"/>
    <mergeCell ref="E136:H136"/>
    <mergeCell ref="AA136:AD136"/>
    <mergeCell ref="X142:Y142"/>
    <mergeCell ref="B143:C143"/>
    <mergeCell ref="B106:C106"/>
    <mergeCell ref="X106:Y106"/>
    <mergeCell ref="E115:G115"/>
    <mergeCell ref="AA115:AC115"/>
    <mergeCell ref="N117:Q117"/>
    <mergeCell ref="AJ203:AM203"/>
    <mergeCell ref="B192:C192"/>
    <mergeCell ref="X192:Y192"/>
    <mergeCell ref="E246:G246"/>
    <mergeCell ref="N248:Q248"/>
    <mergeCell ref="B144:C144"/>
    <mergeCell ref="X144:Y144"/>
    <mergeCell ref="E152:G152"/>
    <mergeCell ref="B191:C191"/>
    <mergeCell ref="AA152:AC152"/>
    <mergeCell ref="N154:Q154"/>
    <mergeCell ref="AJ154:AM154"/>
    <mergeCell ref="B238:C238"/>
    <mergeCell ref="E201:G201"/>
    <mergeCell ref="AA201:AC201"/>
    <mergeCell ref="N203:Q203"/>
    <mergeCell ref="B237:C237"/>
    <mergeCell ref="AC179:AE181"/>
    <mergeCell ref="H180:J181"/>
    <mergeCell ref="E185:H185"/>
    <mergeCell ref="AA185:AD185"/>
    <mergeCell ref="X191:Y191"/>
    <mergeCell ref="H225:J226"/>
    <mergeCell ref="AA225:AC226"/>
    <mergeCell ref="E230:H230"/>
    <mergeCell ref="AA230:AD230"/>
    <mergeCell ref="X236:Y236"/>
    <mergeCell ref="X238:Y238"/>
    <mergeCell ref="AA246:AC246"/>
    <mergeCell ref="AJ340:AM340"/>
    <mergeCell ref="E293:G293"/>
    <mergeCell ref="AA293:AC293"/>
    <mergeCell ref="N295:Q295"/>
    <mergeCell ref="H317:J318"/>
    <mergeCell ref="AA317:AC318"/>
    <mergeCell ref="E322:H322"/>
    <mergeCell ref="AA322:AD322"/>
    <mergeCell ref="AJ295:AM295"/>
    <mergeCell ref="AJ248:AM248"/>
    <mergeCell ref="AC364:AE366"/>
    <mergeCell ref="H365:J366"/>
    <mergeCell ref="E370:H370"/>
    <mergeCell ref="AA370:AD370"/>
    <mergeCell ref="B376:C376"/>
    <mergeCell ref="X376:Y376"/>
    <mergeCell ref="AC271:AE273"/>
    <mergeCell ref="H272:J273"/>
    <mergeCell ref="E277:H277"/>
    <mergeCell ref="AA277:AD277"/>
    <mergeCell ref="B283:C283"/>
    <mergeCell ref="X283:Y283"/>
    <mergeCell ref="E338:G338"/>
    <mergeCell ref="AA338:AC338"/>
    <mergeCell ref="N340:Q340"/>
    <mergeCell ref="X328:Y328"/>
    <mergeCell ref="X330:Y330"/>
    <mergeCell ref="X284:Y284"/>
    <mergeCell ref="B284:C284"/>
    <mergeCell ref="B329:C329"/>
    <mergeCell ref="B330:C330"/>
    <mergeCell ref="AJ388:AM388"/>
    <mergeCell ref="H410:J411"/>
    <mergeCell ref="AA410:AC411"/>
    <mergeCell ref="E415:H415"/>
    <mergeCell ref="AA415:AD415"/>
    <mergeCell ref="B377:C377"/>
    <mergeCell ref="X377:Y377"/>
    <mergeCell ref="E386:G386"/>
    <mergeCell ref="AA386:AC386"/>
    <mergeCell ref="N388:Q388"/>
    <mergeCell ref="AA431:AC431"/>
    <mergeCell ref="N433:Q433"/>
    <mergeCell ref="AJ433:AM433"/>
    <mergeCell ref="AC454:AE456"/>
    <mergeCell ref="H455:J456"/>
    <mergeCell ref="X421:Y421"/>
    <mergeCell ref="B422:C422"/>
    <mergeCell ref="B423:C423"/>
    <mergeCell ref="X423:Y423"/>
    <mergeCell ref="E431:G431"/>
    <mergeCell ref="E476:G476"/>
    <mergeCell ref="AA476:AC476"/>
    <mergeCell ref="N478:Q478"/>
    <mergeCell ref="AJ478:AM478"/>
    <mergeCell ref="H500:J501"/>
    <mergeCell ref="AA500:AC501"/>
    <mergeCell ref="E460:H460"/>
    <mergeCell ref="AA460:AD460"/>
    <mergeCell ref="B466:C466"/>
    <mergeCell ref="X466:Y466"/>
    <mergeCell ref="B467:C467"/>
    <mergeCell ref="X467:Y467"/>
    <mergeCell ref="AJ523:AM523"/>
    <mergeCell ref="AC546:AE548"/>
    <mergeCell ref="H547:J548"/>
    <mergeCell ref="E505:H505"/>
    <mergeCell ref="AA505:AD505"/>
    <mergeCell ref="X511:Y511"/>
    <mergeCell ref="B512:C512"/>
    <mergeCell ref="B513:C513"/>
    <mergeCell ref="X513:Y513"/>
    <mergeCell ref="E552:H552"/>
    <mergeCell ref="AA552:AD552"/>
    <mergeCell ref="B558:C558"/>
    <mergeCell ref="X558:Y558"/>
    <mergeCell ref="B559:C559"/>
    <mergeCell ref="X559:Y559"/>
    <mergeCell ref="E521:G521"/>
    <mergeCell ref="AA521:AC521"/>
    <mergeCell ref="N523:Q523"/>
    <mergeCell ref="B604:C604"/>
    <mergeCell ref="B605:C605"/>
    <mergeCell ref="X605:Y605"/>
    <mergeCell ref="E568:G568"/>
    <mergeCell ref="AA568:AC568"/>
    <mergeCell ref="N570:Q570"/>
    <mergeCell ref="AJ570:AM570"/>
    <mergeCell ref="H592:J593"/>
    <mergeCell ref="AA592:AC593"/>
    <mergeCell ref="E613:G613"/>
    <mergeCell ref="AA613:AC613"/>
    <mergeCell ref="N615:Q615"/>
    <mergeCell ref="AJ615:AM615"/>
    <mergeCell ref="AC639:AE641"/>
    <mergeCell ref="H640:J641"/>
    <mergeCell ref="E597:H597"/>
    <mergeCell ref="AA597:AD597"/>
    <mergeCell ref="X603:Y603"/>
    <mergeCell ref="E661:G661"/>
    <mergeCell ref="AA661:AC661"/>
    <mergeCell ref="N663:Q663"/>
    <mergeCell ref="AJ663:AM663"/>
    <mergeCell ref="H685:J686"/>
    <mergeCell ref="AA685:AC686"/>
    <mergeCell ref="E645:H645"/>
    <mergeCell ref="AA645:AD645"/>
    <mergeCell ref="B651:C651"/>
    <mergeCell ref="X651:Y651"/>
    <mergeCell ref="B652:C652"/>
    <mergeCell ref="X652:Y652"/>
    <mergeCell ref="AJ708:AM708"/>
    <mergeCell ref="AC732:AE734"/>
    <mergeCell ref="H733:J734"/>
    <mergeCell ref="E690:H690"/>
    <mergeCell ref="AA690:AD690"/>
    <mergeCell ref="X696:Y696"/>
    <mergeCell ref="B697:C697"/>
    <mergeCell ref="B698:C698"/>
    <mergeCell ref="X698:Y698"/>
    <mergeCell ref="E738:H738"/>
    <mergeCell ref="AA738:AD738"/>
    <mergeCell ref="B744:C744"/>
    <mergeCell ref="X744:Y744"/>
    <mergeCell ref="B745:C745"/>
    <mergeCell ref="X745:Y745"/>
    <mergeCell ref="E706:G706"/>
    <mergeCell ref="AA706:AC706"/>
    <mergeCell ref="N708:Q708"/>
    <mergeCell ref="B790:C790"/>
    <mergeCell ref="B791:C791"/>
    <mergeCell ref="X791:Y791"/>
    <mergeCell ref="E754:G754"/>
    <mergeCell ref="AA754:AC754"/>
    <mergeCell ref="N756:Q756"/>
    <mergeCell ref="AJ756:AM756"/>
    <mergeCell ref="H778:J779"/>
    <mergeCell ref="AA778:AC779"/>
    <mergeCell ref="E799:G799"/>
    <mergeCell ref="AA799:AC799"/>
    <mergeCell ref="N801:Q801"/>
    <mergeCell ref="AJ801:AM801"/>
    <mergeCell ref="AC825:AE827"/>
    <mergeCell ref="H826:J827"/>
    <mergeCell ref="E783:H783"/>
    <mergeCell ref="AA783:AD783"/>
    <mergeCell ref="X789:Y789"/>
    <mergeCell ref="E847:G847"/>
    <mergeCell ref="AA847:AC847"/>
    <mergeCell ref="N849:Q849"/>
    <mergeCell ref="AJ849:AM849"/>
    <mergeCell ref="H871:J872"/>
    <mergeCell ref="AA871:AC872"/>
    <mergeCell ref="E831:H831"/>
    <mergeCell ref="AA831:AD831"/>
    <mergeCell ref="B837:C837"/>
    <mergeCell ref="X837:Y837"/>
    <mergeCell ref="B838:C838"/>
    <mergeCell ref="X838:Y838"/>
    <mergeCell ref="AJ894:AM894"/>
    <mergeCell ref="AC919:AE921"/>
    <mergeCell ref="H920:J921"/>
    <mergeCell ref="E876:H876"/>
    <mergeCell ref="AA876:AD876"/>
    <mergeCell ref="X882:Y882"/>
    <mergeCell ref="B883:C883"/>
    <mergeCell ref="B884:C884"/>
    <mergeCell ref="X884:Y884"/>
    <mergeCell ref="E925:H925"/>
    <mergeCell ref="AA925:AD925"/>
    <mergeCell ref="B931:C931"/>
    <mergeCell ref="X931:Y931"/>
    <mergeCell ref="B932:C932"/>
    <mergeCell ref="X932:Y932"/>
    <mergeCell ref="E892:G892"/>
    <mergeCell ref="AA892:AC892"/>
    <mergeCell ref="N894:Q894"/>
    <mergeCell ref="B977:C977"/>
    <mergeCell ref="B978:C978"/>
    <mergeCell ref="X978:Y978"/>
    <mergeCell ref="E941:G941"/>
    <mergeCell ref="AA941:AC941"/>
    <mergeCell ref="N943:Q943"/>
    <mergeCell ref="AJ943:AM943"/>
    <mergeCell ref="H965:J966"/>
    <mergeCell ref="AA965:AC966"/>
    <mergeCell ref="E986:G986"/>
    <mergeCell ref="AA986:AC986"/>
    <mergeCell ref="N988:Q988"/>
    <mergeCell ref="AJ988:AM988"/>
    <mergeCell ref="AC1012:AE1014"/>
    <mergeCell ref="H1013:J1014"/>
    <mergeCell ref="E970:H970"/>
    <mergeCell ref="AA970:AD970"/>
    <mergeCell ref="X976:Y976"/>
    <mergeCell ref="E1034:G1034"/>
    <mergeCell ref="AA1034:AC1034"/>
    <mergeCell ref="N1036:Q1036"/>
    <mergeCell ref="AJ1036:AM1036"/>
    <mergeCell ref="H1058:J1059"/>
    <mergeCell ref="AA1058:AC1059"/>
    <mergeCell ref="E1018:H1018"/>
    <mergeCell ref="AA1018:AD1018"/>
    <mergeCell ref="B1024:C1024"/>
    <mergeCell ref="X1024:Y1024"/>
    <mergeCell ref="B1025:C1025"/>
    <mergeCell ref="X1025:Y1025"/>
    <mergeCell ref="E1079:G1079"/>
    <mergeCell ref="AA1079:AC1079"/>
    <mergeCell ref="N1081:Q1081"/>
    <mergeCell ref="AJ1081:AM1081"/>
    <mergeCell ref="E1063:H1063"/>
    <mergeCell ref="AA1063:AD1063"/>
    <mergeCell ref="X1069:Y1069"/>
    <mergeCell ref="B1070:C1070"/>
    <mergeCell ref="B1071:C1071"/>
    <mergeCell ref="X1071:Y1071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Z1208"/>
  <sheetViews>
    <sheetView topLeftCell="A550" zoomScaleNormal="100" workbookViewId="0">
      <selection activeCell="E560" sqref="E560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3.85546875" customWidth="1"/>
    <col min="7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176" t="s">
        <v>29</v>
      </c>
      <c r="AD2" s="176"/>
      <c r="AE2" s="176"/>
    </row>
    <row r="3" spans="2:41">
      <c r="H3" s="173" t="s">
        <v>28</v>
      </c>
      <c r="I3" s="173"/>
      <c r="J3" s="173"/>
      <c r="V3" s="17"/>
      <c r="AC3" s="176"/>
      <c r="AD3" s="176"/>
      <c r="AE3" s="176"/>
    </row>
    <row r="4" spans="2:41">
      <c r="H4" s="173"/>
      <c r="I4" s="173"/>
      <c r="J4" s="173"/>
      <c r="V4" s="17"/>
      <c r="AC4" s="176"/>
      <c r="AD4" s="176"/>
      <c r="AE4" s="17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74" t="s">
        <v>20</v>
      </c>
      <c r="F8" s="174"/>
      <c r="G8" s="174"/>
      <c r="H8" s="174"/>
      <c r="V8" s="17"/>
      <c r="X8" s="23" t="s">
        <v>82</v>
      </c>
      <c r="Y8" s="20">
        <f>IF(B8="PAGADO",0,C13)</f>
        <v>0</v>
      </c>
      <c r="AA8" s="174" t="s">
        <v>62</v>
      </c>
      <c r="AB8" s="174"/>
      <c r="AC8" s="174"/>
      <c r="AD8" s="174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AE24</f>
        <v>118.8</v>
      </c>
      <c r="AA9" s="2" t="s">
        <v>1</v>
      </c>
      <c r="AB9" s="2" t="s">
        <v>2</v>
      </c>
      <c r="AC9" s="2" t="s">
        <v>3</v>
      </c>
      <c r="AD9" s="2" t="s">
        <v>4</v>
      </c>
      <c r="AE9" s="2" t="s">
        <v>167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>
        <v>44867</v>
      </c>
      <c r="AB10" s="3" t="s">
        <v>168</v>
      </c>
      <c r="AC10" s="3" t="s">
        <v>169</v>
      </c>
      <c r="AD10" s="5">
        <v>10</v>
      </c>
      <c r="AE10" s="3" t="s">
        <v>119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118.8</v>
      </c>
      <c r="AA11" s="4">
        <v>44870</v>
      </c>
      <c r="AB11" s="3" t="s">
        <v>168</v>
      </c>
      <c r="AC11" s="3" t="s">
        <v>169</v>
      </c>
      <c r="AD11" s="5">
        <v>10</v>
      </c>
      <c r="AE11" s="3" t="s">
        <v>125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>
        <v>44873</v>
      </c>
      <c r="AB12" s="3" t="s">
        <v>168</v>
      </c>
      <c r="AC12" s="3" t="s">
        <v>169</v>
      </c>
      <c r="AD12" s="5">
        <v>10</v>
      </c>
      <c r="AE12" s="3" t="s">
        <v>103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118.8</v>
      </c>
      <c r="AA13" s="4">
        <v>44874</v>
      </c>
      <c r="AB13" s="3" t="s">
        <v>168</v>
      </c>
      <c r="AC13" s="3" t="s">
        <v>169</v>
      </c>
      <c r="AD13" s="5">
        <v>10</v>
      </c>
      <c r="AE13" s="3" t="s">
        <v>103</v>
      </c>
      <c r="AJ13" s="3"/>
      <c r="AK13" s="3"/>
      <c r="AL13" s="3"/>
      <c r="AM13" s="3"/>
      <c r="AN13" s="18"/>
      <c r="AO13" s="3"/>
    </row>
    <row r="14" spans="2:41" ht="26.25">
      <c r="B14" s="177" t="str">
        <f>IF(C13&lt;0,"NO PAGAR","COBRAR")</f>
        <v>COBRAR</v>
      </c>
      <c r="C14" s="17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77" t="str">
        <f>IF(Y13&lt;0,"NO PAGAR","COBRAR")</f>
        <v>COBRAR</v>
      </c>
      <c r="Y14" s="177"/>
      <c r="AA14" s="4">
        <v>44875</v>
      </c>
      <c r="AB14" s="3" t="s">
        <v>168</v>
      </c>
      <c r="AC14" s="3" t="s">
        <v>170</v>
      </c>
      <c r="AD14" s="5">
        <v>10</v>
      </c>
      <c r="AE14" s="3" t="s">
        <v>123</v>
      </c>
      <c r="AJ14" s="3"/>
      <c r="AK14" s="3"/>
      <c r="AL14" s="3"/>
      <c r="AM14" s="3"/>
      <c r="AN14" s="18"/>
      <c r="AO14" s="3"/>
    </row>
    <row r="15" spans="2:41">
      <c r="B15" s="168" t="s">
        <v>9</v>
      </c>
      <c r="C15" s="16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68" t="s">
        <v>9</v>
      </c>
      <c r="Y15" s="169"/>
      <c r="AA15" s="4">
        <v>44880</v>
      </c>
      <c r="AB15" s="3" t="s">
        <v>168</v>
      </c>
      <c r="AC15" s="3" t="s">
        <v>169</v>
      </c>
      <c r="AD15" s="5">
        <v>10</v>
      </c>
      <c r="AE15" s="3" t="s">
        <v>115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>
        <v>44881</v>
      </c>
      <c r="AB16" s="3" t="s">
        <v>168</v>
      </c>
      <c r="AC16" s="3" t="s">
        <v>169</v>
      </c>
      <c r="AD16" s="5">
        <v>10</v>
      </c>
      <c r="AE16" s="3" t="s">
        <v>118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44882</v>
      </c>
      <c r="AB17" s="3" t="s">
        <v>168</v>
      </c>
      <c r="AC17" s="3" t="s">
        <v>170</v>
      </c>
      <c r="AD17" s="5">
        <v>10</v>
      </c>
      <c r="AE17" s="3" t="s">
        <v>122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44894</v>
      </c>
      <c r="AB18" s="3" t="s">
        <v>168</v>
      </c>
      <c r="AC18" s="3" t="s">
        <v>150</v>
      </c>
      <c r="AD18" s="5">
        <v>10</v>
      </c>
      <c r="AE18" s="3" t="s">
        <v>103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44896</v>
      </c>
      <c r="AB19" s="3" t="s">
        <v>168</v>
      </c>
      <c r="AC19" s="3" t="s">
        <v>170</v>
      </c>
      <c r="AD19" s="5">
        <v>10</v>
      </c>
      <c r="AE19" s="3" t="s">
        <v>120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>
        <v>44898</v>
      </c>
      <c r="AB20" s="3" t="s">
        <v>168</v>
      </c>
      <c r="AC20" s="3" t="s">
        <v>169</v>
      </c>
      <c r="AD20" s="5">
        <v>10</v>
      </c>
      <c r="AE20" s="3" t="s">
        <v>125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>
        <v>45265</v>
      </c>
      <c r="AB21" s="3" t="s">
        <v>168</v>
      </c>
      <c r="AC21" s="3" t="s">
        <v>169</v>
      </c>
      <c r="AD21" s="5">
        <v>10</v>
      </c>
      <c r="AE21" s="3" t="s">
        <v>103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E22" s="3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E23" s="3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70" t="s">
        <v>7</v>
      </c>
      <c r="F24" s="171"/>
      <c r="G24" s="172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70" t="s">
        <v>7</v>
      </c>
      <c r="AB24" s="171"/>
      <c r="AC24" s="172"/>
      <c r="AD24" s="5">
        <f>SUM(AD10:AD23)</f>
        <v>120</v>
      </c>
      <c r="AE24" s="18">
        <f>AD24*0.99</f>
        <v>118.8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70" t="s">
        <v>7</v>
      </c>
      <c r="O26" s="171"/>
      <c r="P26" s="171"/>
      <c r="Q26" s="172"/>
      <c r="R26" s="18">
        <f>SUM(R10:R25)</f>
        <v>0</v>
      </c>
      <c r="S26" s="3"/>
      <c r="V26" s="17"/>
      <c r="X26" s="12"/>
      <c r="Y26" s="10"/>
      <c r="AJ26" s="170" t="s">
        <v>7</v>
      </c>
      <c r="AK26" s="171"/>
      <c r="AL26" s="171"/>
      <c r="AM26" s="172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73" t="s">
        <v>30</v>
      </c>
      <c r="I48" s="173"/>
      <c r="J48" s="173"/>
      <c r="V48" s="17"/>
      <c r="AA48" s="173" t="s">
        <v>31</v>
      </c>
      <c r="AB48" s="173"/>
      <c r="AC48" s="173"/>
    </row>
    <row r="49" spans="2:41">
      <c r="H49" s="173"/>
      <c r="I49" s="173"/>
      <c r="J49" s="173"/>
      <c r="V49" s="17"/>
      <c r="AA49" s="173"/>
      <c r="AB49" s="173"/>
      <c r="AC49" s="173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174" t="s">
        <v>206</v>
      </c>
      <c r="F53" s="174"/>
      <c r="G53" s="174"/>
      <c r="H53" s="174"/>
      <c r="V53" s="17"/>
      <c r="X53" s="23" t="s">
        <v>32</v>
      </c>
      <c r="Y53" s="20">
        <f>IF(B53="PAGADO",0,C58)</f>
        <v>0</v>
      </c>
      <c r="AA53" s="174" t="s">
        <v>20</v>
      </c>
      <c r="AB53" s="174"/>
      <c r="AC53" s="174"/>
      <c r="AD53" s="174"/>
    </row>
    <row r="54" spans="2:41">
      <c r="B54" s="1" t="s">
        <v>0</v>
      </c>
      <c r="C54" s="19">
        <f>H69</f>
        <v>50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44898</v>
      </c>
      <c r="F55" s="3" t="s">
        <v>149</v>
      </c>
      <c r="G55" s="3" t="s">
        <v>150</v>
      </c>
      <c r="H55" s="5">
        <v>10</v>
      </c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50</v>
      </c>
      <c r="E56" s="4">
        <v>44900</v>
      </c>
      <c r="F56" s="3" t="s">
        <v>149</v>
      </c>
      <c r="G56" s="3" t="s">
        <v>150</v>
      </c>
      <c r="H56" s="5">
        <v>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45273</v>
      </c>
      <c r="F57" s="3" t="s">
        <v>149</v>
      </c>
      <c r="G57" s="3" t="s">
        <v>150</v>
      </c>
      <c r="H57" s="5">
        <v>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50</v>
      </c>
      <c r="E58" s="4"/>
      <c r="F58" s="3" t="s">
        <v>207</v>
      </c>
      <c r="G58" s="3"/>
      <c r="H58" s="5">
        <v>20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75" t="str">
        <f>IF(Y58&lt;0,"NO PAGAR","COBRAR'")</f>
        <v>COBRAR'</v>
      </c>
      <c r="Y59" s="17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75" t="str">
        <f>IF(C58&lt;0,"NO PAGAR","COBRAR'")</f>
        <v>COBRAR'</v>
      </c>
      <c r="C60" s="17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68" t="s">
        <v>9</v>
      </c>
      <c r="C61" s="16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68" t="s">
        <v>9</v>
      </c>
      <c r="Y61" s="16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70" t="s">
        <v>7</v>
      </c>
      <c r="F69" s="171"/>
      <c r="G69" s="172"/>
      <c r="H69" s="5">
        <f>SUM(H55:H68)</f>
        <v>50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70" t="s">
        <v>7</v>
      </c>
      <c r="AB69" s="171"/>
      <c r="AC69" s="172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70" t="s">
        <v>7</v>
      </c>
      <c r="O71" s="171"/>
      <c r="P71" s="171"/>
      <c r="Q71" s="172"/>
      <c r="R71" s="18">
        <f>SUM(R55:R70)</f>
        <v>0</v>
      </c>
      <c r="S71" s="3"/>
      <c r="V71" s="17"/>
      <c r="X71" s="12"/>
      <c r="Y71" s="10"/>
      <c r="AJ71" s="170" t="s">
        <v>7</v>
      </c>
      <c r="AK71" s="171"/>
      <c r="AL71" s="171"/>
      <c r="AM71" s="172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76" t="s">
        <v>29</v>
      </c>
      <c r="AD100" s="176"/>
      <c r="AE100" s="176"/>
    </row>
    <row r="101" spans="2:41">
      <c r="H101" s="173" t="s">
        <v>28</v>
      </c>
      <c r="I101" s="173"/>
      <c r="J101" s="173"/>
      <c r="V101" s="17"/>
      <c r="AC101" s="176"/>
      <c r="AD101" s="176"/>
      <c r="AE101" s="176"/>
    </row>
    <row r="102" spans="2:41">
      <c r="H102" s="173"/>
      <c r="I102" s="173"/>
      <c r="J102" s="173"/>
      <c r="V102" s="17"/>
      <c r="AC102" s="176"/>
      <c r="AD102" s="176"/>
      <c r="AE102" s="176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74"/>
      <c r="F106" s="174"/>
      <c r="G106" s="174"/>
      <c r="H106" s="174"/>
      <c r="V106" s="17"/>
      <c r="X106" s="23" t="s">
        <v>32</v>
      </c>
      <c r="Y106" s="20">
        <f>IF(B106="PAGADO",0,C111)</f>
        <v>0</v>
      </c>
      <c r="AA106" s="174" t="s">
        <v>20</v>
      </c>
      <c r="AB106" s="174"/>
      <c r="AC106" s="174"/>
      <c r="AD106" s="174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77" t="str">
        <f>IF(C111&lt;0,"NO PAGAR","COBRAR")</f>
        <v>COBRAR</v>
      </c>
      <c r="C112" s="177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77" t="str">
        <f>IF(Y111&lt;0,"NO PAGAR","COBRAR")</f>
        <v>COBRAR</v>
      </c>
      <c r="Y112" s="177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68" t="s">
        <v>9</v>
      </c>
      <c r="C113" s="169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68" t="s">
        <v>9</v>
      </c>
      <c r="Y113" s="169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70" t="s">
        <v>7</v>
      </c>
      <c r="F122" s="171"/>
      <c r="G122" s="172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70" t="s">
        <v>7</v>
      </c>
      <c r="AB122" s="171"/>
      <c r="AC122" s="172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70" t="s">
        <v>7</v>
      </c>
      <c r="O124" s="171"/>
      <c r="P124" s="171"/>
      <c r="Q124" s="172"/>
      <c r="R124" s="18">
        <f>SUM(R108:R123)</f>
        <v>0</v>
      </c>
      <c r="S124" s="3"/>
      <c r="V124" s="17"/>
      <c r="X124" s="12"/>
      <c r="Y124" s="10"/>
      <c r="AJ124" s="170" t="s">
        <v>7</v>
      </c>
      <c r="AK124" s="171"/>
      <c r="AL124" s="171"/>
      <c r="AM124" s="172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73" t="s">
        <v>30</v>
      </c>
      <c r="I146" s="173"/>
      <c r="J146" s="173"/>
      <c r="V146" s="17"/>
      <c r="AA146" s="173" t="s">
        <v>31</v>
      </c>
      <c r="AB146" s="173"/>
      <c r="AC146" s="173"/>
    </row>
    <row r="147" spans="2:41">
      <c r="H147" s="173"/>
      <c r="I147" s="173"/>
      <c r="J147" s="173"/>
      <c r="V147" s="17"/>
      <c r="AA147" s="173"/>
      <c r="AB147" s="173"/>
      <c r="AC147" s="173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IF(X106="PAGADO",0,C111)</f>
        <v>0</v>
      </c>
      <c r="E151" s="174" t="s">
        <v>343</v>
      </c>
      <c r="F151" s="174"/>
      <c r="G151" s="174"/>
      <c r="H151" s="174"/>
      <c r="V151" s="17"/>
      <c r="X151" s="23" t="s">
        <v>32</v>
      </c>
      <c r="Y151" s="20">
        <f>IF(B151="PAGADO",0,C156)</f>
        <v>0</v>
      </c>
      <c r="AA151" s="174" t="s">
        <v>20</v>
      </c>
      <c r="AB151" s="174"/>
      <c r="AC151" s="174"/>
      <c r="AD151" s="174"/>
    </row>
    <row r="152" spans="2:41">
      <c r="B152" s="1" t="s">
        <v>0</v>
      </c>
      <c r="C152" s="19">
        <f>H167</f>
        <v>215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44884</v>
      </c>
      <c r="F153" s="3" t="s">
        <v>345</v>
      </c>
      <c r="G153" s="3" t="s">
        <v>169</v>
      </c>
      <c r="H153" s="5">
        <v>10</v>
      </c>
      <c r="I153" t="s">
        <v>119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215</v>
      </c>
      <c r="E154" s="4">
        <v>44904</v>
      </c>
      <c r="F154" s="3" t="s">
        <v>345</v>
      </c>
      <c r="G154" s="3" t="s">
        <v>169</v>
      </c>
      <c r="H154" s="5">
        <v>10</v>
      </c>
      <c r="I154" t="s">
        <v>103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44915</v>
      </c>
      <c r="F155" s="3" t="s">
        <v>345</v>
      </c>
      <c r="G155" s="3" t="s">
        <v>169</v>
      </c>
      <c r="H155" s="5">
        <v>10</v>
      </c>
      <c r="I155" t="s">
        <v>122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215</v>
      </c>
      <c r="E156" s="4">
        <v>44923</v>
      </c>
      <c r="F156" s="3" t="s">
        <v>345</v>
      </c>
      <c r="G156" s="3" t="s">
        <v>169</v>
      </c>
      <c r="H156" s="5">
        <v>10</v>
      </c>
      <c r="I156" t="s">
        <v>351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>
        <v>44924</v>
      </c>
      <c r="F157" s="3" t="s">
        <v>345</v>
      </c>
      <c r="G157" s="3" t="s">
        <v>169</v>
      </c>
      <c r="H157" s="5">
        <v>10</v>
      </c>
      <c r="I157" t="s">
        <v>125</v>
      </c>
      <c r="N157" s="3"/>
      <c r="O157" s="3"/>
      <c r="P157" s="3"/>
      <c r="Q157" s="3"/>
      <c r="R157" s="18"/>
      <c r="S157" s="3"/>
      <c r="V157" s="17"/>
      <c r="X157" s="175" t="str">
        <f>IF(Y156&lt;0,"NO PAGAR","COBRAR'")</f>
        <v>COBRAR'</v>
      </c>
      <c r="Y157" s="175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75" t="str">
        <f>IF(C156&lt;0,"NO PAGAR","COBRAR'")</f>
        <v>COBRAR'</v>
      </c>
      <c r="C158" s="175"/>
      <c r="E158" s="4">
        <v>44921</v>
      </c>
      <c r="F158" s="3" t="s">
        <v>345</v>
      </c>
      <c r="G158" s="3" t="s">
        <v>169</v>
      </c>
      <c r="H158" s="5">
        <v>10</v>
      </c>
      <c r="I158" t="s">
        <v>351</v>
      </c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68" t="s">
        <v>9</v>
      </c>
      <c r="C159" s="169"/>
      <c r="E159" s="4">
        <v>44908</v>
      </c>
      <c r="F159" s="3" t="s">
        <v>345</v>
      </c>
      <c r="G159" s="3" t="s">
        <v>169</v>
      </c>
      <c r="H159" s="5">
        <v>10</v>
      </c>
      <c r="I159" t="s">
        <v>346</v>
      </c>
      <c r="N159" s="3"/>
      <c r="O159" s="3"/>
      <c r="P159" s="3"/>
      <c r="Q159" s="3"/>
      <c r="R159" s="18"/>
      <c r="S159" s="3"/>
      <c r="V159" s="17"/>
      <c r="X159" s="168" t="s">
        <v>9</v>
      </c>
      <c r="Y159" s="169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>
        <v>44608</v>
      </c>
      <c r="F160" s="3" t="s">
        <v>204</v>
      </c>
      <c r="G160" s="3"/>
      <c r="H160" s="5">
        <v>40</v>
      </c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 t="s">
        <v>350</v>
      </c>
      <c r="F161" s="3"/>
      <c r="G161" s="3"/>
      <c r="H161" s="5">
        <v>30</v>
      </c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>
        <v>44965</v>
      </c>
      <c r="F162" s="3" t="s">
        <v>349</v>
      </c>
      <c r="G162" s="3"/>
      <c r="H162" s="5">
        <v>45</v>
      </c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>
        <v>44600</v>
      </c>
      <c r="F163" s="3" t="s">
        <v>348</v>
      </c>
      <c r="G163" s="3"/>
      <c r="H163" s="5">
        <v>30</v>
      </c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70" t="s">
        <v>7</v>
      </c>
      <c r="F167" s="171"/>
      <c r="G167" s="172"/>
      <c r="H167" s="5">
        <f>SUM(H153:H166)</f>
        <v>215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70" t="s">
        <v>7</v>
      </c>
      <c r="AB167" s="171"/>
      <c r="AC167" s="172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70" t="s">
        <v>7</v>
      </c>
      <c r="O169" s="171"/>
      <c r="P169" s="171"/>
      <c r="Q169" s="172"/>
      <c r="R169" s="18">
        <f>SUM(R153:R168)</f>
        <v>0</v>
      </c>
      <c r="S169" s="3"/>
      <c r="V169" s="17"/>
      <c r="X169" s="12"/>
      <c r="Y169" s="10"/>
      <c r="AJ169" s="170" t="s">
        <v>7</v>
      </c>
      <c r="AK169" s="171"/>
      <c r="AL169" s="171"/>
      <c r="AM169" s="172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76" t="s">
        <v>29</v>
      </c>
      <c r="AD185" s="176"/>
      <c r="AE185" s="176"/>
    </row>
    <row r="186" spans="2:41">
      <c r="H186" s="173" t="s">
        <v>28</v>
      </c>
      <c r="I186" s="173"/>
      <c r="J186" s="173"/>
      <c r="V186" s="17"/>
      <c r="AC186" s="176"/>
      <c r="AD186" s="176"/>
      <c r="AE186" s="176"/>
    </row>
    <row r="187" spans="2:41">
      <c r="H187" s="173"/>
      <c r="I187" s="173"/>
      <c r="J187" s="173"/>
      <c r="V187" s="17"/>
      <c r="AC187" s="176"/>
      <c r="AD187" s="176"/>
      <c r="AE187" s="176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156</v>
      </c>
      <c r="C191" s="20">
        <f>IF(X151="PAGADO",0,Y156)</f>
        <v>0</v>
      </c>
      <c r="E191" s="174" t="s">
        <v>309</v>
      </c>
      <c r="F191" s="174"/>
      <c r="G191" s="174"/>
      <c r="H191" s="174"/>
      <c r="V191" s="17"/>
      <c r="X191" s="23" t="s">
        <v>32</v>
      </c>
      <c r="Y191" s="20">
        <f>IF(B191="PAGADO",0,C196)</f>
        <v>0</v>
      </c>
      <c r="AA191" s="174" t="s">
        <v>20</v>
      </c>
      <c r="AB191" s="174"/>
      <c r="AC191" s="174"/>
      <c r="AD191" s="174"/>
    </row>
    <row r="192" spans="2:41">
      <c r="B192" s="1" t="s">
        <v>0</v>
      </c>
      <c r="C192" s="19">
        <f>H207</f>
        <v>190.45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44967</v>
      </c>
      <c r="F193" s="3" t="s">
        <v>399</v>
      </c>
      <c r="G193" s="3" t="s">
        <v>424</v>
      </c>
      <c r="H193" s="5">
        <v>10</v>
      </c>
      <c r="N193" s="3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190.45</v>
      </c>
      <c r="E194" s="4">
        <v>44928</v>
      </c>
      <c r="F194" s="3" t="s">
        <v>149</v>
      </c>
      <c r="G194" s="3" t="s">
        <v>150</v>
      </c>
      <c r="H194" s="5">
        <v>10</v>
      </c>
      <c r="I194" t="s">
        <v>100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>
        <v>44928</v>
      </c>
      <c r="F195" s="3" t="s">
        <v>149</v>
      </c>
      <c r="G195" s="3" t="s">
        <v>150</v>
      </c>
      <c r="H195" s="5">
        <v>10</v>
      </c>
      <c r="I195" t="s">
        <v>122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190.45</v>
      </c>
      <c r="E196" s="4"/>
      <c r="F196" s="3" t="s">
        <v>425</v>
      </c>
      <c r="G196" s="3"/>
      <c r="H196" s="5">
        <v>100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77" t="str">
        <f>IF(C196&lt;0,"NO PAGAR","COBRAR")</f>
        <v>COBRAR</v>
      </c>
      <c r="C197" s="177"/>
      <c r="E197" s="4">
        <v>44986</v>
      </c>
      <c r="F197" s="3" t="s">
        <v>427</v>
      </c>
      <c r="G197" s="3" t="s">
        <v>428</v>
      </c>
      <c r="H197" s="5">
        <v>60.45</v>
      </c>
      <c r="N197" s="3"/>
      <c r="O197" s="3"/>
      <c r="P197" s="3"/>
      <c r="Q197" s="3"/>
      <c r="R197" s="18"/>
      <c r="S197" s="3"/>
      <c r="V197" s="17"/>
      <c r="X197" s="177" t="str">
        <f>IF(Y196&lt;0,"NO PAGAR","COBRAR")</f>
        <v>COBRAR</v>
      </c>
      <c r="Y197" s="177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68" t="s">
        <v>9</v>
      </c>
      <c r="C198" s="169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68" t="s">
        <v>9</v>
      </c>
      <c r="Y198" s="169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14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70" t="s">
        <v>7</v>
      </c>
      <c r="F207" s="171"/>
      <c r="G207" s="172"/>
      <c r="H207" s="5">
        <f>SUM(H193:H206)</f>
        <v>190.45</v>
      </c>
      <c r="N207" s="3"/>
      <c r="O207" s="3"/>
      <c r="P207" s="3"/>
      <c r="Q207" s="3"/>
      <c r="R207" s="18"/>
      <c r="S207" s="3"/>
      <c r="V207" s="17"/>
      <c r="X207" s="11" t="s">
        <v>17</v>
      </c>
      <c r="Y207" s="10"/>
      <c r="AA207" s="170" t="s">
        <v>7</v>
      </c>
      <c r="AB207" s="171"/>
      <c r="AC207" s="172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70" t="s">
        <v>7</v>
      </c>
      <c r="O209" s="171"/>
      <c r="P209" s="171"/>
      <c r="Q209" s="172"/>
      <c r="R209" s="18">
        <f>SUM(R193:R208)</f>
        <v>0</v>
      </c>
      <c r="S209" s="3"/>
      <c r="V209" s="17"/>
      <c r="X209" s="12"/>
      <c r="Y209" s="10"/>
      <c r="AJ209" s="170" t="s">
        <v>7</v>
      </c>
      <c r="AK209" s="171"/>
      <c r="AL209" s="171"/>
      <c r="AM209" s="172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73" t="s">
        <v>30</v>
      </c>
      <c r="I231" s="173"/>
      <c r="J231" s="173"/>
      <c r="V231" s="17"/>
      <c r="AA231" s="173" t="s">
        <v>31</v>
      </c>
      <c r="AB231" s="173"/>
      <c r="AC231" s="173"/>
    </row>
    <row r="232" spans="1:43">
      <c r="H232" s="173"/>
      <c r="I232" s="173"/>
      <c r="J232" s="173"/>
      <c r="V232" s="17"/>
      <c r="AA232" s="173"/>
      <c r="AB232" s="173"/>
      <c r="AC232" s="173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174" t="s">
        <v>20</v>
      </c>
      <c r="F236" s="174"/>
      <c r="G236" s="174"/>
      <c r="H236" s="174"/>
      <c r="V236" s="17"/>
      <c r="X236" s="23" t="s">
        <v>82</v>
      </c>
      <c r="Y236" s="20">
        <f>IF(B1016="PAGADO",0,C241)</f>
        <v>0</v>
      </c>
      <c r="AA236" s="174" t="s">
        <v>253</v>
      </c>
      <c r="AB236" s="174"/>
      <c r="AC236" s="174"/>
      <c r="AD236" s="174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190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Y238" s="20"/>
      <c r="AA238" s="4">
        <v>44936</v>
      </c>
      <c r="AB238" s="3" t="s">
        <v>138</v>
      </c>
      <c r="AC238" s="3" t="s">
        <v>169</v>
      </c>
      <c r="AD238" s="5">
        <v>10</v>
      </c>
      <c r="AE238" t="s">
        <v>125</v>
      </c>
      <c r="AJ238" s="3"/>
      <c r="AK238" s="3"/>
      <c r="AL238" s="3"/>
      <c r="AM238" s="3"/>
      <c r="AN238" s="18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190</v>
      </c>
      <c r="AA239" s="4">
        <v>44945</v>
      </c>
      <c r="AB239" s="3" t="s">
        <v>138</v>
      </c>
      <c r="AC239" s="3" t="s">
        <v>169</v>
      </c>
      <c r="AD239" s="5">
        <v>10</v>
      </c>
      <c r="AE239" t="s">
        <v>580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>
        <v>44950</v>
      </c>
      <c r="AB240" s="3" t="s">
        <v>138</v>
      </c>
      <c r="AC240" s="3" t="s">
        <v>169</v>
      </c>
      <c r="AD240" s="5">
        <v>10</v>
      </c>
      <c r="AE240" t="s">
        <v>115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190</v>
      </c>
      <c r="AA241" s="4">
        <v>44958</v>
      </c>
      <c r="AB241" s="3" t="s">
        <v>138</v>
      </c>
      <c r="AC241" s="3" t="s">
        <v>169</v>
      </c>
      <c r="AD241" s="5">
        <v>10</v>
      </c>
      <c r="AE241" t="s">
        <v>125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75" t="str">
        <f>IF(Y241&lt;0,"NO PAGAR","COBRAR'")</f>
        <v>COBRAR'</v>
      </c>
      <c r="Y242" s="175"/>
      <c r="AA242" s="4">
        <v>45007</v>
      </c>
      <c r="AB242" s="3" t="s">
        <v>194</v>
      </c>
      <c r="AC242" s="3" t="s">
        <v>198</v>
      </c>
      <c r="AD242" s="5">
        <v>30</v>
      </c>
      <c r="AE242" t="s">
        <v>123</v>
      </c>
      <c r="AJ242" s="3"/>
      <c r="AK242" s="3"/>
      <c r="AL242" s="3"/>
      <c r="AM242" s="3"/>
      <c r="AN242" s="18"/>
      <c r="AO242" s="3"/>
    </row>
    <row r="243" spans="2:41" ht="23.25">
      <c r="B243" s="175" t="str">
        <f>IF(C241&lt;0,"NO PAGAR","COBRAR'")</f>
        <v>COBRAR'</v>
      </c>
      <c r="C243" s="175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 t="s">
        <v>605</v>
      </c>
      <c r="AB243" s="3"/>
      <c r="AC243" s="3"/>
      <c r="AD243" s="5">
        <v>100</v>
      </c>
      <c r="AJ243" s="3"/>
      <c r="AK243" s="3"/>
      <c r="AL243" s="3"/>
      <c r="AM243" s="3"/>
      <c r="AN243" s="18"/>
      <c r="AO243" s="3"/>
    </row>
    <row r="244" spans="2:41">
      <c r="B244" s="168" t="s">
        <v>9</v>
      </c>
      <c r="C244" s="169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68" t="s">
        <v>9</v>
      </c>
      <c r="Y244" s="169"/>
      <c r="AA244" s="4" t="s">
        <v>606</v>
      </c>
      <c r="AB244" s="3"/>
      <c r="AC244" s="3"/>
      <c r="AD244" s="5">
        <v>20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70" t="s">
        <v>7</v>
      </c>
      <c r="F252" s="171"/>
      <c r="G252" s="172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70" t="s">
        <v>7</v>
      </c>
      <c r="AB252" s="171"/>
      <c r="AC252" s="172"/>
      <c r="AD252" s="5">
        <f>SUM(AD238:AD251)</f>
        <v>190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17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70" t="s">
        <v>7</v>
      </c>
      <c r="O254" s="171"/>
      <c r="P254" s="171"/>
      <c r="Q254" s="172"/>
      <c r="R254" s="18">
        <f>SUM(R238:R253)</f>
        <v>0</v>
      </c>
      <c r="S254" s="3"/>
      <c r="V254" s="17"/>
      <c r="X254" s="12"/>
      <c r="Y254" s="10"/>
      <c r="AJ254" s="170" t="s">
        <v>7</v>
      </c>
      <c r="AK254" s="171"/>
      <c r="AL254" s="171"/>
      <c r="AM254" s="172"/>
      <c r="AN254" s="18">
        <f>SUM(AN238:AN253)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E257" s="14"/>
      <c r="V257" s="17"/>
      <c r="X257" s="12"/>
      <c r="Y257" s="10"/>
      <c r="AA257" s="14"/>
    </row>
    <row r="258" spans="2:27">
      <c r="B258" s="12"/>
      <c r="C258" s="10"/>
      <c r="V258" s="17"/>
      <c r="X258" s="12"/>
      <c r="Y258" s="10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76" t="s">
        <v>29</v>
      </c>
      <c r="AD277" s="176"/>
      <c r="AE277" s="176"/>
    </row>
    <row r="278" spans="2:41">
      <c r="H278" s="173" t="s">
        <v>28</v>
      </c>
      <c r="I278" s="173"/>
      <c r="J278" s="173"/>
      <c r="V278" s="17"/>
      <c r="AC278" s="176"/>
      <c r="AD278" s="176"/>
      <c r="AE278" s="176"/>
    </row>
    <row r="279" spans="2:41">
      <c r="H279" s="173"/>
      <c r="I279" s="173"/>
      <c r="J279" s="173"/>
      <c r="V279" s="17"/>
      <c r="AC279" s="176"/>
      <c r="AD279" s="176"/>
      <c r="AE279" s="176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32</v>
      </c>
      <c r="C283" s="20">
        <f>IF(X236="PAGADO",0,Y241)</f>
        <v>0</v>
      </c>
      <c r="E283" s="174" t="s">
        <v>20</v>
      </c>
      <c r="F283" s="174"/>
      <c r="G283" s="174"/>
      <c r="H283" s="174"/>
      <c r="V283" s="17"/>
      <c r="X283" s="23" t="s">
        <v>32</v>
      </c>
      <c r="Y283" s="20">
        <f>IF(B283="PAGADO",0,C288)</f>
        <v>0</v>
      </c>
      <c r="AA283" s="174" t="s">
        <v>20</v>
      </c>
      <c r="AB283" s="174"/>
      <c r="AC283" s="174"/>
      <c r="AD283" s="174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77" t="str">
        <f>IF(C288&lt;0,"NO PAGAR","COBRAR")</f>
        <v>COBRAR</v>
      </c>
      <c r="C289" s="177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77" t="str">
        <f>IF(Y288&lt;0,"NO PAGAR","COBRAR")</f>
        <v>COBRAR</v>
      </c>
      <c r="Y289" s="177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68" t="s">
        <v>9</v>
      </c>
      <c r="C290" s="169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68" t="s">
        <v>9</v>
      </c>
      <c r="Y290" s="169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 t="b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16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70" t="s">
        <v>7</v>
      </c>
      <c r="F299" s="171"/>
      <c r="G299" s="172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70" t="s">
        <v>7</v>
      </c>
      <c r="AB299" s="171"/>
      <c r="AC299" s="172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70" t="s">
        <v>7</v>
      </c>
      <c r="O301" s="171"/>
      <c r="P301" s="171"/>
      <c r="Q301" s="172"/>
      <c r="R301" s="18">
        <f>SUM(R285:R300)</f>
        <v>0</v>
      </c>
      <c r="S301" s="3"/>
      <c r="V301" s="17"/>
      <c r="X301" s="12"/>
      <c r="Y301" s="10"/>
      <c r="AJ301" s="170" t="s">
        <v>7</v>
      </c>
      <c r="AK301" s="171"/>
      <c r="AL301" s="171"/>
      <c r="AM301" s="172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73" t="s">
        <v>30</v>
      </c>
      <c r="I323" s="173"/>
      <c r="J323" s="173"/>
      <c r="V323" s="17"/>
      <c r="AA323" s="173" t="s">
        <v>31</v>
      </c>
      <c r="AB323" s="173"/>
      <c r="AC323" s="173"/>
    </row>
    <row r="324" spans="1:43">
      <c r="H324" s="173"/>
      <c r="I324" s="173"/>
      <c r="J324" s="173"/>
      <c r="V324" s="17"/>
      <c r="AA324" s="173"/>
      <c r="AB324" s="173"/>
      <c r="AC324" s="173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IF(X283="PAGADO",0,C288)</f>
        <v>0</v>
      </c>
      <c r="E328" s="174" t="s">
        <v>20</v>
      </c>
      <c r="F328" s="174"/>
      <c r="G328" s="174"/>
      <c r="H328" s="174"/>
      <c r="V328" s="17"/>
      <c r="X328" s="23" t="s">
        <v>82</v>
      </c>
      <c r="Y328" s="20">
        <f>IF(B1108="PAGADO",0,C333)</f>
        <v>0</v>
      </c>
      <c r="AA328" s="174" t="s">
        <v>699</v>
      </c>
      <c r="AB328" s="174"/>
      <c r="AC328" s="174"/>
      <c r="AD328" s="174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190</v>
      </c>
      <c r="AA329" s="2" t="s">
        <v>1</v>
      </c>
      <c r="AB329" s="2" t="s">
        <v>2</v>
      </c>
      <c r="AC329" s="2" t="s">
        <v>3</v>
      </c>
      <c r="AD329" s="2" t="s">
        <v>4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Y330" s="20"/>
      <c r="AA330" s="4">
        <v>44961</v>
      </c>
      <c r="AB330" s="3" t="s">
        <v>396</v>
      </c>
      <c r="AC330" s="3" t="s">
        <v>150</v>
      </c>
      <c r="AD330" s="5">
        <v>10</v>
      </c>
      <c r="AE330" t="s">
        <v>472</v>
      </c>
      <c r="AJ330" s="3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190</v>
      </c>
      <c r="AA331" s="4">
        <v>44967</v>
      </c>
      <c r="AB331" s="3" t="s">
        <v>396</v>
      </c>
      <c r="AC331" s="3" t="s">
        <v>150</v>
      </c>
      <c r="AD331" s="5">
        <v>10</v>
      </c>
      <c r="AE331" t="s">
        <v>675</v>
      </c>
      <c r="AJ331" s="3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C349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Y349</f>
        <v>0</v>
      </c>
      <c r="AA332" s="4">
        <v>44973</v>
      </c>
      <c r="AB332" s="3" t="s">
        <v>396</v>
      </c>
      <c r="AC332" s="3" t="s">
        <v>698</v>
      </c>
      <c r="AD332" s="5">
        <v>10</v>
      </c>
      <c r="AE332" t="s">
        <v>558</v>
      </c>
      <c r="AJ332" s="3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190</v>
      </c>
      <c r="AA333" s="4">
        <v>44973</v>
      </c>
      <c r="AB333" s="3" t="s">
        <v>396</v>
      </c>
      <c r="AC333" s="3" t="s">
        <v>698</v>
      </c>
      <c r="AD333" s="5">
        <v>10</v>
      </c>
      <c r="AE333" t="s">
        <v>697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75" t="str">
        <f>IF(Y333&lt;0,"NO PAGAR","COBRAR'")</f>
        <v>COBRAR'</v>
      </c>
      <c r="Y334" s="175"/>
      <c r="AA334" s="4">
        <v>44979</v>
      </c>
      <c r="AB334" s="3" t="s">
        <v>396</v>
      </c>
      <c r="AC334" s="3" t="s">
        <v>150</v>
      </c>
      <c r="AD334" s="5">
        <v>10</v>
      </c>
      <c r="AE334" t="s">
        <v>475</v>
      </c>
      <c r="AJ334" s="3"/>
      <c r="AK334" s="3"/>
      <c r="AL334" s="3"/>
      <c r="AM334" s="3"/>
      <c r="AN334" s="18"/>
      <c r="AO334" s="3"/>
    </row>
    <row r="335" spans="1:43" ht="23.25">
      <c r="B335" s="175" t="str">
        <f>IF(C333&lt;0,"NO PAGAR","COBRAR'")</f>
        <v>COBRAR'</v>
      </c>
      <c r="C335" s="175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>
        <v>44982</v>
      </c>
      <c r="AB335" s="3" t="s">
        <v>396</v>
      </c>
      <c r="AC335" s="3" t="s">
        <v>150</v>
      </c>
      <c r="AD335" s="5">
        <v>10</v>
      </c>
      <c r="AE335" t="s">
        <v>471</v>
      </c>
      <c r="AJ335" s="3"/>
      <c r="AK335" s="3"/>
      <c r="AL335" s="3"/>
      <c r="AM335" s="3"/>
      <c r="AN335" s="18"/>
      <c r="AO335" s="3"/>
    </row>
    <row r="336" spans="1:43">
      <c r="B336" s="168" t="s">
        <v>9</v>
      </c>
      <c r="C336" s="169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68" t="s">
        <v>9</v>
      </c>
      <c r="Y336" s="169"/>
      <c r="AA336" s="4">
        <v>44987</v>
      </c>
      <c r="AB336" s="3" t="s">
        <v>396</v>
      </c>
      <c r="AC336" s="3" t="s">
        <v>698</v>
      </c>
      <c r="AD336" s="5">
        <v>10</v>
      </c>
      <c r="AE336" t="s">
        <v>466</v>
      </c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>
        <v>44986</v>
      </c>
      <c r="AB337" s="3" t="s">
        <v>396</v>
      </c>
      <c r="AC337" s="3" t="s">
        <v>150</v>
      </c>
      <c r="AD337" s="5">
        <v>10</v>
      </c>
      <c r="AE337" t="s">
        <v>468</v>
      </c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>
        <v>44987</v>
      </c>
      <c r="AB338" s="3" t="s">
        <v>396</v>
      </c>
      <c r="AC338" s="3" t="s">
        <v>169</v>
      </c>
      <c r="AD338" s="5">
        <v>10</v>
      </c>
      <c r="AE338" t="s">
        <v>469</v>
      </c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 t="s">
        <v>723</v>
      </c>
      <c r="AC339" s="3"/>
      <c r="AD339" s="5">
        <v>100</v>
      </c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16</v>
      </c>
      <c r="C344" s="10"/>
      <c r="E344" s="170" t="s">
        <v>7</v>
      </c>
      <c r="F344" s="171"/>
      <c r="G344" s="172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70" t="s">
        <v>7</v>
      </c>
      <c r="AB344" s="171"/>
      <c r="AC344" s="172"/>
      <c r="AD344" s="5">
        <f>SUM(AD330:AD343)</f>
        <v>190</v>
      </c>
      <c r="AJ344" s="3"/>
      <c r="AK344" s="3"/>
      <c r="AL344" s="3"/>
      <c r="AM344" s="3"/>
      <c r="AN344" s="18"/>
      <c r="AO344" s="3"/>
    </row>
    <row r="345" spans="2:41">
      <c r="B345" s="11" t="s">
        <v>17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17</v>
      </c>
      <c r="Y345" s="10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70" t="s">
        <v>7</v>
      </c>
      <c r="O346" s="171"/>
      <c r="P346" s="171"/>
      <c r="Q346" s="172"/>
      <c r="R346" s="18">
        <f>SUM(R330:R345)</f>
        <v>0</v>
      </c>
      <c r="S346" s="3"/>
      <c r="V346" s="17"/>
      <c r="X346" s="12"/>
      <c r="Y346" s="10"/>
      <c r="AJ346" s="170" t="s">
        <v>7</v>
      </c>
      <c r="AK346" s="171"/>
      <c r="AL346" s="171"/>
      <c r="AM346" s="172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1"/>
      <c r="C348" s="10"/>
      <c r="V348" s="17"/>
      <c r="X348" s="11"/>
      <c r="Y348" s="10"/>
    </row>
    <row r="349" spans="2:41">
      <c r="B349" s="15" t="s">
        <v>18</v>
      </c>
      <c r="C349" s="16">
        <f>SUM(C337:C348)</f>
        <v>0</v>
      </c>
      <c r="D349" t="s">
        <v>22</v>
      </c>
      <c r="E349" t="s">
        <v>21</v>
      </c>
      <c r="V349" s="17"/>
      <c r="X349" s="15" t="s">
        <v>18</v>
      </c>
      <c r="Y349" s="16">
        <f>SUM(Y337:Y348)</f>
        <v>0</v>
      </c>
      <c r="Z349" t="s">
        <v>22</v>
      </c>
      <c r="AA349" t="s">
        <v>21</v>
      </c>
    </row>
    <row r="350" spans="2:41">
      <c r="E350" s="1" t="s">
        <v>19</v>
      </c>
      <c r="V350" s="17"/>
      <c r="AA350" s="1" t="s">
        <v>19</v>
      </c>
    </row>
    <row r="351" spans="2:41">
      <c r="V351" s="17"/>
    </row>
    <row r="352" spans="2:41">
      <c r="V352" s="17"/>
    </row>
    <row r="353" spans="2:31">
      <c r="V353" s="17"/>
    </row>
    <row r="354" spans="2:31">
      <c r="V354" s="17"/>
    </row>
    <row r="355" spans="2:31">
      <c r="V355" s="17"/>
    </row>
    <row r="356" spans="2:31">
      <c r="V356" s="17"/>
    </row>
    <row r="357" spans="2:31">
      <c r="V357" s="17"/>
    </row>
    <row r="358" spans="2:31">
      <c r="V358" s="17"/>
    </row>
    <row r="359" spans="2:31">
      <c r="V359" s="17"/>
    </row>
    <row r="360" spans="2:31">
      <c r="V360" s="17"/>
    </row>
    <row r="361" spans="2:31">
      <c r="V361" s="17"/>
    </row>
    <row r="362" spans="2:31">
      <c r="V362" s="17"/>
    </row>
    <row r="363" spans="2:31">
      <c r="V363" s="17"/>
      <c r="AC363" s="176" t="s">
        <v>29</v>
      </c>
      <c r="AD363" s="176"/>
      <c r="AE363" s="176"/>
    </row>
    <row r="364" spans="2:31">
      <c r="H364" s="173" t="s">
        <v>28</v>
      </c>
      <c r="I364" s="173"/>
      <c r="J364" s="173"/>
      <c r="V364" s="17"/>
      <c r="AC364" s="176"/>
      <c r="AD364" s="176"/>
      <c r="AE364" s="176"/>
    </row>
    <row r="365" spans="2:31">
      <c r="H365" s="173"/>
      <c r="I365" s="173"/>
      <c r="J365" s="173"/>
      <c r="V365" s="17"/>
      <c r="AC365" s="176"/>
      <c r="AD365" s="176"/>
      <c r="AE365" s="176"/>
    </row>
    <row r="366" spans="2:31">
      <c r="V366" s="17"/>
    </row>
    <row r="367" spans="2:31">
      <c r="V367" s="17"/>
    </row>
    <row r="368" spans="2:31" ht="23.25">
      <c r="B368" s="22" t="s">
        <v>64</v>
      </c>
      <c r="V368" s="17"/>
      <c r="X368" s="22" t="s">
        <v>64</v>
      </c>
    </row>
    <row r="369" spans="2:41" ht="23.25">
      <c r="B369" s="23" t="s">
        <v>32</v>
      </c>
      <c r="C369" s="20">
        <f>IF(X328="PAGADO",0,Y333)</f>
        <v>0</v>
      </c>
      <c r="E369" s="174" t="s">
        <v>20</v>
      </c>
      <c r="F369" s="174"/>
      <c r="G369" s="174"/>
      <c r="H369" s="174"/>
      <c r="V369" s="17"/>
      <c r="X369" s="23" t="s">
        <v>32</v>
      </c>
      <c r="Y369" s="20">
        <f>IF(B369="PAGADO",0,C374)</f>
        <v>0</v>
      </c>
      <c r="AA369" s="174" t="s">
        <v>20</v>
      </c>
      <c r="AB369" s="174"/>
      <c r="AC369" s="174"/>
      <c r="AD369" s="174"/>
    </row>
    <row r="370" spans="2:41">
      <c r="B370" s="1" t="s">
        <v>0</v>
      </c>
      <c r="C370" s="19">
        <f>H385</f>
        <v>0</v>
      </c>
      <c r="E370" s="2" t="s">
        <v>1</v>
      </c>
      <c r="F370" s="2" t="s">
        <v>2</v>
      </c>
      <c r="G370" s="2" t="s">
        <v>3</v>
      </c>
      <c r="H370" s="2" t="s">
        <v>4</v>
      </c>
      <c r="N370" s="2" t="s">
        <v>1</v>
      </c>
      <c r="O370" s="2" t="s">
        <v>5</v>
      </c>
      <c r="P370" s="2" t="s">
        <v>4</v>
      </c>
      <c r="Q370" s="2" t="s">
        <v>6</v>
      </c>
      <c r="R370" s="2" t="s">
        <v>7</v>
      </c>
      <c r="S370" s="3"/>
      <c r="V370" s="17"/>
      <c r="X370" s="1" t="s">
        <v>0</v>
      </c>
      <c r="Y370" s="19">
        <f>AD385</f>
        <v>0</v>
      </c>
      <c r="AA370" s="2" t="s">
        <v>1</v>
      </c>
      <c r="AB370" s="2" t="s">
        <v>2</v>
      </c>
      <c r="AC370" s="2" t="s">
        <v>3</v>
      </c>
      <c r="AD370" s="2" t="s">
        <v>4</v>
      </c>
      <c r="AJ370" s="2" t="s">
        <v>1</v>
      </c>
      <c r="AK370" s="2" t="s">
        <v>5</v>
      </c>
      <c r="AL370" s="2" t="s">
        <v>4</v>
      </c>
      <c r="AM370" s="2" t="s">
        <v>6</v>
      </c>
      <c r="AN370" s="2" t="s">
        <v>7</v>
      </c>
      <c r="AO370" s="3"/>
    </row>
    <row r="371" spans="2:41">
      <c r="C371" s="2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Y371" s="20"/>
      <c r="AA371" s="4"/>
      <c r="AB371" s="3"/>
      <c r="AC371" s="3"/>
      <c r="AD371" s="5"/>
      <c r="AJ371" s="3"/>
      <c r="AK371" s="3"/>
      <c r="AL371" s="3"/>
      <c r="AM371" s="3"/>
      <c r="AN371" s="18"/>
      <c r="AO371" s="3"/>
    </row>
    <row r="372" spans="2:41">
      <c r="B372" s="1" t="s">
        <v>24</v>
      </c>
      <c r="C372" s="19">
        <f>IF(C369&gt;0,C369+C370,C370)</f>
        <v>0</v>
      </c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" t="s">
        <v>24</v>
      </c>
      <c r="Y372" s="19">
        <f>IF(Y369&gt;0,Y370+Y369,Y370)</f>
        <v>0</v>
      </c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9</v>
      </c>
      <c r="C373" s="20">
        <f>C396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9</v>
      </c>
      <c r="Y373" s="20">
        <f>Y396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6" t="s">
        <v>25</v>
      </c>
      <c r="C374" s="21">
        <f>C372-C373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6" t="s">
        <v>8</v>
      </c>
      <c r="Y374" s="21">
        <f>Y372-Y373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ht="26.25">
      <c r="B375" s="177" t="str">
        <f>IF(C374&lt;0,"NO PAGAR","COBRAR")</f>
        <v>COBRAR</v>
      </c>
      <c r="C375" s="177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77" t="str">
        <f>IF(Y374&lt;0,"NO PAGAR","COBRAR")</f>
        <v>COBRAR</v>
      </c>
      <c r="Y375" s="177"/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68" t="s">
        <v>9</v>
      </c>
      <c r="C376" s="169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68" t="s">
        <v>9</v>
      </c>
      <c r="Y376" s="169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9" t="str">
        <f>IF(C410&lt;0,"SALDO A FAVOR","SALDO ADELANTAD0'")</f>
        <v>SALDO ADELANTAD0'</v>
      </c>
      <c r="C377" s="10">
        <f>IF(Y328&lt;=0,Y328*-1)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9" t="str">
        <f>IF(C374&lt;0,"SALDO ADELANTADO","SALDO A FAVOR'")</f>
        <v>SALDO A FAVOR'</v>
      </c>
      <c r="Y377" s="10">
        <f>IF(C374&lt;=0,C374*-1)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11" t="s">
        <v>10</v>
      </c>
      <c r="C378" s="10">
        <f>R387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1" t="s">
        <v>10</v>
      </c>
      <c r="Y378" s="10">
        <f>AN387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11</v>
      </c>
      <c r="C379" s="10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11</v>
      </c>
      <c r="Y379" s="10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12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12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13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13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14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14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15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15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16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16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17</v>
      </c>
      <c r="C385" s="10"/>
      <c r="E385" s="170" t="s">
        <v>7</v>
      </c>
      <c r="F385" s="171"/>
      <c r="G385" s="172"/>
      <c r="H385" s="5">
        <f>SUM(H371:H384)</f>
        <v>0</v>
      </c>
      <c r="N385" s="3"/>
      <c r="O385" s="3"/>
      <c r="P385" s="3"/>
      <c r="Q385" s="3"/>
      <c r="R385" s="18"/>
      <c r="S385" s="3"/>
      <c r="V385" s="17"/>
      <c r="X385" s="11" t="s">
        <v>17</v>
      </c>
      <c r="Y385" s="10"/>
      <c r="AA385" s="170" t="s">
        <v>7</v>
      </c>
      <c r="AB385" s="171"/>
      <c r="AC385" s="172"/>
      <c r="AD385" s="5">
        <f>SUM(AD371:AD384)</f>
        <v>0</v>
      </c>
      <c r="AJ385" s="3"/>
      <c r="AK385" s="3"/>
      <c r="AL385" s="3"/>
      <c r="AM385" s="3"/>
      <c r="AN385" s="18"/>
      <c r="AO385" s="3"/>
    </row>
    <row r="386" spans="2:41">
      <c r="B386" s="12"/>
      <c r="C386" s="10"/>
      <c r="E386" s="13"/>
      <c r="F386" s="13"/>
      <c r="G386" s="13"/>
      <c r="N386" s="3"/>
      <c r="O386" s="3"/>
      <c r="P386" s="3"/>
      <c r="Q386" s="3"/>
      <c r="R386" s="18"/>
      <c r="S386" s="3"/>
      <c r="V386" s="17"/>
      <c r="X386" s="12"/>
      <c r="Y386" s="10"/>
      <c r="AA386" s="13"/>
      <c r="AB386" s="13"/>
      <c r="AC386" s="13"/>
      <c r="AJ386" s="3"/>
      <c r="AK386" s="3"/>
      <c r="AL386" s="3"/>
      <c r="AM386" s="3"/>
      <c r="AN386" s="18"/>
      <c r="AO386" s="3"/>
    </row>
    <row r="387" spans="2:41">
      <c r="B387" s="12"/>
      <c r="C387" s="10"/>
      <c r="N387" s="170" t="s">
        <v>7</v>
      </c>
      <c r="O387" s="171"/>
      <c r="P387" s="171"/>
      <c r="Q387" s="172"/>
      <c r="R387" s="18">
        <f>SUM(R371:R386)</f>
        <v>0</v>
      </c>
      <c r="S387" s="3"/>
      <c r="V387" s="17"/>
      <c r="X387" s="12"/>
      <c r="Y387" s="10"/>
      <c r="AJ387" s="170" t="s">
        <v>7</v>
      </c>
      <c r="AK387" s="171"/>
      <c r="AL387" s="171"/>
      <c r="AM387" s="172"/>
      <c r="AN387" s="18">
        <f>SUM(AN371:AN386)</f>
        <v>0</v>
      </c>
      <c r="AO387" s="3"/>
    </row>
    <row r="388" spans="2:41">
      <c r="B388" s="12"/>
      <c r="C388" s="10"/>
      <c r="V388" s="17"/>
      <c r="X388" s="12"/>
      <c r="Y388" s="10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E390" s="14"/>
      <c r="V390" s="17"/>
      <c r="X390" s="12"/>
      <c r="Y390" s="10"/>
      <c r="AA390" s="14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1"/>
      <c r="C395" s="10"/>
      <c r="V395" s="17"/>
      <c r="X395" s="11"/>
      <c r="Y395" s="10"/>
    </row>
    <row r="396" spans="2:41">
      <c r="B396" s="15" t="s">
        <v>18</v>
      </c>
      <c r="C396" s="16">
        <f>SUM(C377:C395)</f>
        <v>0</v>
      </c>
      <c r="V396" s="17"/>
      <c r="X396" s="15" t="s">
        <v>18</v>
      </c>
      <c r="Y396" s="16">
        <f>SUM(Y377:Y395)</f>
        <v>0</v>
      </c>
    </row>
    <row r="397" spans="2:41">
      <c r="D397" t="s">
        <v>22</v>
      </c>
      <c r="E397" t="s">
        <v>21</v>
      </c>
      <c r="V397" s="17"/>
      <c r="Z397" t="s">
        <v>22</v>
      </c>
      <c r="AA397" t="s">
        <v>21</v>
      </c>
    </row>
    <row r="398" spans="2:41">
      <c r="E398" s="1" t="s">
        <v>19</v>
      </c>
      <c r="V398" s="17"/>
      <c r="AA398" s="1" t="s">
        <v>19</v>
      </c>
    </row>
    <row r="399" spans="2:41">
      <c r="V399" s="17"/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V408" s="17"/>
    </row>
    <row r="409" spans="1:43">
      <c r="H409" s="173" t="s">
        <v>30</v>
      </c>
      <c r="I409" s="173"/>
      <c r="J409" s="173"/>
      <c r="V409" s="17"/>
      <c r="AA409" s="173" t="s">
        <v>31</v>
      </c>
      <c r="AB409" s="173"/>
      <c r="AC409" s="173"/>
    </row>
    <row r="410" spans="1:43">
      <c r="H410" s="173"/>
      <c r="I410" s="173"/>
      <c r="J410" s="173"/>
      <c r="V410" s="17"/>
      <c r="AA410" s="173"/>
      <c r="AB410" s="173"/>
      <c r="AC410" s="173"/>
    </row>
    <row r="411" spans="1:43">
      <c r="V411" s="17"/>
    </row>
    <row r="412" spans="1:43">
      <c r="V412" s="17"/>
    </row>
    <row r="413" spans="1:43" ht="23.25">
      <c r="B413" s="24" t="s">
        <v>64</v>
      </c>
      <c r="V413" s="17"/>
      <c r="X413" s="22" t="s">
        <v>64</v>
      </c>
    </row>
    <row r="414" spans="1:43" ht="23.25">
      <c r="B414" s="23" t="s">
        <v>130</v>
      </c>
      <c r="C414" s="20">
        <f>IF(X369="PAGADO",0,C374)</f>
        <v>0</v>
      </c>
      <c r="E414" s="174" t="s">
        <v>309</v>
      </c>
      <c r="F414" s="174"/>
      <c r="G414" s="174"/>
      <c r="H414" s="174"/>
      <c r="V414" s="17"/>
      <c r="X414" s="23" t="s">
        <v>32</v>
      </c>
      <c r="Y414" s="20">
        <f>IF(B414="PAGADO",0,C419)</f>
        <v>0</v>
      </c>
      <c r="AA414" s="174" t="s">
        <v>20</v>
      </c>
      <c r="AB414" s="174"/>
      <c r="AC414" s="174"/>
      <c r="AD414" s="174"/>
    </row>
    <row r="415" spans="1:43">
      <c r="B415" s="1" t="s">
        <v>0</v>
      </c>
      <c r="C415" s="19">
        <f>H430</f>
        <v>170</v>
      </c>
      <c r="E415" s="2" t="s">
        <v>1</v>
      </c>
      <c r="F415" s="2" t="s">
        <v>2</v>
      </c>
      <c r="G415" s="2" t="s">
        <v>3</v>
      </c>
      <c r="H415" s="2" t="s">
        <v>4</v>
      </c>
      <c r="N415" s="2" t="s">
        <v>1</v>
      </c>
      <c r="O415" s="2" t="s">
        <v>5</v>
      </c>
      <c r="P415" s="2" t="s">
        <v>4</v>
      </c>
      <c r="Q415" s="2" t="s">
        <v>6</v>
      </c>
      <c r="R415" s="2" t="s">
        <v>7</v>
      </c>
      <c r="S415" s="3"/>
      <c r="V415" s="17"/>
      <c r="X415" s="1" t="s">
        <v>0</v>
      </c>
      <c r="Y415" s="19">
        <f>AD430</f>
        <v>0</v>
      </c>
      <c r="AA415" s="2" t="s">
        <v>1</v>
      </c>
      <c r="AB415" s="2" t="s">
        <v>2</v>
      </c>
      <c r="AC415" s="2" t="s">
        <v>3</v>
      </c>
      <c r="AD415" s="2" t="s">
        <v>4</v>
      </c>
      <c r="AJ415" s="2" t="s">
        <v>1</v>
      </c>
      <c r="AK415" s="2" t="s">
        <v>5</v>
      </c>
      <c r="AL415" s="2" t="s">
        <v>4</v>
      </c>
      <c r="AM415" s="2" t="s">
        <v>6</v>
      </c>
      <c r="AN415" s="2" t="s">
        <v>7</v>
      </c>
      <c r="AO415" s="3"/>
    </row>
    <row r="416" spans="1:43">
      <c r="C416" s="20"/>
      <c r="E416" s="4">
        <v>45035</v>
      </c>
      <c r="F416" s="3" t="s">
        <v>500</v>
      </c>
      <c r="G416" s="3" t="s">
        <v>97</v>
      </c>
      <c r="H416" s="5">
        <v>40</v>
      </c>
      <c r="I416" t="s">
        <v>650</v>
      </c>
      <c r="N416" s="3"/>
      <c r="O416" s="3"/>
      <c r="P416" s="3"/>
      <c r="Q416" s="3"/>
      <c r="R416" s="18"/>
      <c r="S416" s="3"/>
      <c r="V416" s="17"/>
      <c r="Y416" s="20"/>
      <c r="AA416" s="4"/>
      <c r="AB416" s="3"/>
      <c r="AC416" s="3"/>
      <c r="AD416" s="5"/>
      <c r="AJ416" s="3"/>
      <c r="AK416" s="3"/>
      <c r="AL416" s="3"/>
      <c r="AM416" s="3"/>
      <c r="AN416" s="18"/>
      <c r="AO416" s="3"/>
    </row>
    <row r="417" spans="2:41">
      <c r="B417" s="1" t="s">
        <v>24</v>
      </c>
      <c r="C417" s="19">
        <f>IF(C414&gt;0,C414+C415,C415)</f>
        <v>170</v>
      </c>
      <c r="E417" s="4">
        <v>45001</v>
      </c>
      <c r="F417" s="3" t="s">
        <v>793</v>
      </c>
      <c r="G417" s="3" t="s">
        <v>794</v>
      </c>
      <c r="H417" s="5">
        <v>10</v>
      </c>
      <c r="I417" t="s">
        <v>136</v>
      </c>
      <c r="N417" s="3"/>
      <c r="O417" s="3"/>
      <c r="P417" s="3"/>
      <c r="Q417" s="3"/>
      <c r="R417" s="18"/>
      <c r="S417" s="3"/>
      <c r="V417" s="17"/>
      <c r="X417" s="1" t="s">
        <v>24</v>
      </c>
      <c r="Y417" s="19">
        <f>IF(Y414&gt;0,Y414+Y415,Y415)</f>
        <v>0</v>
      </c>
      <c r="AA417" s="4"/>
      <c r="AB417" s="3"/>
      <c r="AC417" s="3"/>
      <c r="AD417" s="5"/>
      <c r="AJ417" s="3"/>
      <c r="AK417" s="3"/>
      <c r="AL417" s="3"/>
      <c r="AM417" s="3"/>
      <c r="AN417" s="18"/>
      <c r="AO417" s="3"/>
    </row>
    <row r="418" spans="2:41">
      <c r="B418" s="1" t="s">
        <v>9</v>
      </c>
      <c r="C418" s="20">
        <f>C435</f>
        <v>0</v>
      </c>
      <c r="E418" s="4">
        <v>45008</v>
      </c>
      <c r="F418" s="3" t="s">
        <v>793</v>
      </c>
      <c r="G418" s="3" t="s">
        <v>794</v>
      </c>
      <c r="H418" s="5">
        <v>10</v>
      </c>
      <c r="I418" t="s">
        <v>378</v>
      </c>
      <c r="N418" s="3"/>
      <c r="O418" s="3"/>
      <c r="P418" s="3"/>
      <c r="Q418" s="3"/>
      <c r="R418" s="18"/>
      <c r="S418" s="3"/>
      <c r="V418" s="17"/>
      <c r="X418" s="1" t="s">
        <v>9</v>
      </c>
      <c r="Y418" s="20">
        <f>Y435</f>
        <v>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6" t="s">
        <v>26</v>
      </c>
      <c r="C419" s="21">
        <f>C417-C418</f>
        <v>170</v>
      </c>
      <c r="E419" s="4">
        <v>45008</v>
      </c>
      <c r="F419" s="3" t="s">
        <v>793</v>
      </c>
      <c r="G419" s="3" t="s">
        <v>794</v>
      </c>
      <c r="H419" s="5">
        <v>10</v>
      </c>
      <c r="I419" t="s">
        <v>642</v>
      </c>
      <c r="N419" s="3"/>
      <c r="O419" s="3"/>
      <c r="P419" s="3"/>
      <c r="Q419" s="3"/>
      <c r="R419" s="18"/>
      <c r="S419" s="3"/>
      <c r="V419" s="17"/>
      <c r="X419" s="6" t="s">
        <v>27</v>
      </c>
      <c r="Y419" s="21">
        <f>Y417-Y418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ht="23.25">
      <c r="B420" s="6"/>
      <c r="C420" s="7"/>
      <c r="E420" s="4">
        <v>45015</v>
      </c>
      <c r="F420" s="3" t="s">
        <v>793</v>
      </c>
      <c r="G420" s="3" t="s">
        <v>794</v>
      </c>
      <c r="H420" s="5">
        <v>10</v>
      </c>
      <c r="I420" t="s">
        <v>136</v>
      </c>
      <c r="N420" s="3"/>
      <c r="O420" s="3"/>
      <c r="P420" s="3"/>
      <c r="Q420" s="3"/>
      <c r="R420" s="18"/>
      <c r="S420" s="3"/>
      <c r="V420" s="17"/>
      <c r="X420" s="175" t="str">
        <f>IF(Y419&lt;0,"NO PAGAR","COBRAR'")</f>
        <v>COBRAR'</v>
      </c>
      <c r="Y420" s="175"/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175" t="str">
        <f>IF(C419&lt;0,"NO PAGAR","COBRAR'")</f>
        <v>COBRAR'</v>
      </c>
      <c r="C421" s="175"/>
      <c r="E421" s="4">
        <v>45015</v>
      </c>
      <c r="F421" s="3" t="s">
        <v>793</v>
      </c>
      <c r="G421" s="3" t="s">
        <v>794</v>
      </c>
      <c r="H421" s="5">
        <v>10</v>
      </c>
      <c r="I421" t="s">
        <v>210</v>
      </c>
      <c r="N421" s="3"/>
      <c r="O421" s="3"/>
      <c r="P421" s="3"/>
      <c r="Q421" s="3"/>
      <c r="R421" s="18"/>
      <c r="S421" s="3"/>
      <c r="V421" s="17"/>
      <c r="X421" s="6"/>
      <c r="Y421" s="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68" t="s">
        <v>9</v>
      </c>
      <c r="C422" s="169"/>
      <c r="E422" s="4">
        <v>45017</v>
      </c>
      <c r="F422" s="3" t="s">
        <v>793</v>
      </c>
      <c r="G422" s="3" t="s">
        <v>141</v>
      </c>
      <c r="H422" s="5">
        <v>10</v>
      </c>
      <c r="I422" t="s">
        <v>392</v>
      </c>
      <c r="N422" s="3"/>
      <c r="O422" s="3"/>
      <c r="P422" s="3"/>
      <c r="Q422" s="3"/>
      <c r="R422" s="18"/>
      <c r="S422" s="3"/>
      <c r="V422" s="17"/>
      <c r="X422" s="168" t="s">
        <v>9</v>
      </c>
      <c r="Y422" s="169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9" t="str">
        <f>IF(Y374&lt;0,"SALDO ADELANTADO","SALDO A FAVOR '")</f>
        <v>SALDO A FAVOR '</v>
      </c>
      <c r="C423" s="10">
        <f>IF(Y374&lt;=0,Y374*-1)</f>
        <v>0</v>
      </c>
      <c r="E423" s="4">
        <v>44994</v>
      </c>
      <c r="F423" s="3" t="s">
        <v>793</v>
      </c>
      <c r="G423" s="3" t="s">
        <v>794</v>
      </c>
      <c r="H423" s="5">
        <v>10</v>
      </c>
      <c r="I423" t="s">
        <v>136</v>
      </c>
      <c r="N423" s="3"/>
      <c r="O423" s="3"/>
      <c r="P423" s="3"/>
      <c r="Q423" s="3"/>
      <c r="R423" s="18"/>
      <c r="S423" s="3"/>
      <c r="V423" s="17"/>
      <c r="X423" s="9" t="str">
        <f>IF(C419&lt;0,"SALDO ADELANTADO","SALDO A FAVOR'")</f>
        <v>SALDO A FAVOR'</v>
      </c>
      <c r="Y423" s="10" t="b">
        <f>IF(C419&lt;=0,C419*-1)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11" t="s">
        <v>10</v>
      </c>
      <c r="C424" s="10">
        <f>R432</f>
        <v>0</v>
      </c>
      <c r="E424" s="4">
        <v>45019</v>
      </c>
      <c r="F424" s="3" t="s">
        <v>793</v>
      </c>
      <c r="G424" s="3" t="s">
        <v>141</v>
      </c>
      <c r="H424" s="5">
        <v>10</v>
      </c>
      <c r="I424" t="s">
        <v>650</v>
      </c>
      <c r="N424" s="3"/>
      <c r="O424" s="3"/>
      <c r="P424" s="3"/>
      <c r="Q424" s="3"/>
      <c r="R424" s="18"/>
      <c r="S424" s="3"/>
      <c r="V424" s="17"/>
      <c r="X424" s="11" t="s">
        <v>10</v>
      </c>
      <c r="Y424" s="10">
        <f>AN432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11</v>
      </c>
      <c r="C425" s="10"/>
      <c r="E425" s="4">
        <v>45019</v>
      </c>
      <c r="F425" s="3" t="s">
        <v>793</v>
      </c>
      <c r="G425" s="3" t="s">
        <v>141</v>
      </c>
      <c r="H425" s="5">
        <v>10</v>
      </c>
      <c r="I425" t="s">
        <v>136</v>
      </c>
      <c r="N425" s="3"/>
      <c r="O425" s="3"/>
      <c r="P425" s="3"/>
      <c r="Q425" s="3"/>
      <c r="R425" s="18"/>
      <c r="S425" s="3"/>
      <c r="V425" s="17"/>
      <c r="X425" s="11" t="s">
        <v>11</v>
      </c>
      <c r="Y425" s="10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12</v>
      </c>
      <c r="C426" s="10"/>
      <c r="E426" s="4">
        <v>45020</v>
      </c>
      <c r="F426" s="3" t="s">
        <v>793</v>
      </c>
      <c r="G426" s="3" t="s">
        <v>141</v>
      </c>
      <c r="H426" s="5">
        <v>10</v>
      </c>
      <c r="I426" t="s">
        <v>864</v>
      </c>
      <c r="N426" s="3"/>
      <c r="O426" s="3"/>
      <c r="P426" s="3"/>
      <c r="Q426" s="3"/>
      <c r="R426" s="18"/>
      <c r="S426" s="3"/>
      <c r="V426" s="17"/>
      <c r="X426" s="11" t="s">
        <v>12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13</v>
      </c>
      <c r="C427" s="10"/>
      <c r="E427" s="4">
        <v>45022</v>
      </c>
      <c r="F427" s="3" t="s">
        <v>793</v>
      </c>
      <c r="G427" s="3" t="s">
        <v>794</v>
      </c>
      <c r="H427" s="5">
        <v>10</v>
      </c>
      <c r="I427" t="s">
        <v>210</v>
      </c>
      <c r="N427" s="3"/>
      <c r="O427" s="3"/>
      <c r="P427" s="3"/>
      <c r="Q427" s="3"/>
      <c r="R427" s="18"/>
      <c r="S427" s="3"/>
      <c r="V427" s="17"/>
      <c r="X427" s="11" t="s">
        <v>13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14</v>
      </c>
      <c r="C428" s="10"/>
      <c r="E428" s="4">
        <v>45022</v>
      </c>
      <c r="F428" s="3" t="s">
        <v>793</v>
      </c>
      <c r="G428" s="3" t="s">
        <v>794</v>
      </c>
      <c r="H428" s="5">
        <v>10</v>
      </c>
      <c r="I428" t="s">
        <v>650</v>
      </c>
      <c r="N428" s="3"/>
      <c r="O428" s="3"/>
      <c r="P428" s="3"/>
      <c r="Q428" s="3"/>
      <c r="R428" s="18"/>
      <c r="S428" s="3"/>
      <c r="V428" s="17"/>
      <c r="X428" s="11" t="s">
        <v>14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15</v>
      </c>
      <c r="C429" s="10"/>
      <c r="E429" s="4">
        <v>45029</v>
      </c>
      <c r="F429" s="3" t="s">
        <v>793</v>
      </c>
      <c r="G429" s="3" t="s">
        <v>794</v>
      </c>
      <c r="H429" s="5">
        <v>10</v>
      </c>
      <c r="I429" t="s">
        <v>650</v>
      </c>
      <c r="N429" s="3"/>
      <c r="O429" s="3"/>
      <c r="P429" s="3"/>
      <c r="Q429" s="3"/>
      <c r="R429" s="18"/>
      <c r="S429" s="3"/>
      <c r="V429" s="17"/>
      <c r="X429" s="11" t="s">
        <v>15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16</v>
      </c>
      <c r="C430" s="10"/>
      <c r="E430" s="170" t="s">
        <v>7</v>
      </c>
      <c r="F430" s="171"/>
      <c r="G430" s="172"/>
      <c r="H430" s="5">
        <f>SUM(H416:H429)</f>
        <v>170</v>
      </c>
      <c r="N430" s="3"/>
      <c r="O430" s="3"/>
      <c r="P430" s="3"/>
      <c r="Q430" s="3"/>
      <c r="R430" s="18"/>
      <c r="S430" s="3"/>
      <c r="V430" s="17"/>
      <c r="X430" s="11" t="s">
        <v>16</v>
      </c>
      <c r="Y430" s="10"/>
      <c r="AA430" s="170" t="s">
        <v>7</v>
      </c>
      <c r="AB430" s="171"/>
      <c r="AC430" s="172"/>
      <c r="AD430" s="5">
        <f>SUM(AD416:AD429)</f>
        <v>0</v>
      </c>
      <c r="AJ430" s="3"/>
      <c r="AK430" s="3"/>
      <c r="AL430" s="3"/>
      <c r="AM430" s="3"/>
      <c r="AN430" s="18"/>
      <c r="AO430" s="3"/>
    </row>
    <row r="431" spans="2:41">
      <c r="B431" s="11" t="s">
        <v>17</v>
      </c>
      <c r="C431" s="10"/>
      <c r="E431" s="13"/>
      <c r="F431" s="13"/>
      <c r="G431" s="13"/>
      <c r="N431" s="3"/>
      <c r="O431" s="3"/>
      <c r="P431" s="3"/>
      <c r="Q431" s="3"/>
      <c r="R431" s="18"/>
      <c r="S431" s="3"/>
      <c r="V431" s="17"/>
      <c r="X431" s="11" t="s">
        <v>17</v>
      </c>
      <c r="Y431" s="10"/>
      <c r="AA431" s="13"/>
      <c r="AB431" s="13"/>
      <c r="AC431" s="13"/>
      <c r="AJ431" s="3"/>
      <c r="AK431" s="3"/>
      <c r="AL431" s="3"/>
      <c r="AM431" s="3"/>
      <c r="AN431" s="18"/>
      <c r="AO431" s="3"/>
    </row>
    <row r="432" spans="2:41">
      <c r="B432" s="12"/>
      <c r="C432" s="10"/>
      <c r="N432" s="170" t="s">
        <v>7</v>
      </c>
      <c r="O432" s="171"/>
      <c r="P432" s="171"/>
      <c r="Q432" s="172"/>
      <c r="R432" s="18">
        <f>SUM(R416:R431)</f>
        <v>0</v>
      </c>
      <c r="S432" s="3"/>
      <c r="V432" s="17"/>
      <c r="X432" s="12"/>
      <c r="Y432" s="10"/>
      <c r="AJ432" s="170" t="s">
        <v>7</v>
      </c>
      <c r="AK432" s="171"/>
      <c r="AL432" s="171"/>
      <c r="AM432" s="172"/>
      <c r="AN432" s="18">
        <f>SUM(AN416:AN431)</f>
        <v>0</v>
      </c>
      <c r="AO432" s="3"/>
    </row>
    <row r="433" spans="2:27">
      <c r="B433" s="12"/>
      <c r="C433" s="10"/>
      <c r="V433" s="17"/>
      <c r="X433" s="12"/>
      <c r="Y433" s="10"/>
    </row>
    <row r="434" spans="2:27">
      <c r="B434" s="11"/>
      <c r="C434" s="10"/>
      <c r="V434" s="17"/>
      <c r="X434" s="11"/>
      <c r="Y434" s="10"/>
    </row>
    <row r="435" spans="2:27">
      <c r="B435" s="15" t="s">
        <v>18</v>
      </c>
      <c r="C435" s="16">
        <f>SUM(C423:C434)</f>
        <v>0</v>
      </c>
      <c r="D435" t="s">
        <v>22</v>
      </c>
      <c r="E435" t="s">
        <v>21</v>
      </c>
      <c r="V435" s="17"/>
      <c r="X435" s="15" t="s">
        <v>18</v>
      </c>
      <c r="Y435" s="16">
        <f>SUM(Y423:Y434)</f>
        <v>0</v>
      </c>
      <c r="Z435" t="s">
        <v>22</v>
      </c>
      <c r="AA435" t="s">
        <v>21</v>
      </c>
    </row>
    <row r="436" spans="2:27">
      <c r="E436" s="1" t="s">
        <v>19</v>
      </c>
      <c r="V436" s="17"/>
      <c r="AA436" s="1" t="s">
        <v>19</v>
      </c>
    </row>
    <row r="437" spans="2:27">
      <c r="V437" s="17"/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>
      <c r="V447" s="17"/>
    </row>
    <row r="448" spans="2:27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  <c r="AC453" s="176" t="s">
        <v>29</v>
      </c>
      <c r="AD453" s="176"/>
      <c r="AE453" s="176"/>
    </row>
    <row r="454" spans="2:41">
      <c r="H454" s="173" t="s">
        <v>28</v>
      </c>
      <c r="I454" s="173"/>
      <c r="J454" s="173"/>
      <c r="V454" s="17"/>
      <c r="AC454" s="176"/>
      <c r="AD454" s="176"/>
      <c r="AE454" s="176"/>
    </row>
    <row r="455" spans="2:41">
      <c r="H455" s="173"/>
      <c r="I455" s="173"/>
      <c r="J455" s="173"/>
      <c r="V455" s="17"/>
      <c r="AC455" s="176"/>
      <c r="AD455" s="176"/>
      <c r="AE455" s="176"/>
    </row>
    <row r="456" spans="2:41">
      <c r="V456" s="17"/>
    </row>
    <row r="457" spans="2:41">
      <c r="V457" s="17"/>
    </row>
    <row r="458" spans="2:41" ht="23.25">
      <c r="B458" s="22" t="s">
        <v>66</v>
      </c>
      <c r="V458" s="17"/>
      <c r="X458" s="22" t="s">
        <v>66</v>
      </c>
    </row>
    <row r="459" spans="2:41" ht="23.25">
      <c r="B459" s="23" t="s">
        <v>32</v>
      </c>
      <c r="C459" s="20">
        <f>IF(X414="PAGADO",0,Y419)</f>
        <v>0</v>
      </c>
      <c r="E459" s="174" t="s">
        <v>20</v>
      </c>
      <c r="F459" s="174"/>
      <c r="G459" s="174"/>
      <c r="H459" s="174"/>
      <c r="V459" s="17"/>
      <c r="X459" s="23" t="s">
        <v>32</v>
      </c>
      <c r="Y459" s="20">
        <f>IF(B459="PAGADO",0,C464)</f>
        <v>0</v>
      </c>
      <c r="AA459" s="174" t="s">
        <v>20</v>
      </c>
      <c r="AB459" s="174"/>
      <c r="AC459" s="174"/>
      <c r="AD459" s="174"/>
    </row>
    <row r="460" spans="2:41">
      <c r="B460" s="1" t="s">
        <v>0</v>
      </c>
      <c r="C460" s="19">
        <f>H475</f>
        <v>0</v>
      </c>
      <c r="E460" s="2" t="s">
        <v>1</v>
      </c>
      <c r="F460" s="2" t="s">
        <v>2</v>
      </c>
      <c r="G460" s="2" t="s">
        <v>3</v>
      </c>
      <c r="H460" s="2" t="s">
        <v>4</v>
      </c>
      <c r="N460" s="2" t="s">
        <v>1</v>
      </c>
      <c r="O460" s="2" t="s">
        <v>5</v>
      </c>
      <c r="P460" s="2" t="s">
        <v>4</v>
      </c>
      <c r="Q460" s="2" t="s">
        <v>6</v>
      </c>
      <c r="R460" s="2" t="s">
        <v>7</v>
      </c>
      <c r="S460" s="3"/>
      <c r="V460" s="17"/>
      <c r="X460" s="1" t="s">
        <v>0</v>
      </c>
      <c r="Y460" s="19">
        <f>AD475</f>
        <v>0</v>
      </c>
      <c r="AA460" s="2" t="s">
        <v>1</v>
      </c>
      <c r="AB460" s="2" t="s">
        <v>2</v>
      </c>
      <c r="AC460" s="2" t="s">
        <v>3</v>
      </c>
      <c r="AD460" s="2" t="s">
        <v>4</v>
      </c>
      <c r="AJ460" s="2" t="s">
        <v>1</v>
      </c>
      <c r="AK460" s="2" t="s">
        <v>5</v>
      </c>
      <c r="AL460" s="2" t="s">
        <v>4</v>
      </c>
      <c r="AM460" s="2" t="s">
        <v>6</v>
      </c>
      <c r="AN460" s="2" t="s">
        <v>7</v>
      </c>
      <c r="AO460" s="3"/>
    </row>
    <row r="461" spans="2:41">
      <c r="C461" s="2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Y461" s="2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" t="s">
        <v>24</v>
      </c>
      <c r="C462" s="19">
        <f>IF(C459&gt;0,C459+C460,C460)</f>
        <v>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" t="s">
        <v>24</v>
      </c>
      <c r="Y462" s="19">
        <f>IF(Y459&gt;0,Y459+Y460,Y460)</f>
        <v>0</v>
      </c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" t="s">
        <v>9</v>
      </c>
      <c r="C463" s="20">
        <f>C486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9</v>
      </c>
      <c r="Y463" s="20">
        <f>Y486</f>
        <v>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6" t="s">
        <v>25</v>
      </c>
      <c r="C464" s="21">
        <f>C462-C463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6" t="s">
        <v>8</v>
      </c>
      <c r="Y464" s="21">
        <f>Y462-Y463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 ht="26.25">
      <c r="B465" s="177" t="str">
        <f>IF(C464&lt;0,"NO PAGAR","COBRAR")</f>
        <v>COBRAR</v>
      </c>
      <c r="C465" s="177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77" t="str">
        <f>IF(Y464&lt;0,"NO PAGAR","COBRAR")</f>
        <v>COBRAR</v>
      </c>
      <c r="Y465" s="177"/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>
      <c r="B466" s="168" t="s">
        <v>9</v>
      </c>
      <c r="C466" s="169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68" t="s">
        <v>9</v>
      </c>
      <c r="Y466" s="169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9" t="str">
        <f>IF(C500&lt;0,"SALDO A FAVOR","SALDO ADELANTAD0'")</f>
        <v>SALDO ADELANTAD0'</v>
      </c>
      <c r="C467" s="10">
        <f>IF(Y419&lt;=0,Y419*-1)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9" t="str">
        <f>IF(C464&lt;0,"SALDO ADELANTADO","SALDO A FAVOR'")</f>
        <v>SALDO A FAVOR'</v>
      </c>
      <c r="Y467" s="10">
        <f>IF(C464&lt;=0,C464*-1)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1" t="s">
        <v>10</v>
      </c>
      <c r="C468" s="10">
        <f>R477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1" t="s">
        <v>10</v>
      </c>
      <c r="Y468" s="10">
        <f>AN477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11</v>
      </c>
      <c r="C469" s="10"/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11</v>
      </c>
      <c r="Y469" s="10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12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12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13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13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14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14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15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15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16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16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17</v>
      </c>
      <c r="C475" s="10"/>
      <c r="E475" s="170" t="s">
        <v>7</v>
      </c>
      <c r="F475" s="171"/>
      <c r="G475" s="172"/>
      <c r="H475" s="5">
        <f>SUM(H461:H474)</f>
        <v>0</v>
      </c>
      <c r="N475" s="3"/>
      <c r="O475" s="3"/>
      <c r="P475" s="3"/>
      <c r="Q475" s="3"/>
      <c r="R475" s="18"/>
      <c r="S475" s="3"/>
      <c r="V475" s="17"/>
      <c r="X475" s="11" t="s">
        <v>17</v>
      </c>
      <c r="Y475" s="10"/>
      <c r="AA475" s="170" t="s">
        <v>7</v>
      </c>
      <c r="AB475" s="171"/>
      <c r="AC475" s="172"/>
      <c r="AD475" s="5">
        <f>SUM(AD461:AD474)</f>
        <v>0</v>
      </c>
      <c r="AJ475" s="3"/>
      <c r="AK475" s="3"/>
      <c r="AL475" s="3"/>
      <c r="AM475" s="3"/>
      <c r="AN475" s="18"/>
      <c r="AO475" s="3"/>
    </row>
    <row r="476" spans="2:41">
      <c r="B476" s="12"/>
      <c r="C476" s="10"/>
      <c r="E476" s="13"/>
      <c r="F476" s="13"/>
      <c r="G476" s="13"/>
      <c r="N476" s="3"/>
      <c r="O476" s="3"/>
      <c r="P476" s="3"/>
      <c r="Q476" s="3"/>
      <c r="R476" s="18"/>
      <c r="S476" s="3"/>
      <c r="V476" s="17"/>
      <c r="X476" s="12"/>
      <c r="Y476" s="10"/>
      <c r="AA476" s="13"/>
      <c r="AB476" s="13"/>
      <c r="AC476" s="13"/>
      <c r="AJ476" s="3"/>
      <c r="AK476" s="3"/>
      <c r="AL476" s="3"/>
      <c r="AM476" s="3"/>
      <c r="AN476" s="18"/>
      <c r="AO476" s="3"/>
    </row>
    <row r="477" spans="2:41">
      <c r="B477" s="12"/>
      <c r="C477" s="10"/>
      <c r="N477" s="170" t="s">
        <v>7</v>
      </c>
      <c r="O477" s="171"/>
      <c r="P477" s="171"/>
      <c r="Q477" s="172"/>
      <c r="R477" s="18">
        <f>SUM(R461:R476)</f>
        <v>0</v>
      </c>
      <c r="S477" s="3"/>
      <c r="V477" s="17"/>
      <c r="X477" s="12"/>
      <c r="Y477" s="10"/>
      <c r="AJ477" s="170" t="s">
        <v>7</v>
      </c>
      <c r="AK477" s="171"/>
      <c r="AL477" s="171"/>
      <c r="AM477" s="172"/>
      <c r="AN477" s="18">
        <f>SUM(AN461:AN476)</f>
        <v>0</v>
      </c>
      <c r="AO477" s="3"/>
    </row>
    <row r="478" spans="2:41">
      <c r="B478" s="12"/>
      <c r="C478" s="10"/>
      <c r="V478" s="17"/>
      <c r="X478" s="12"/>
      <c r="Y478" s="10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E480" s="14"/>
      <c r="V480" s="17"/>
      <c r="X480" s="12"/>
      <c r="Y480" s="10"/>
      <c r="AA480" s="14"/>
    </row>
    <row r="481" spans="1:43">
      <c r="B481" s="12"/>
      <c r="C481" s="10"/>
      <c r="V481" s="17"/>
      <c r="X481" s="12"/>
      <c r="Y481" s="10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1"/>
      <c r="C485" s="10"/>
      <c r="V485" s="17"/>
      <c r="X485" s="11"/>
      <c r="Y485" s="10"/>
    </row>
    <row r="486" spans="1:43">
      <c r="B486" s="15" t="s">
        <v>18</v>
      </c>
      <c r="C486" s="16">
        <f>SUM(C467:C485)</f>
        <v>0</v>
      </c>
      <c r="V486" s="17"/>
      <c r="X486" s="15" t="s">
        <v>18</v>
      </c>
      <c r="Y486" s="16">
        <f>SUM(Y467:Y485)</f>
        <v>0</v>
      </c>
    </row>
    <row r="487" spans="1:43">
      <c r="D487" t="s">
        <v>22</v>
      </c>
      <c r="E487" t="s">
        <v>21</v>
      </c>
      <c r="V487" s="17"/>
      <c r="Z487" t="s">
        <v>22</v>
      </c>
      <c r="AA487" t="s">
        <v>21</v>
      </c>
    </row>
    <row r="488" spans="1:43">
      <c r="E488" s="1" t="s">
        <v>19</v>
      </c>
      <c r="V488" s="17"/>
      <c r="AA488" s="1" t="s">
        <v>19</v>
      </c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V498" s="17"/>
    </row>
    <row r="499" spans="1:43">
      <c r="H499" s="173" t="s">
        <v>30</v>
      </c>
      <c r="I499" s="173"/>
      <c r="J499" s="173"/>
      <c r="V499" s="17"/>
      <c r="AA499" s="173" t="s">
        <v>31</v>
      </c>
      <c r="AB499" s="173"/>
      <c r="AC499" s="173"/>
    </row>
    <row r="500" spans="1:43">
      <c r="H500" s="173"/>
      <c r="I500" s="173"/>
      <c r="J500" s="173"/>
      <c r="V500" s="17"/>
      <c r="AA500" s="173"/>
      <c r="AB500" s="173"/>
      <c r="AC500" s="173"/>
    </row>
    <row r="501" spans="1:43">
      <c r="V501" s="17"/>
    </row>
    <row r="502" spans="1:43">
      <c r="V502" s="17"/>
    </row>
    <row r="503" spans="1:43" ht="23.25">
      <c r="B503" s="24" t="s">
        <v>66</v>
      </c>
      <c r="V503" s="17"/>
      <c r="X503" s="22" t="s">
        <v>66</v>
      </c>
    </row>
    <row r="504" spans="1:43" ht="23.25">
      <c r="B504" s="23" t="s">
        <v>130</v>
      </c>
      <c r="C504" s="20">
        <f>IF(X459="PAGADO",0,C464)</f>
        <v>0</v>
      </c>
      <c r="E504" s="174" t="s">
        <v>253</v>
      </c>
      <c r="F504" s="174"/>
      <c r="G504" s="174"/>
      <c r="H504" s="174"/>
      <c r="V504" s="17"/>
      <c r="X504" s="23" t="s">
        <v>32</v>
      </c>
      <c r="Y504" s="20">
        <f>IF(B504="PAGADO",0,C509)</f>
        <v>0</v>
      </c>
      <c r="AA504" s="174" t="s">
        <v>1006</v>
      </c>
      <c r="AB504" s="174"/>
      <c r="AC504" s="174"/>
      <c r="AD504" s="174"/>
    </row>
    <row r="505" spans="1:43">
      <c r="B505" s="1" t="s">
        <v>0</v>
      </c>
      <c r="C505" s="19">
        <f>H520</f>
        <v>170</v>
      </c>
      <c r="E505" s="2" t="s">
        <v>1</v>
      </c>
      <c r="F505" s="2" t="s">
        <v>2</v>
      </c>
      <c r="G505" s="2" t="s">
        <v>3</v>
      </c>
      <c r="H505" s="2" t="s">
        <v>4</v>
      </c>
      <c r="N505" s="2" t="s">
        <v>1</v>
      </c>
      <c r="O505" s="2" t="s">
        <v>5</v>
      </c>
      <c r="P505" s="2" t="s">
        <v>4</v>
      </c>
      <c r="Q505" s="2" t="s">
        <v>6</v>
      </c>
      <c r="R505" s="2" t="s">
        <v>7</v>
      </c>
      <c r="S505" s="3"/>
      <c r="V505" s="17"/>
      <c r="X505" s="1" t="s">
        <v>0</v>
      </c>
      <c r="Y505" s="19">
        <f>AD520</f>
        <v>0</v>
      </c>
      <c r="AA505" s="2" t="s">
        <v>1</v>
      </c>
      <c r="AB505" s="2" t="s">
        <v>2</v>
      </c>
      <c r="AC505" s="2" t="s">
        <v>3</v>
      </c>
      <c r="AD505" s="2" t="s">
        <v>4</v>
      </c>
      <c r="AJ505" s="2" t="s">
        <v>1</v>
      </c>
      <c r="AK505" s="2" t="s">
        <v>5</v>
      </c>
      <c r="AL505" s="2" t="s">
        <v>4</v>
      </c>
      <c r="AM505" s="2" t="s">
        <v>6</v>
      </c>
      <c r="AN505" s="2" t="s">
        <v>7</v>
      </c>
      <c r="AO505" s="3"/>
    </row>
    <row r="506" spans="1:43">
      <c r="C506" s="20"/>
      <c r="E506" s="4">
        <v>45030</v>
      </c>
      <c r="F506" s="3" t="s">
        <v>138</v>
      </c>
      <c r="G506" s="3" t="s">
        <v>150</v>
      </c>
      <c r="H506" s="5">
        <v>10</v>
      </c>
      <c r="I506" t="s">
        <v>967</v>
      </c>
      <c r="N506" s="3"/>
      <c r="O506" s="3"/>
      <c r="P506" s="3"/>
      <c r="Q506" s="3"/>
      <c r="R506" s="18"/>
      <c r="S506" s="3"/>
      <c r="V506" s="17"/>
      <c r="Y506" s="2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1:43">
      <c r="B507" s="1" t="s">
        <v>24</v>
      </c>
      <c r="C507" s="19">
        <f>IF(C504&gt;0,C504+C505,C505)</f>
        <v>170</v>
      </c>
      <c r="E507" s="4">
        <v>45036</v>
      </c>
      <c r="F507" s="3" t="s">
        <v>138</v>
      </c>
      <c r="G507" s="3" t="s">
        <v>966</v>
      </c>
      <c r="H507" s="5">
        <v>10</v>
      </c>
      <c r="I507" t="s">
        <v>968</v>
      </c>
      <c r="N507" s="3"/>
      <c r="O507" s="3"/>
      <c r="P507" s="3"/>
      <c r="Q507" s="3"/>
      <c r="R507" s="18"/>
      <c r="S507" s="3"/>
      <c r="V507" s="17"/>
      <c r="X507" s="1" t="s">
        <v>24</v>
      </c>
      <c r="Y507" s="19">
        <f>IF(Y504&gt;0,Y504+Y505,Y505)</f>
        <v>0</v>
      </c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1:43">
      <c r="B508" s="1" t="s">
        <v>9</v>
      </c>
      <c r="C508" s="20">
        <f>C526</f>
        <v>0</v>
      </c>
      <c r="E508" s="4">
        <v>45043</v>
      </c>
      <c r="F508" s="3" t="s">
        <v>138</v>
      </c>
      <c r="G508" s="3" t="s">
        <v>966</v>
      </c>
      <c r="H508" s="5">
        <v>10</v>
      </c>
      <c r="I508" t="s">
        <v>118</v>
      </c>
      <c r="N508" s="3"/>
      <c r="O508" s="3"/>
      <c r="P508" s="3"/>
      <c r="Q508" s="3"/>
      <c r="R508" s="18"/>
      <c r="S508" s="3"/>
      <c r="V508" s="17"/>
      <c r="X508" s="1" t="s">
        <v>9</v>
      </c>
      <c r="Y508" s="20">
        <f>Y526</f>
        <v>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6" t="s">
        <v>26</v>
      </c>
      <c r="C509" s="21">
        <f>C507-C508</f>
        <v>170</v>
      </c>
      <c r="E509" s="4">
        <v>45061</v>
      </c>
      <c r="F509" s="3" t="s">
        <v>500</v>
      </c>
      <c r="G509" s="3" t="s">
        <v>99</v>
      </c>
      <c r="H509" s="5">
        <v>40</v>
      </c>
      <c r="I509" t="s">
        <v>969</v>
      </c>
      <c r="N509" s="3"/>
      <c r="O509" s="3"/>
      <c r="P509" s="3"/>
      <c r="Q509" s="3"/>
      <c r="R509" s="18"/>
      <c r="S509" s="3"/>
      <c r="V509" s="17"/>
      <c r="X509" s="6" t="s">
        <v>27</v>
      </c>
      <c r="Y509" s="21">
        <f>Y507-Y508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 ht="23.25">
      <c r="B510" s="6"/>
      <c r="C510" s="7"/>
      <c r="E510" s="4">
        <v>45092</v>
      </c>
      <c r="F510" s="3" t="s">
        <v>970</v>
      </c>
      <c r="G510" s="3" t="s">
        <v>66</v>
      </c>
      <c r="H510" s="5">
        <v>100</v>
      </c>
      <c r="N510" s="3"/>
      <c r="O510" s="3"/>
      <c r="P510" s="3"/>
      <c r="Q510" s="3"/>
      <c r="R510" s="18"/>
      <c r="S510" s="3"/>
      <c r="V510" s="17"/>
      <c r="X510" s="175" t="str">
        <f>IF(Y509&lt;0,"NO PAGAR","COBRAR'")</f>
        <v>COBRAR'</v>
      </c>
      <c r="Y510" s="175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175" t="str">
        <f>IF(C509&lt;0,"NO PAGAR","COBRAR'")</f>
        <v>COBRAR'</v>
      </c>
      <c r="C511" s="175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6"/>
      <c r="Y511" s="8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>
      <c r="B512" s="168" t="s">
        <v>9</v>
      </c>
      <c r="C512" s="169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68" t="s">
        <v>9</v>
      </c>
      <c r="Y512" s="169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9" t="str">
        <f>IF(Y464&lt;0,"SALDO ADELANTADO","SALDO A FAVOR '")</f>
        <v>SALDO A FAVOR '</v>
      </c>
      <c r="C513" s="10">
        <f>IF(Y464&lt;=0,Y464*-1)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9" t="str">
        <f>IF(C509&lt;0,"SALDO ADELANTADO","SALDO A FAVOR'")</f>
        <v>SALDO A FAVOR'</v>
      </c>
      <c r="Y513" s="10" t="b">
        <f>IF(C509&lt;=0,C509*-1)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11" t="s">
        <v>10</v>
      </c>
      <c r="C514" s="10">
        <f>R522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10</v>
      </c>
      <c r="Y514" s="10">
        <f>AN522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11</v>
      </c>
      <c r="C515" s="1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11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12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12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13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13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14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14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15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15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16</v>
      </c>
      <c r="C520" s="10"/>
      <c r="E520" s="170" t="s">
        <v>7</v>
      </c>
      <c r="F520" s="171"/>
      <c r="G520" s="172"/>
      <c r="H520" s="5">
        <f>SUM(H506:H519)</f>
        <v>170</v>
      </c>
      <c r="N520" s="3"/>
      <c r="O520" s="3"/>
      <c r="P520" s="3"/>
      <c r="Q520" s="3"/>
      <c r="R520" s="18"/>
      <c r="S520" s="3"/>
      <c r="V520" s="17"/>
      <c r="X520" s="11" t="s">
        <v>16</v>
      </c>
      <c r="Y520" s="10"/>
      <c r="AA520" s="170" t="s">
        <v>7</v>
      </c>
      <c r="AB520" s="171"/>
      <c r="AC520" s="172"/>
      <c r="AD520" s="5">
        <f>SUM(AD506:AD519)</f>
        <v>0</v>
      </c>
      <c r="AJ520" s="3"/>
      <c r="AK520" s="3"/>
      <c r="AL520" s="3"/>
      <c r="AM520" s="3"/>
      <c r="AN520" s="18"/>
      <c r="AO520" s="3"/>
    </row>
    <row r="521" spans="2:41">
      <c r="B521" s="11" t="s">
        <v>17</v>
      </c>
      <c r="C521" s="10"/>
      <c r="E521" s="13"/>
      <c r="F521" s="13"/>
      <c r="G521" s="13"/>
      <c r="N521" s="3"/>
      <c r="O521" s="3"/>
      <c r="P521" s="3"/>
      <c r="Q521" s="3"/>
      <c r="R521" s="18"/>
      <c r="S521" s="3"/>
      <c r="V521" s="17"/>
      <c r="X521" s="11" t="s">
        <v>17</v>
      </c>
      <c r="Y521" s="10"/>
      <c r="AA521" s="13"/>
      <c r="AB521" s="13"/>
      <c r="AC521" s="13"/>
      <c r="AJ521" s="3"/>
      <c r="AK521" s="3"/>
      <c r="AL521" s="3"/>
      <c r="AM521" s="3"/>
      <c r="AN521" s="18"/>
      <c r="AO521" s="3"/>
    </row>
    <row r="522" spans="2:41">
      <c r="B522" s="12"/>
      <c r="C522" s="10"/>
      <c r="N522" s="170" t="s">
        <v>7</v>
      </c>
      <c r="O522" s="171"/>
      <c r="P522" s="171"/>
      <c r="Q522" s="172"/>
      <c r="R522" s="18">
        <f>SUM(R506:R521)</f>
        <v>0</v>
      </c>
      <c r="S522" s="3"/>
      <c r="V522" s="17"/>
      <c r="X522" s="12"/>
      <c r="Y522" s="10"/>
      <c r="AJ522" s="170" t="s">
        <v>7</v>
      </c>
      <c r="AK522" s="171"/>
      <c r="AL522" s="171"/>
      <c r="AM522" s="172"/>
      <c r="AN522" s="18">
        <f>SUM(AN506:AN521)</f>
        <v>0</v>
      </c>
      <c r="AO522" s="3"/>
    </row>
    <row r="523" spans="2:41">
      <c r="B523" s="12"/>
      <c r="C523" s="10"/>
      <c r="V523" s="17"/>
      <c r="X523" s="12"/>
      <c r="Y523" s="10"/>
    </row>
    <row r="524" spans="2:41">
      <c r="B524" s="12"/>
      <c r="C524" s="10"/>
      <c r="V524" s="17"/>
      <c r="X524" s="12"/>
      <c r="Y524" s="10"/>
    </row>
    <row r="525" spans="2:41">
      <c r="B525" s="11"/>
      <c r="C525" s="10"/>
      <c r="V525" s="17"/>
      <c r="X525" s="11"/>
      <c r="Y525" s="10"/>
    </row>
    <row r="526" spans="2:41">
      <c r="B526" s="15" t="s">
        <v>18</v>
      </c>
      <c r="C526" s="16">
        <f>SUM(C513:C525)</f>
        <v>0</v>
      </c>
      <c r="D526" t="s">
        <v>22</v>
      </c>
      <c r="E526" t="s">
        <v>21</v>
      </c>
      <c r="V526" s="17"/>
      <c r="X526" s="15" t="s">
        <v>18</v>
      </c>
      <c r="Y526" s="16">
        <f>SUM(Y513:Y525)</f>
        <v>0</v>
      </c>
      <c r="Z526" t="s">
        <v>22</v>
      </c>
      <c r="AA526" t="s">
        <v>21</v>
      </c>
    </row>
    <row r="527" spans="2:41">
      <c r="E527" s="1" t="s">
        <v>19</v>
      </c>
      <c r="V527" s="17"/>
      <c r="AA527" s="1" t="s">
        <v>19</v>
      </c>
    </row>
    <row r="528" spans="2:41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176" t="s">
        <v>29</v>
      </c>
      <c r="AD546" s="176"/>
      <c r="AE546" s="176"/>
    </row>
    <row r="547" spans="2:41">
      <c r="H547" s="173" t="s">
        <v>28</v>
      </c>
      <c r="I547" s="173"/>
      <c r="J547" s="173"/>
      <c r="V547" s="17"/>
      <c r="AC547" s="176"/>
      <c r="AD547" s="176"/>
      <c r="AE547" s="176"/>
    </row>
    <row r="548" spans="2:41">
      <c r="H548" s="173"/>
      <c r="I548" s="173"/>
      <c r="J548" s="173"/>
      <c r="V548" s="17"/>
      <c r="AC548" s="176"/>
      <c r="AD548" s="176"/>
      <c r="AE548" s="176"/>
    </row>
    <row r="549" spans="2:41">
      <c r="V549" s="17"/>
    </row>
    <row r="550" spans="2:41">
      <c r="V550" s="17"/>
    </row>
    <row r="551" spans="2:41" ht="23.25">
      <c r="B551" s="22" t="s">
        <v>67</v>
      </c>
      <c r="V551" s="17"/>
      <c r="X551" s="22" t="s">
        <v>67</v>
      </c>
    </row>
    <row r="552" spans="2:41" ht="23.25">
      <c r="B552" s="23" t="s">
        <v>32</v>
      </c>
      <c r="C552" s="20">
        <f>IF(X504="PAGADO",0,Y509)</f>
        <v>0</v>
      </c>
      <c r="E552" s="174" t="s">
        <v>253</v>
      </c>
      <c r="F552" s="174"/>
      <c r="G552" s="174"/>
      <c r="H552" s="174"/>
      <c r="V552" s="17"/>
      <c r="X552" s="23" t="s">
        <v>32</v>
      </c>
      <c r="Y552" s="20">
        <f>IF(B552="PAGADO",0,C557)</f>
        <v>60</v>
      </c>
      <c r="AA552" s="174" t="s">
        <v>20</v>
      </c>
      <c r="AB552" s="174"/>
      <c r="AC552" s="174"/>
      <c r="AD552" s="174"/>
    </row>
    <row r="553" spans="2:41">
      <c r="B553" s="1" t="s">
        <v>0</v>
      </c>
      <c r="C553" s="19">
        <f>H568</f>
        <v>60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C554" s="20"/>
      <c r="E554" s="4">
        <v>45097</v>
      </c>
      <c r="F554" s="3" t="s">
        <v>87</v>
      </c>
      <c r="G554" s="3" t="s">
        <v>150</v>
      </c>
      <c r="H554" s="5">
        <v>10</v>
      </c>
      <c r="I554" t="s">
        <v>210</v>
      </c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" t="s">
        <v>24</v>
      </c>
      <c r="C555" s="19">
        <f>IF(C552&gt;0,C552+C553,C553)</f>
        <v>60</v>
      </c>
      <c r="E555" s="4">
        <v>45083</v>
      </c>
      <c r="F555" s="3" t="s">
        <v>87</v>
      </c>
      <c r="G555" s="3" t="s">
        <v>150</v>
      </c>
      <c r="H555" s="5">
        <v>10</v>
      </c>
      <c r="I555" t="s">
        <v>394</v>
      </c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60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" t="s">
        <v>9</v>
      </c>
      <c r="C556" s="20">
        <f>C579</f>
        <v>0</v>
      </c>
      <c r="E556" s="4">
        <v>24.4</v>
      </c>
      <c r="F556" s="3" t="s">
        <v>1026</v>
      </c>
      <c r="G556" s="3" t="s">
        <v>141</v>
      </c>
      <c r="H556" s="5">
        <v>10</v>
      </c>
      <c r="I556" t="s">
        <v>146</v>
      </c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Y579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6" t="s">
        <v>25</v>
      </c>
      <c r="C557" s="21">
        <f>C555-C556</f>
        <v>60</v>
      </c>
      <c r="E557" s="4">
        <v>45041</v>
      </c>
      <c r="F557" s="3" t="s">
        <v>1026</v>
      </c>
      <c r="G557" s="3" t="s">
        <v>150</v>
      </c>
      <c r="H557" s="5">
        <v>10</v>
      </c>
      <c r="I557" t="s">
        <v>146</v>
      </c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60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>
      <c r="B558" s="177" t="str">
        <f>IF(C557&lt;0,"NO PAGAR","COBRAR")</f>
        <v>COBRAR</v>
      </c>
      <c r="C558" s="177"/>
      <c r="E558" s="4">
        <v>45041</v>
      </c>
      <c r="F558" s="3" t="s">
        <v>1026</v>
      </c>
      <c r="G558" s="3" t="s">
        <v>150</v>
      </c>
      <c r="H558" s="5">
        <v>10</v>
      </c>
      <c r="I558" t="s">
        <v>270</v>
      </c>
      <c r="N558" s="3"/>
      <c r="O558" s="3"/>
      <c r="P558" s="3"/>
      <c r="Q558" s="3"/>
      <c r="R558" s="18"/>
      <c r="S558" s="3"/>
      <c r="V558" s="17"/>
      <c r="X558" s="177" t="str">
        <f>IF(Y557&lt;0,"NO PAGAR","COBRAR")</f>
        <v>COBRAR</v>
      </c>
      <c r="Y558" s="177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68" t="s">
        <v>9</v>
      </c>
      <c r="C559" s="169"/>
      <c r="E559" s="4">
        <v>45042</v>
      </c>
      <c r="F559" s="3" t="s">
        <v>1026</v>
      </c>
      <c r="G559" s="3" t="s">
        <v>150</v>
      </c>
      <c r="H559" s="5">
        <v>10</v>
      </c>
      <c r="I559" t="s">
        <v>146</v>
      </c>
      <c r="N559" s="3"/>
      <c r="O559" s="3"/>
      <c r="P559" s="3"/>
      <c r="Q559" s="3"/>
      <c r="R559" s="18"/>
      <c r="S559" s="3"/>
      <c r="V559" s="17"/>
      <c r="X559" s="168" t="s">
        <v>9</v>
      </c>
      <c r="Y559" s="169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9" t="str">
        <f>IF(C593&lt;0,"SALDO A FAVOR","SALDO ADELANTAD0'")</f>
        <v>SALDO ADELANTAD0'</v>
      </c>
      <c r="C560" s="10">
        <f>IF(Y509&lt;=0,Y509*-1)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 t="b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10</v>
      </c>
      <c r="C561" s="10">
        <f>R570</f>
        <v>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11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12</v>
      </c>
      <c r="C563" s="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13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14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15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16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17</v>
      </c>
      <c r="C568" s="10"/>
      <c r="E568" s="170" t="s">
        <v>7</v>
      </c>
      <c r="F568" s="171"/>
      <c r="G568" s="172"/>
      <c r="H568" s="5">
        <f>SUM(H554:H567)</f>
        <v>60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170" t="s">
        <v>7</v>
      </c>
      <c r="AB568" s="171"/>
      <c r="AC568" s="172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>
      <c r="B569" s="12"/>
      <c r="C569" s="10"/>
      <c r="E569" s="13"/>
      <c r="F569" s="13"/>
      <c r="G569" s="13"/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>
      <c r="B570" s="12"/>
      <c r="C570" s="10"/>
      <c r="N570" s="170" t="s">
        <v>7</v>
      </c>
      <c r="O570" s="171"/>
      <c r="P570" s="171"/>
      <c r="Q570" s="172"/>
      <c r="R570" s="18">
        <f>SUM(R554:R569)</f>
        <v>0</v>
      </c>
      <c r="S570" s="3"/>
      <c r="V570" s="17"/>
      <c r="X570" s="12"/>
      <c r="Y570" s="10"/>
      <c r="AJ570" s="170" t="s">
        <v>7</v>
      </c>
      <c r="AK570" s="171"/>
      <c r="AL570" s="171"/>
      <c r="AM570" s="172"/>
      <c r="AN570" s="18">
        <f>SUM(AN554:AN569)</f>
        <v>0</v>
      </c>
      <c r="AO570" s="3"/>
    </row>
    <row r="571" spans="2:41">
      <c r="B571" s="12"/>
      <c r="C571" s="10"/>
      <c r="V571" s="17"/>
      <c r="X571" s="12"/>
      <c r="Y571" s="10"/>
    </row>
    <row r="572" spans="2:41">
      <c r="B572" s="12"/>
      <c r="C572" s="10"/>
      <c r="V572" s="17"/>
      <c r="X572" s="12"/>
      <c r="Y572" s="10"/>
    </row>
    <row r="573" spans="2:41">
      <c r="B573" s="12"/>
      <c r="C573" s="10"/>
      <c r="E573" s="14"/>
      <c r="V573" s="17"/>
      <c r="X573" s="12"/>
      <c r="Y573" s="10"/>
      <c r="AA573" s="14"/>
    </row>
    <row r="574" spans="2:41">
      <c r="B574" s="12"/>
      <c r="C574" s="10"/>
      <c r="V574" s="17"/>
      <c r="X574" s="12"/>
      <c r="Y574" s="10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2"/>
      <c r="C577" s="10"/>
      <c r="V577" s="17"/>
      <c r="X577" s="12"/>
      <c r="Y577" s="10"/>
    </row>
    <row r="578" spans="1:43">
      <c r="B578" s="11"/>
      <c r="C578" s="10"/>
      <c r="V578" s="17"/>
      <c r="X578" s="11"/>
      <c r="Y578" s="10"/>
    </row>
    <row r="579" spans="1:43">
      <c r="B579" s="15" t="s">
        <v>18</v>
      </c>
      <c r="C579" s="16">
        <f>SUM(C560:C578)</f>
        <v>0</v>
      </c>
      <c r="V579" s="17"/>
      <c r="X579" s="15" t="s">
        <v>18</v>
      </c>
      <c r="Y579" s="16">
        <f>SUM(Y560:Y578)</f>
        <v>0</v>
      </c>
    </row>
    <row r="580" spans="1:43">
      <c r="D580" t="s">
        <v>22</v>
      </c>
      <c r="E580" t="s">
        <v>21</v>
      </c>
      <c r="V580" s="17"/>
      <c r="Z580" t="s">
        <v>22</v>
      </c>
      <c r="AA580" t="s">
        <v>21</v>
      </c>
    </row>
    <row r="581" spans="1:43">
      <c r="E581" s="1" t="s">
        <v>19</v>
      </c>
      <c r="V581" s="17"/>
      <c r="AA581" s="1" t="s">
        <v>19</v>
      </c>
    </row>
    <row r="582" spans="1:43">
      <c r="V582" s="17"/>
    </row>
    <row r="583" spans="1:43">
      <c r="V583" s="17"/>
    </row>
    <row r="584" spans="1:43">
      <c r="V584" s="17"/>
    </row>
    <row r="585" spans="1:43">
      <c r="V585" s="17"/>
    </row>
    <row r="586" spans="1:43">
      <c r="V586" s="17"/>
    </row>
    <row r="587" spans="1:43">
      <c r="V587" s="17"/>
    </row>
    <row r="588" spans="1:4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</row>
    <row r="591" spans="1:43">
      <c r="V591" s="17"/>
    </row>
    <row r="592" spans="1:43">
      <c r="H592" s="173" t="s">
        <v>30</v>
      </c>
      <c r="I592" s="173"/>
      <c r="J592" s="173"/>
      <c r="V592" s="17"/>
      <c r="AA592" s="173" t="s">
        <v>31</v>
      </c>
      <c r="AB592" s="173"/>
      <c r="AC592" s="173"/>
    </row>
    <row r="593" spans="2:41">
      <c r="H593" s="173"/>
      <c r="I593" s="173"/>
      <c r="J593" s="173"/>
      <c r="V593" s="17"/>
      <c r="AA593" s="173"/>
      <c r="AB593" s="173"/>
      <c r="AC593" s="173"/>
    </row>
    <row r="594" spans="2:41">
      <c r="V594" s="17"/>
    </row>
    <row r="595" spans="2:41">
      <c r="V595" s="17"/>
    </row>
    <row r="596" spans="2:41" ht="23.25">
      <c r="B596" s="24" t="s">
        <v>67</v>
      </c>
      <c r="V596" s="17"/>
      <c r="X596" s="22" t="s">
        <v>67</v>
      </c>
    </row>
    <row r="597" spans="2:41" ht="23.25">
      <c r="B597" s="23" t="s">
        <v>32</v>
      </c>
      <c r="C597" s="20">
        <f>IF(X552="PAGADO",0,C557)</f>
        <v>60</v>
      </c>
      <c r="E597" s="174" t="s">
        <v>20</v>
      </c>
      <c r="F597" s="174"/>
      <c r="G597" s="174"/>
      <c r="H597" s="174"/>
      <c r="V597" s="17"/>
      <c r="X597" s="23" t="s">
        <v>32</v>
      </c>
      <c r="Y597" s="20">
        <f>IF(B1397="PAGADO",0,C602)</f>
        <v>60</v>
      </c>
      <c r="AA597" s="174" t="s">
        <v>20</v>
      </c>
      <c r="AB597" s="174"/>
      <c r="AC597" s="174"/>
      <c r="AD597" s="174"/>
    </row>
    <row r="598" spans="2:41">
      <c r="B598" s="1" t="s">
        <v>0</v>
      </c>
      <c r="C598" s="19">
        <f>H613</f>
        <v>0</v>
      </c>
      <c r="E598" s="2" t="s">
        <v>1</v>
      </c>
      <c r="F598" s="2" t="s">
        <v>2</v>
      </c>
      <c r="G598" s="2" t="s">
        <v>3</v>
      </c>
      <c r="H598" s="2" t="s">
        <v>4</v>
      </c>
      <c r="N598" s="2" t="s">
        <v>1</v>
      </c>
      <c r="O598" s="2" t="s">
        <v>5</v>
      </c>
      <c r="P598" s="2" t="s">
        <v>4</v>
      </c>
      <c r="Q598" s="2" t="s">
        <v>6</v>
      </c>
      <c r="R598" s="2" t="s">
        <v>7</v>
      </c>
      <c r="S598" s="3"/>
      <c r="V598" s="17"/>
      <c r="X598" s="1" t="s">
        <v>0</v>
      </c>
      <c r="Y598" s="19">
        <f>AD613</f>
        <v>0</v>
      </c>
      <c r="AA598" s="2" t="s">
        <v>1</v>
      </c>
      <c r="AB598" s="2" t="s">
        <v>2</v>
      </c>
      <c r="AC598" s="2" t="s">
        <v>3</v>
      </c>
      <c r="AD598" s="2" t="s">
        <v>4</v>
      </c>
      <c r="AJ598" s="2" t="s">
        <v>1</v>
      </c>
      <c r="AK598" s="2" t="s">
        <v>5</v>
      </c>
      <c r="AL598" s="2" t="s">
        <v>4</v>
      </c>
      <c r="AM598" s="2" t="s">
        <v>6</v>
      </c>
      <c r="AN598" s="2" t="s">
        <v>7</v>
      </c>
      <c r="AO598" s="3"/>
    </row>
    <row r="599" spans="2:41">
      <c r="C599" s="2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Y599" s="2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" t="s">
        <v>24</v>
      </c>
      <c r="C600" s="19">
        <f>IF(C597&gt;0,C597+C598,C598)</f>
        <v>60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24</v>
      </c>
      <c r="Y600" s="19">
        <f>IF(Y597&gt;0,Y597+Y598,Y598)</f>
        <v>60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" t="s">
        <v>9</v>
      </c>
      <c r="C601" s="20">
        <f>C625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" t="s">
        <v>9</v>
      </c>
      <c r="Y601" s="20">
        <f>Y625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6" t="s">
        <v>26</v>
      </c>
      <c r="C602" s="21">
        <f>C600-C601</f>
        <v>60</v>
      </c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6" t="s">
        <v>27</v>
      </c>
      <c r="Y602" s="21">
        <f>Y600-Y601</f>
        <v>60</v>
      </c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>
      <c r="B603" s="6"/>
      <c r="C603" s="7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75" t="str">
        <f>IF(Y602&lt;0,"NO PAGAR","COBRAR'")</f>
        <v>COBRAR'</v>
      </c>
      <c r="Y603" s="175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ht="23.25">
      <c r="B604" s="175" t="str">
        <f>IF(C602&lt;0,"NO PAGAR","COBRAR'")</f>
        <v>COBRAR'</v>
      </c>
      <c r="C604" s="175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6"/>
      <c r="Y604" s="8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68" t="s">
        <v>9</v>
      </c>
      <c r="C605" s="169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68" t="s">
        <v>9</v>
      </c>
      <c r="Y605" s="169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9" t="str">
        <f>IF(Y557&lt;0,"SALDO ADELANTADO","SALDO A FAVOR '")</f>
        <v>SALDO A FAVOR '</v>
      </c>
      <c r="C606" s="10" t="b">
        <f>IF(Y557&lt;=0,Y557*-1)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9" t="str">
        <f>IF(C602&lt;0,"SALDO ADELANTADO","SALDO A FAVOR'")</f>
        <v>SALDO A FAVOR'</v>
      </c>
      <c r="Y606" s="10" t="b">
        <f>IF(C602&lt;=0,C602*-1)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10</v>
      </c>
      <c r="C607" s="10">
        <f>R615</f>
        <v>0</v>
      </c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10</v>
      </c>
      <c r="Y607" s="10">
        <f>AN615</f>
        <v>0</v>
      </c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1" t="s">
        <v>11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11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12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12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13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13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14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14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15</v>
      </c>
      <c r="C612" s="10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1" t="s">
        <v>15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16</v>
      </c>
      <c r="C613" s="10"/>
      <c r="E613" s="170" t="s">
        <v>7</v>
      </c>
      <c r="F613" s="171"/>
      <c r="G613" s="172"/>
      <c r="H613" s="5">
        <f>SUM(H599:H612)</f>
        <v>0</v>
      </c>
      <c r="N613" s="3"/>
      <c r="O613" s="3"/>
      <c r="P613" s="3"/>
      <c r="Q613" s="3"/>
      <c r="R613" s="18"/>
      <c r="S613" s="3"/>
      <c r="V613" s="17"/>
      <c r="X613" s="11" t="s">
        <v>16</v>
      </c>
      <c r="Y613" s="10"/>
      <c r="AA613" s="170" t="s">
        <v>7</v>
      </c>
      <c r="AB613" s="171"/>
      <c r="AC613" s="172"/>
      <c r="AD613" s="5">
        <f>SUM(AD599:AD612)</f>
        <v>0</v>
      </c>
      <c r="AJ613" s="3"/>
      <c r="AK613" s="3"/>
      <c r="AL613" s="3"/>
      <c r="AM613" s="3"/>
      <c r="AN613" s="18"/>
      <c r="AO613" s="3"/>
    </row>
    <row r="614" spans="2:41">
      <c r="B614" s="11" t="s">
        <v>17</v>
      </c>
      <c r="C614" s="10"/>
      <c r="E614" s="13"/>
      <c r="F614" s="13"/>
      <c r="G614" s="13"/>
      <c r="N614" s="3"/>
      <c r="O614" s="3"/>
      <c r="P614" s="3"/>
      <c r="Q614" s="3"/>
      <c r="R614" s="18"/>
      <c r="S614" s="3"/>
      <c r="V614" s="17"/>
      <c r="X614" s="11" t="s">
        <v>17</v>
      </c>
      <c r="Y614" s="10"/>
      <c r="AA614" s="13"/>
      <c r="AB614" s="13"/>
      <c r="AC614" s="13"/>
      <c r="AJ614" s="3"/>
      <c r="AK614" s="3"/>
      <c r="AL614" s="3"/>
      <c r="AM614" s="3"/>
      <c r="AN614" s="18"/>
      <c r="AO614" s="3"/>
    </row>
    <row r="615" spans="2:41">
      <c r="B615" s="12"/>
      <c r="C615" s="10"/>
      <c r="N615" s="170" t="s">
        <v>7</v>
      </c>
      <c r="O615" s="171"/>
      <c r="P615" s="171"/>
      <c r="Q615" s="172"/>
      <c r="R615" s="18">
        <f>SUM(R599:R614)</f>
        <v>0</v>
      </c>
      <c r="S615" s="3"/>
      <c r="V615" s="17"/>
      <c r="X615" s="12"/>
      <c r="Y615" s="10"/>
      <c r="AJ615" s="170" t="s">
        <v>7</v>
      </c>
      <c r="AK615" s="171"/>
      <c r="AL615" s="171"/>
      <c r="AM615" s="172"/>
      <c r="AN615" s="18">
        <f>SUM(AN599:AN614)</f>
        <v>0</v>
      </c>
      <c r="AO615" s="3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V617" s="17"/>
      <c r="X617" s="12"/>
      <c r="Y617" s="10"/>
    </row>
    <row r="618" spans="2:41">
      <c r="B618" s="12"/>
      <c r="C618" s="10"/>
      <c r="E618" s="14"/>
      <c r="V618" s="17"/>
      <c r="X618" s="12"/>
      <c r="Y618" s="10"/>
      <c r="AA618" s="14"/>
    </row>
    <row r="619" spans="2:41">
      <c r="B619" s="12"/>
      <c r="C619" s="10"/>
      <c r="V619" s="17"/>
      <c r="X619" s="12"/>
      <c r="Y619" s="10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2"/>
      <c r="C623" s="10"/>
      <c r="V623" s="17"/>
      <c r="X623" s="12"/>
      <c r="Y623" s="10"/>
    </row>
    <row r="624" spans="2:41">
      <c r="B624" s="11"/>
      <c r="C624" s="10"/>
      <c r="V624" s="17"/>
      <c r="X624" s="11"/>
      <c r="Y624" s="10"/>
    </row>
    <row r="625" spans="2:31">
      <c r="B625" s="15" t="s">
        <v>18</v>
      </c>
      <c r="C625" s="16">
        <f>SUM(C606:C624)</f>
        <v>0</v>
      </c>
      <c r="D625" t="s">
        <v>22</v>
      </c>
      <c r="E625" t="s">
        <v>21</v>
      </c>
      <c r="V625" s="17"/>
      <c r="X625" s="15" t="s">
        <v>18</v>
      </c>
      <c r="Y625" s="16">
        <f>SUM(Y606:Y624)</f>
        <v>0</v>
      </c>
      <c r="Z625" t="s">
        <v>22</v>
      </c>
      <c r="AA625" t="s">
        <v>21</v>
      </c>
    </row>
    <row r="626" spans="2:31">
      <c r="E626" s="1" t="s">
        <v>19</v>
      </c>
      <c r="V626" s="17"/>
      <c r="AA626" s="1" t="s">
        <v>19</v>
      </c>
    </row>
    <row r="627" spans="2:31">
      <c r="V627" s="17"/>
    </row>
    <row r="628" spans="2:31">
      <c r="V628" s="17"/>
    </row>
    <row r="629" spans="2:31">
      <c r="V629" s="17"/>
    </row>
    <row r="630" spans="2:31">
      <c r="V630" s="17"/>
    </row>
    <row r="631" spans="2:31">
      <c r="V631" s="17"/>
    </row>
    <row r="632" spans="2:31">
      <c r="V632" s="17"/>
    </row>
    <row r="633" spans="2:31">
      <c r="V633" s="17"/>
    </row>
    <row r="634" spans="2:31">
      <c r="V634" s="17"/>
    </row>
    <row r="635" spans="2:31">
      <c r="V635" s="17"/>
    </row>
    <row r="636" spans="2:31">
      <c r="V636" s="17"/>
    </row>
    <row r="637" spans="2:31">
      <c r="V637" s="17"/>
    </row>
    <row r="638" spans="2:31">
      <c r="V638" s="17"/>
    </row>
    <row r="639" spans="2:31">
      <c r="V639" s="17"/>
      <c r="AC639" s="176" t="s">
        <v>29</v>
      </c>
      <c r="AD639" s="176"/>
      <c r="AE639" s="176"/>
    </row>
    <row r="640" spans="2:31">
      <c r="H640" s="173" t="s">
        <v>28</v>
      </c>
      <c r="I640" s="173"/>
      <c r="J640" s="173"/>
      <c r="V640" s="17"/>
      <c r="AC640" s="176"/>
      <c r="AD640" s="176"/>
      <c r="AE640" s="176"/>
    </row>
    <row r="641" spans="2:41">
      <c r="H641" s="173"/>
      <c r="I641" s="173"/>
      <c r="J641" s="173"/>
      <c r="V641" s="17"/>
      <c r="AC641" s="176"/>
      <c r="AD641" s="176"/>
      <c r="AE641" s="176"/>
    </row>
    <row r="642" spans="2:41">
      <c r="V642" s="17"/>
    </row>
    <row r="643" spans="2:41">
      <c r="V643" s="17"/>
    </row>
    <row r="644" spans="2:41" ht="23.25">
      <c r="B644" s="22" t="s">
        <v>68</v>
      </c>
      <c r="V644" s="17"/>
      <c r="X644" s="22" t="s">
        <v>68</v>
      </c>
    </row>
    <row r="645" spans="2:41" ht="23.25">
      <c r="B645" s="23" t="s">
        <v>32</v>
      </c>
      <c r="C645" s="20">
        <f>IF(X597="PAGADO",0,Y602)</f>
        <v>60</v>
      </c>
      <c r="E645" s="174" t="s">
        <v>20</v>
      </c>
      <c r="F645" s="174"/>
      <c r="G645" s="174"/>
      <c r="H645" s="174"/>
      <c r="V645" s="17"/>
      <c r="X645" s="23" t="s">
        <v>32</v>
      </c>
      <c r="Y645" s="20">
        <f>IF(B645="PAGADO",0,C650)</f>
        <v>60</v>
      </c>
      <c r="AA645" s="174" t="s">
        <v>20</v>
      </c>
      <c r="AB645" s="174"/>
      <c r="AC645" s="174"/>
      <c r="AD645" s="174"/>
    </row>
    <row r="646" spans="2:41">
      <c r="B646" s="1" t="s">
        <v>0</v>
      </c>
      <c r="C646" s="19">
        <f>H661</f>
        <v>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0</v>
      </c>
      <c r="Y646" s="19">
        <f>AD661</f>
        <v>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>
      <c r="C647" s="2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Y647" s="20"/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" t="s">
        <v>24</v>
      </c>
      <c r="C648" s="19">
        <f>IF(C645&gt;0,C645+C646,C646)</f>
        <v>60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24</v>
      </c>
      <c r="Y648" s="19">
        <f>IF(Y645&gt;0,Y645+Y646,Y646)</f>
        <v>60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" t="s">
        <v>9</v>
      </c>
      <c r="C649" s="20">
        <f>C672</f>
        <v>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Y672</f>
        <v>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6" t="s">
        <v>25</v>
      </c>
      <c r="C650" s="21">
        <f>C648-C649</f>
        <v>60</v>
      </c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6" t="s">
        <v>8</v>
      </c>
      <c r="Y650" s="21">
        <f>Y648-Y649</f>
        <v>60</v>
      </c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ht="26.25">
      <c r="B651" s="177" t="str">
        <f>IF(C650&lt;0,"NO PAGAR","COBRAR")</f>
        <v>COBRAR</v>
      </c>
      <c r="C651" s="177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77" t="str">
        <f>IF(Y650&lt;0,"NO PAGAR","COBRAR")</f>
        <v>COBRAR</v>
      </c>
      <c r="Y651" s="177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68" t="s">
        <v>9</v>
      </c>
      <c r="C652" s="169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68" t="s">
        <v>9</v>
      </c>
      <c r="Y652" s="169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9" t="str">
        <f>IF(C686&lt;0,"SALDO A FAVOR","SALDO ADELANTAD0'")</f>
        <v>SALDO ADELANTAD0'</v>
      </c>
      <c r="C653" s="10" t="b">
        <f>IF(Y597&lt;=0,Y597*-1)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9" t="str">
        <f>IF(C650&lt;0,"SALDO ADELANTADO","SALDO A FAVOR'")</f>
        <v>SALDO A FAVOR'</v>
      </c>
      <c r="Y653" s="10" t="b">
        <f>IF(C650&lt;=0,C650*-1)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10</v>
      </c>
      <c r="C654" s="10">
        <f>R663</f>
        <v>0</v>
      </c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10</v>
      </c>
      <c r="Y654" s="10">
        <f>AN663</f>
        <v>0</v>
      </c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11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11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12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12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13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13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14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14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15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15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16</v>
      </c>
      <c r="C660" s="1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16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1" t="s">
        <v>17</v>
      </c>
      <c r="C661" s="10"/>
      <c r="E661" s="170" t="s">
        <v>7</v>
      </c>
      <c r="F661" s="171"/>
      <c r="G661" s="172"/>
      <c r="H661" s="5">
        <f>SUM(H647:H660)</f>
        <v>0</v>
      </c>
      <c r="N661" s="3"/>
      <c r="O661" s="3"/>
      <c r="P661" s="3"/>
      <c r="Q661" s="3"/>
      <c r="R661" s="18"/>
      <c r="S661" s="3"/>
      <c r="V661" s="17"/>
      <c r="X661" s="11" t="s">
        <v>17</v>
      </c>
      <c r="Y661" s="10"/>
      <c r="AA661" s="170" t="s">
        <v>7</v>
      </c>
      <c r="AB661" s="171"/>
      <c r="AC661" s="172"/>
      <c r="AD661" s="5">
        <f>SUM(AD647:AD660)</f>
        <v>0</v>
      </c>
      <c r="AJ661" s="3"/>
      <c r="AK661" s="3"/>
      <c r="AL661" s="3"/>
      <c r="AM661" s="3"/>
      <c r="AN661" s="18"/>
      <c r="AO661" s="3"/>
    </row>
    <row r="662" spans="2:41">
      <c r="B662" s="12"/>
      <c r="C662" s="10"/>
      <c r="E662" s="13"/>
      <c r="F662" s="13"/>
      <c r="G662" s="13"/>
      <c r="N662" s="3"/>
      <c r="O662" s="3"/>
      <c r="P662" s="3"/>
      <c r="Q662" s="3"/>
      <c r="R662" s="18"/>
      <c r="S662" s="3"/>
      <c r="V662" s="17"/>
      <c r="X662" s="12"/>
      <c r="Y662" s="10"/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1">
      <c r="B663" s="12"/>
      <c r="C663" s="10"/>
      <c r="N663" s="170" t="s">
        <v>7</v>
      </c>
      <c r="O663" s="171"/>
      <c r="P663" s="171"/>
      <c r="Q663" s="172"/>
      <c r="R663" s="18">
        <f>SUM(R647:R662)</f>
        <v>0</v>
      </c>
      <c r="S663" s="3"/>
      <c r="V663" s="17"/>
      <c r="X663" s="12"/>
      <c r="Y663" s="10"/>
      <c r="AJ663" s="170" t="s">
        <v>7</v>
      </c>
      <c r="AK663" s="171"/>
      <c r="AL663" s="171"/>
      <c r="AM663" s="172"/>
      <c r="AN663" s="18">
        <f>SUM(AN647:AN662)</f>
        <v>0</v>
      </c>
      <c r="AO663" s="3"/>
    </row>
    <row r="664" spans="2:41">
      <c r="B664" s="12"/>
      <c r="C664" s="10"/>
      <c r="V664" s="17"/>
      <c r="X664" s="12"/>
      <c r="Y664" s="10"/>
    </row>
    <row r="665" spans="2:41">
      <c r="B665" s="12"/>
      <c r="C665" s="10"/>
      <c r="V665" s="17"/>
      <c r="X665" s="12"/>
      <c r="Y665" s="10"/>
    </row>
    <row r="666" spans="2:41">
      <c r="B666" s="12"/>
      <c r="C666" s="10"/>
      <c r="E666" s="14"/>
      <c r="V666" s="17"/>
      <c r="X666" s="12"/>
      <c r="Y666" s="10"/>
      <c r="AA666" s="14"/>
    </row>
    <row r="667" spans="2:41">
      <c r="B667" s="12"/>
      <c r="C667" s="10"/>
      <c r="V667" s="17"/>
      <c r="X667" s="12"/>
      <c r="Y667" s="10"/>
    </row>
    <row r="668" spans="2:41">
      <c r="B668" s="12"/>
      <c r="C668" s="10"/>
      <c r="V668" s="17"/>
      <c r="X668" s="12"/>
      <c r="Y668" s="10"/>
    </row>
    <row r="669" spans="2:41">
      <c r="B669" s="12"/>
      <c r="C669" s="10"/>
      <c r="V669" s="17"/>
      <c r="X669" s="12"/>
      <c r="Y669" s="10"/>
    </row>
    <row r="670" spans="2:41">
      <c r="B670" s="12"/>
      <c r="C670" s="10"/>
      <c r="V670" s="17"/>
      <c r="X670" s="12"/>
      <c r="Y670" s="10"/>
    </row>
    <row r="671" spans="2:41">
      <c r="B671" s="11"/>
      <c r="C671" s="10"/>
      <c r="V671" s="17"/>
      <c r="X671" s="11"/>
      <c r="Y671" s="10"/>
    </row>
    <row r="672" spans="2:41">
      <c r="B672" s="15" t="s">
        <v>18</v>
      </c>
      <c r="C672" s="16">
        <f>SUM(C653:C671)</f>
        <v>0</v>
      </c>
      <c r="V672" s="17"/>
      <c r="X672" s="15" t="s">
        <v>18</v>
      </c>
      <c r="Y672" s="16">
        <f>SUM(Y653:Y671)</f>
        <v>0</v>
      </c>
    </row>
    <row r="673" spans="1:43">
      <c r="D673" t="s">
        <v>22</v>
      </c>
      <c r="E673" t="s">
        <v>21</v>
      </c>
      <c r="V673" s="17"/>
      <c r="Z673" t="s">
        <v>22</v>
      </c>
      <c r="AA673" t="s">
        <v>21</v>
      </c>
    </row>
    <row r="674" spans="1:43">
      <c r="E674" s="1" t="s">
        <v>19</v>
      </c>
      <c r="V674" s="17"/>
      <c r="AA674" s="1" t="s">
        <v>19</v>
      </c>
    </row>
    <row r="675" spans="1:43">
      <c r="V675" s="17"/>
    </row>
    <row r="676" spans="1:43">
      <c r="V676" s="17"/>
    </row>
    <row r="677" spans="1:43">
      <c r="V677" s="17"/>
    </row>
    <row r="678" spans="1:43">
      <c r="V678" s="17"/>
    </row>
    <row r="679" spans="1:43">
      <c r="V679" s="17"/>
    </row>
    <row r="680" spans="1:43">
      <c r="V680" s="17"/>
    </row>
    <row r="681" spans="1:43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</row>
    <row r="682" spans="1:43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</row>
    <row r="683" spans="1:4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</row>
    <row r="684" spans="1:43">
      <c r="V684" s="17"/>
    </row>
    <row r="685" spans="1:43">
      <c r="H685" s="173" t="s">
        <v>30</v>
      </c>
      <c r="I685" s="173"/>
      <c r="J685" s="173"/>
      <c r="V685" s="17"/>
      <c r="AA685" s="173" t="s">
        <v>31</v>
      </c>
      <c r="AB685" s="173"/>
      <c r="AC685" s="173"/>
    </row>
    <row r="686" spans="1:43">
      <c r="H686" s="173"/>
      <c r="I686" s="173"/>
      <c r="J686" s="173"/>
      <c r="V686" s="17"/>
      <c r="AA686" s="173"/>
      <c r="AB686" s="173"/>
      <c r="AC686" s="173"/>
    </row>
    <row r="687" spans="1:43">
      <c r="V687" s="17"/>
    </row>
    <row r="688" spans="1:43">
      <c r="V688" s="17"/>
    </row>
    <row r="689" spans="2:41" ht="23.25">
      <c r="B689" s="24" t="s">
        <v>68</v>
      </c>
      <c r="V689" s="17"/>
      <c r="X689" s="22" t="s">
        <v>68</v>
      </c>
    </row>
    <row r="690" spans="2:41" ht="23.25">
      <c r="B690" s="23" t="s">
        <v>32</v>
      </c>
      <c r="C690" s="20">
        <f>IF(X645="PAGADO",0,C650)</f>
        <v>60</v>
      </c>
      <c r="E690" s="174" t="s">
        <v>20</v>
      </c>
      <c r="F690" s="174"/>
      <c r="G690" s="174"/>
      <c r="H690" s="174"/>
      <c r="V690" s="17"/>
      <c r="X690" s="23" t="s">
        <v>32</v>
      </c>
      <c r="Y690" s="20">
        <f>IF(B1490="PAGADO",0,C695)</f>
        <v>60</v>
      </c>
      <c r="AA690" s="174" t="s">
        <v>20</v>
      </c>
      <c r="AB690" s="174"/>
      <c r="AC690" s="174"/>
      <c r="AD690" s="174"/>
    </row>
    <row r="691" spans="2:41">
      <c r="B691" s="1" t="s">
        <v>0</v>
      </c>
      <c r="C691" s="19">
        <f>H706</f>
        <v>0</v>
      </c>
      <c r="E691" s="2" t="s">
        <v>1</v>
      </c>
      <c r="F691" s="2" t="s">
        <v>2</v>
      </c>
      <c r="G691" s="2" t="s">
        <v>3</v>
      </c>
      <c r="H691" s="2" t="s">
        <v>4</v>
      </c>
      <c r="N691" s="2" t="s">
        <v>1</v>
      </c>
      <c r="O691" s="2" t="s">
        <v>5</v>
      </c>
      <c r="P691" s="2" t="s">
        <v>4</v>
      </c>
      <c r="Q691" s="2" t="s">
        <v>6</v>
      </c>
      <c r="R691" s="2" t="s">
        <v>7</v>
      </c>
      <c r="S691" s="3"/>
      <c r="V691" s="17"/>
      <c r="X691" s="1" t="s">
        <v>0</v>
      </c>
      <c r="Y691" s="19">
        <f>AD706</f>
        <v>0</v>
      </c>
      <c r="AA691" s="2" t="s">
        <v>1</v>
      </c>
      <c r="AB691" s="2" t="s">
        <v>2</v>
      </c>
      <c r="AC691" s="2" t="s">
        <v>3</v>
      </c>
      <c r="AD691" s="2" t="s">
        <v>4</v>
      </c>
      <c r="AJ691" s="2" t="s">
        <v>1</v>
      </c>
      <c r="AK691" s="2" t="s">
        <v>5</v>
      </c>
      <c r="AL691" s="2" t="s">
        <v>4</v>
      </c>
      <c r="AM691" s="2" t="s">
        <v>6</v>
      </c>
      <c r="AN691" s="2" t="s">
        <v>7</v>
      </c>
      <c r="AO691" s="3"/>
    </row>
    <row r="692" spans="2:41">
      <c r="C692" s="20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Y692" s="20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1" t="s">
        <v>24</v>
      </c>
      <c r="C693" s="19">
        <f>IF(C690&gt;0,C690+C691,C691)</f>
        <v>60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" t="s">
        <v>24</v>
      </c>
      <c r="Y693" s="19">
        <f>IF(Y690&gt;0,Y690+Y691,Y691)</f>
        <v>60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" t="s">
        <v>9</v>
      </c>
      <c r="C694" s="20">
        <f>C718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" t="s">
        <v>9</v>
      </c>
      <c r="Y694" s="20">
        <f>Y718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6" t="s">
        <v>26</v>
      </c>
      <c r="C695" s="21">
        <f>C693-C694</f>
        <v>60</v>
      </c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6" t="s">
        <v>27</v>
      </c>
      <c r="Y695" s="21">
        <f>Y693-Y694</f>
        <v>60</v>
      </c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 ht="23.25">
      <c r="B696" s="6"/>
      <c r="C696" s="7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75" t="str">
        <f>IF(Y695&lt;0,"NO PAGAR","COBRAR'")</f>
        <v>COBRAR'</v>
      </c>
      <c r="Y696" s="175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 ht="23.25">
      <c r="B697" s="175" t="str">
        <f>IF(C695&lt;0,"NO PAGAR","COBRAR'")</f>
        <v>COBRAR'</v>
      </c>
      <c r="C697" s="175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6"/>
      <c r="Y697" s="8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68" t="s">
        <v>9</v>
      </c>
      <c r="C698" s="169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68" t="s">
        <v>9</v>
      </c>
      <c r="Y698" s="169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9" t="str">
        <f>IF(Y650&lt;0,"SALDO ADELANTADO","SALDO A FAVOR '")</f>
        <v>SALDO A FAVOR '</v>
      </c>
      <c r="C699" s="10" t="b">
        <f>IF(Y650&lt;=0,Y650*-1)</f>
        <v>0</v>
      </c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9" t="str">
        <f>IF(C695&lt;0,"SALDO ADELANTADO","SALDO A FAVOR'")</f>
        <v>SALDO A FAVOR'</v>
      </c>
      <c r="Y699" s="10" t="b">
        <f>IF(C695&lt;=0,C695*-1)</f>
        <v>0</v>
      </c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10</v>
      </c>
      <c r="C700" s="10">
        <f>R708</f>
        <v>0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11" t="s">
        <v>10</v>
      </c>
      <c r="Y700" s="10">
        <f>AN708</f>
        <v>0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1" t="s">
        <v>11</v>
      </c>
      <c r="C701" s="10"/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1" t="s">
        <v>11</v>
      </c>
      <c r="Y701" s="10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1" t="s">
        <v>12</v>
      </c>
      <c r="C702" s="10"/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1" t="s">
        <v>12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1" t="s">
        <v>13</v>
      </c>
      <c r="C703" s="1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1" t="s">
        <v>13</v>
      </c>
      <c r="Y703" s="1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>
      <c r="B704" s="11" t="s">
        <v>14</v>
      </c>
      <c r="C704" s="1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14</v>
      </c>
      <c r="Y704" s="1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1" t="s">
        <v>15</v>
      </c>
      <c r="C705" s="10"/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15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16</v>
      </c>
      <c r="C706" s="10"/>
      <c r="E706" s="170" t="s">
        <v>7</v>
      </c>
      <c r="F706" s="171"/>
      <c r="G706" s="172"/>
      <c r="H706" s="5">
        <f>SUM(H692:H705)</f>
        <v>0</v>
      </c>
      <c r="N706" s="3"/>
      <c r="O706" s="3"/>
      <c r="P706" s="3"/>
      <c r="Q706" s="3"/>
      <c r="R706" s="18"/>
      <c r="S706" s="3"/>
      <c r="V706" s="17"/>
      <c r="X706" s="11" t="s">
        <v>16</v>
      </c>
      <c r="Y706" s="10"/>
      <c r="AA706" s="170" t="s">
        <v>7</v>
      </c>
      <c r="AB706" s="171"/>
      <c r="AC706" s="172"/>
      <c r="AD706" s="5">
        <f>SUM(AD692:AD705)</f>
        <v>0</v>
      </c>
      <c r="AJ706" s="3"/>
      <c r="AK706" s="3"/>
      <c r="AL706" s="3"/>
      <c r="AM706" s="3"/>
      <c r="AN706" s="18"/>
      <c r="AO706" s="3"/>
    </row>
    <row r="707" spans="2:41">
      <c r="B707" s="11" t="s">
        <v>17</v>
      </c>
      <c r="C707" s="10"/>
      <c r="E707" s="13"/>
      <c r="F707" s="13"/>
      <c r="G707" s="13"/>
      <c r="N707" s="3"/>
      <c r="O707" s="3"/>
      <c r="P707" s="3"/>
      <c r="Q707" s="3"/>
      <c r="R707" s="18"/>
      <c r="S707" s="3"/>
      <c r="V707" s="17"/>
      <c r="X707" s="11" t="s">
        <v>17</v>
      </c>
      <c r="Y707" s="10"/>
      <c r="AA707" s="13"/>
      <c r="AB707" s="13"/>
      <c r="AC707" s="13"/>
      <c r="AJ707" s="3"/>
      <c r="AK707" s="3"/>
      <c r="AL707" s="3"/>
      <c r="AM707" s="3"/>
      <c r="AN707" s="18"/>
      <c r="AO707" s="3"/>
    </row>
    <row r="708" spans="2:41">
      <c r="B708" s="12"/>
      <c r="C708" s="10"/>
      <c r="N708" s="170" t="s">
        <v>7</v>
      </c>
      <c r="O708" s="171"/>
      <c r="P708" s="171"/>
      <c r="Q708" s="172"/>
      <c r="R708" s="18">
        <f>SUM(R692:R707)</f>
        <v>0</v>
      </c>
      <c r="S708" s="3"/>
      <c r="V708" s="17"/>
      <c r="X708" s="12"/>
      <c r="Y708" s="10"/>
      <c r="AJ708" s="170" t="s">
        <v>7</v>
      </c>
      <c r="AK708" s="171"/>
      <c r="AL708" s="171"/>
      <c r="AM708" s="172"/>
      <c r="AN708" s="18">
        <f>SUM(AN692:AN707)</f>
        <v>0</v>
      </c>
      <c r="AO708" s="3"/>
    </row>
    <row r="709" spans="2:41">
      <c r="B709" s="12"/>
      <c r="C709" s="10"/>
      <c r="V709" s="17"/>
      <c r="X709" s="12"/>
      <c r="Y709" s="10"/>
    </row>
    <row r="710" spans="2:41">
      <c r="B710" s="12"/>
      <c r="C710" s="10"/>
      <c r="V710" s="17"/>
      <c r="X710" s="12"/>
      <c r="Y710" s="10"/>
    </row>
    <row r="711" spans="2:41">
      <c r="B711" s="12"/>
      <c r="C711" s="10"/>
      <c r="E711" s="14"/>
      <c r="V711" s="17"/>
      <c r="X711" s="12"/>
      <c r="Y711" s="10"/>
      <c r="AA711" s="14"/>
    </row>
    <row r="712" spans="2:41">
      <c r="B712" s="12"/>
      <c r="C712" s="10"/>
      <c r="V712" s="17"/>
      <c r="X712" s="12"/>
      <c r="Y712" s="10"/>
    </row>
    <row r="713" spans="2:41">
      <c r="B713" s="12"/>
      <c r="C713" s="10"/>
      <c r="V713" s="17"/>
      <c r="X713" s="12"/>
      <c r="Y713" s="10"/>
    </row>
    <row r="714" spans="2:41">
      <c r="B714" s="12"/>
      <c r="C714" s="10"/>
      <c r="V714" s="17"/>
      <c r="X714" s="12"/>
      <c r="Y714" s="10"/>
    </row>
    <row r="715" spans="2:41">
      <c r="B715" s="12"/>
      <c r="C715" s="10"/>
      <c r="V715" s="17"/>
      <c r="X715" s="12"/>
      <c r="Y715" s="10"/>
    </row>
    <row r="716" spans="2:41">
      <c r="B716" s="12"/>
      <c r="C716" s="10"/>
      <c r="V716" s="17"/>
      <c r="X716" s="12"/>
      <c r="Y716" s="10"/>
    </row>
    <row r="717" spans="2:41">
      <c r="B717" s="11"/>
      <c r="C717" s="10"/>
      <c r="V717" s="17"/>
      <c r="X717" s="11"/>
      <c r="Y717" s="10"/>
    </row>
    <row r="718" spans="2:41">
      <c r="B718" s="15" t="s">
        <v>18</v>
      </c>
      <c r="C718" s="16">
        <f>SUM(C699:C717)</f>
        <v>0</v>
      </c>
      <c r="D718" t="s">
        <v>22</v>
      </c>
      <c r="E718" t="s">
        <v>21</v>
      </c>
      <c r="V718" s="17"/>
      <c r="X718" s="15" t="s">
        <v>18</v>
      </c>
      <c r="Y718" s="16">
        <f>SUM(Y699:Y717)</f>
        <v>0</v>
      </c>
      <c r="Z718" t="s">
        <v>22</v>
      </c>
      <c r="AA718" t="s">
        <v>21</v>
      </c>
    </row>
    <row r="719" spans="2:41">
      <c r="E719" s="1" t="s">
        <v>19</v>
      </c>
      <c r="V719" s="17"/>
      <c r="AA719" s="1" t="s">
        <v>19</v>
      </c>
    </row>
    <row r="720" spans="2:41">
      <c r="V720" s="17"/>
    </row>
    <row r="721" spans="8:31">
      <c r="V721" s="17"/>
    </row>
    <row r="722" spans="8:31">
      <c r="V722" s="17"/>
    </row>
    <row r="723" spans="8:31">
      <c r="V723" s="17"/>
    </row>
    <row r="724" spans="8:31">
      <c r="V724" s="17"/>
    </row>
    <row r="725" spans="8:31">
      <c r="V725" s="17"/>
    </row>
    <row r="726" spans="8:31">
      <c r="V726" s="17"/>
    </row>
    <row r="727" spans="8:31">
      <c r="V727" s="17"/>
    </row>
    <row r="728" spans="8:31">
      <c r="V728" s="17"/>
    </row>
    <row r="729" spans="8:31">
      <c r="V729" s="17"/>
    </row>
    <row r="730" spans="8:31">
      <c r="V730" s="17"/>
    </row>
    <row r="731" spans="8:31">
      <c r="V731" s="17"/>
    </row>
    <row r="732" spans="8:31">
      <c r="V732" s="17"/>
      <c r="AC732" s="176" t="s">
        <v>29</v>
      </c>
      <c r="AD732" s="176"/>
      <c r="AE732" s="176"/>
    </row>
    <row r="733" spans="8:31">
      <c r="H733" s="173" t="s">
        <v>28</v>
      </c>
      <c r="I733" s="173"/>
      <c r="J733" s="173"/>
      <c r="V733" s="17"/>
      <c r="AC733" s="176"/>
      <c r="AD733" s="176"/>
      <c r="AE733" s="176"/>
    </row>
    <row r="734" spans="8:31">
      <c r="H734" s="173"/>
      <c r="I734" s="173"/>
      <c r="J734" s="173"/>
      <c r="V734" s="17"/>
      <c r="AC734" s="176"/>
      <c r="AD734" s="176"/>
      <c r="AE734" s="176"/>
    </row>
    <row r="735" spans="8:31">
      <c r="V735" s="17"/>
    </row>
    <row r="736" spans="8:31">
      <c r="V736" s="17"/>
    </row>
    <row r="737" spans="2:41" ht="23.25">
      <c r="B737" s="22" t="s">
        <v>69</v>
      </c>
      <c r="V737" s="17"/>
      <c r="X737" s="22" t="s">
        <v>69</v>
      </c>
    </row>
    <row r="738" spans="2:41" ht="23.25">
      <c r="B738" s="23" t="s">
        <v>32</v>
      </c>
      <c r="C738" s="20">
        <f>IF(X690="PAGADO",0,Y695)</f>
        <v>60</v>
      </c>
      <c r="E738" s="174" t="s">
        <v>20</v>
      </c>
      <c r="F738" s="174"/>
      <c r="G738" s="174"/>
      <c r="H738" s="174"/>
      <c r="V738" s="17"/>
      <c r="X738" s="23" t="s">
        <v>32</v>
      </c>
      <c r="Y738" s="20">
        <f>IF(B738="PAGADO",0,C743)</f>
        <v>60</v>
      </c>
      <c r="AA738" s="174" t="s">
        <v>20</v>
      </c>
      <c r="AB738" s="174"/>
      <c r="AC738" s="174"/>
      <c r="AD738" s="174"/>
    </row>
    <row r="739" spans="2:41">
      <c r="B739" s="1" t="s">
        <v>0</v>
      </c>
      <c r="C739" s="19">
        <f>H754</f>
        <v>0</v>
      </c>
      <c r="E739" s="2" t="s">
        <v>1</v>
      </c>
      <c r="F739" s="2" t="s">
        <v>2</v>
      </c>
      <c r="G739" s="2" t="s">
        <v>3</v>
      </c>
      <c r="H739" s="2" t="s">
        <v>4</v>
      </c>
      <c r="N739" s="2" t="s">
        <v>1</v>
      </c>
      <c r="O739" s="2" t="s">
        <v>5</v>
      </c>
      <c r="P739" s="2" t="s">
        <v>4</v>
      </c>
      <c r="Q739" s="2" t="s">
        <v>6</v>
      </c>
      <c r="R739" s="2" t="s">
        <v>7</v>
      </c>
      <c r="S739" s="3"/>
      <c r="V739" s="17"/>
      <c r="X739" s="1" t="s">
        <v>0</v>
      </c>
      <c r="Y739" s="19">
        <f>AD754</f>
        <v>0</v>
      </c>
      <c r="AA739" s="2" t="s">
        <v>1</v>
      </c>
      <c r="AB739" s="2" t="s">
        <v>2</v>
      </c>
      <c r="AC739" s="2" t="s">
        <v>3</v>
      </c>
      <c r="AD739" s="2" t="s">
        <v>4</v>
      </c>
      <c r="AJ739" s="2" t="s">
        <v>1</v>
      </c>
      <c r="AK739" s="2" t="s">
        <v>5</v>
      </c>
      <c r="AL739" s="2" t="s">
        <v>4</v>
      </c>
      <c r="AM739" s="2" t="s">
        <v>6</v>
      </c>
      <c r="AN739" s="2" t="s">
        <v>7</v>
      </c>
      <c r="AO739" s="3"/>
    </row>
    <row r="740" spans="2:41">
      <c r="C740" s="2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Y740" s="2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" t="s">
        <v>24</v>
      </c>
      <c r="C741" s="19">
        <f>IF(C738&gt;0,C738+C739,C739)</f>
        <v>60</v>
      </c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" t="s">
        <v>24</v>
      </c>
      <c r="Y741" s="19">
        <f>IF(Y738&gt;0,Y738+Y739,Y739)</f>
        <v>60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" t="s">
        <v>9</v>
      </c>
      <c r="C742" s="20">
        <f>C765</f>
        <v>0</v>
      </c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" t="s">
        <v>9</v>
      </c>
      <c r="Y742" s="20">
        <f>Y765</f>
        <v>0</v>
      </c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6" t="s">
        <v>25</v>
      </c>
      <c r="C743" s="21">
        <f>C741-C742</f>
        <v>60</v>
      </c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6" t="s">
        <v>8</v>
      </c>
      <c r="Y743" s="21">
        <f>Y741-Y742</f>
        <v>60</v>
      </c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ht="26.25">
      <c r="B744" s="177" t="str">
        <f>IF(C743&lt;0,"NO PAGAR","COBRAR")</f>
        <v>COBRAR</v>
      </c>
      <c r="C744" s="177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77" t="str">
        <f>IF(Y743&lt;0,"NO PAGAR","COBRAR")</f>
        <v>COBRAR</v>
      </c>
      <c r="Y744" s="177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68" t="s">
        <v>9</v>
      </c>
      <c r="C745" s="169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68" t="s">
        <v>9</v>
      </c>
      <c r="Y745" s="169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9" t="str">
        <f>IF(C779&lt;0,"SALDO A FAVOR","SALDO ADELANTAD0'")</f>
        <v>SALDO ADELANTAD0'</v>
      </c>
      <c r="C746" s="10" t="b">
        <f>IF(Y690&lt;=0,Y690*-1)</f>
        <v>0</v>
      </c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9" t="str">
        <f>IF(C743&lt;0,"SALDO ADELANTADO","SALDO A FAVOR'")</f>
        <v>SALDO A FAVOR'</v>
      </c>
      <c r="Y746" s="10" t="b">
        <f>IF(C743&lt;=0,C743*-1)</f>
        <v>0</v>
      </c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10</v>
      </c>
      <c r="C747" s="10">
        <f>R756</f>
        <v>0</v>
      </c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10</v>
      </c>
      <c r="Y747" s="10">
        <f>AN756</f>
        <v>0</v>
      </c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11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11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12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12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13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13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14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14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15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15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16</v>
      </c>
      <c r="C753" s="1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16</v>
      </c>
      <c r="Y753" s="1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17</v>
      </c>
      <c r="C754" s="10"/>
      <c r="E754" s="170" t="s">
        <v>7</v>
      </c>
      <c r="F754" s="171"/>
      <c r="G754" s="172"/>
      <c r="H754" s="5">
        <f>SUM(H740:H753)</f>
        <v>0</v>
      </c>
      <c r="N754" s="3"/>
      <c r="O754" s="3"/>
      <c r="P754" s="3"/>
      <c r="Q754" s="3"/>
      <c r="R754" s="18"/>
      <c r="S754" s="3"/>
      <c r="V754" s="17"/>
      <c r="X754" s="11" t="s">
        <v>17</v>
      </c>
      <c r="Y754" s="10"/>
      <c r="AA754" s="170" t="s">
        <v>7</v>
      </c>
      <c r="AB754" s="171"/>
      <c r="AC754" s="172"/>
      <c r="AD754" s="5">
        <f>SUM(AD740:AD753)</f>
        <v>0</v>
      </c>
      <c r="AJ754" s="3"/>
      <c r="AK754" s="3"/>
      <c r="AL754" s="3"/>
      <c r="AM754" s="3"/>
      <c r="AN754" s="18"/>
      <c r="AO754" s="3"/>
    </row>
    <row r="755" spans="2:41">
      <c r="B755" s="12"/>
      <c r="C755" s="10"/>
      <c r="E755" s="13"/>
      <c r="F755" s="13"/>
      <c r="G755" s="13"/>
      <c r="N755" s="3"/>
      <c r="O755" s="3"/>
      <c r="P755" s="3"/>
      <c r="Q755" s="3"/>
      <c r="R755" s="18"/>
      <c r="S755" s="3"/>
      <c r="V755" s="17"/>
      <c r="X755" s="12"/>
      <c r="Y755" s="10"/>
      <c r="AA755" s="13"/>
      <c r="AB755" s="13"/>
      <c r="AC755" s="13"/>
      <c r="AJ755" s="3"/>
      <c r="AK755" s="3"/>
      <c r="AL755" s="3"/>
      <c r="AM755" s="3"/>
      <c r="AN755" s="18"/>
      <c r="AO755" s="3"/>
    </row>
    <row r="756" spans="2:41">
      <c r="B756" s="12"/>
      <c r="C756" s="10"/>
      <c r="N756" s="170" t="s">
        <v>7</v>
      </c>
      <c r="O756" s="171"/>
      <c r="P756" s="171"/>
      <c r="Q756" s="172"/>
      <c r="R756" s="18">
        <f>SUM(R740:R755)</f>
        <v>0</v>
      </c>
      <c r="S756" s="3"/>
      <c r="V756" s="17"/>
      <c r="X756" s="12"/>
      <c r="Y756" s="10"/>
      <c r="AJ756" s="170" t="s">
        <v>7</v>
      </c>
      <c r="AK756" s="171"/>
      <c r="AL756" s="171"/>
      <c r="AM756" s="172"/>
      <c r="AN756" s="18">
        <f>SUM(AN740:AN755)</f>
        <v>0</v>
      </c>
      <c r="AO756" s="3"/>
    </row>
    <row r="757" spans="2:41">
      <c r="B757" s="12"/>
      <c r="C757" s="10"/>
      <c r="V757" s="17"/>
      <c r="X757" s="12"/>
      <c r="Y757" s="10"/>
    </row>
    <row r="758" spans="2:41">
      <c r="B758" s="12"/>
      <c r="C758" s="10"/>
      <c r="V758" s="17"/>
      <c r="X758" s="12"/>
      <c r="Y758" s="10"/>
    </row>
    <row r="759" spans="2:41">
      <c r="B759" s="12"/>
      <c r="C759" s="10"/>
      <c r="E759" s="14"/>
      <c r="V759" s="17"/>
      <c r="X759" s="12"/>
      <c r="Y759" s="10"/>
      <c r="AA759" s="14"/>
    </row>
    <row r="760" spans="2:41">
      <c r="B760" s="12"/>
      <c r="C760" s="10"/>
      <c r="V760" s="17"/>
      <c r="X760" s="12"/>
      <c r="Y760" s="10"/>
    </row>
    <row r="761" spans="2:41">
      <c r="B761" s="12"/>
      <c r="C761" s="10"/>
      <c r="V761" s="17"/>
      <c r="X761" s="12"/>
      <c r="Y761" s="10"/>
    </row>
    <row r="762" spans="2:41">
      <c r="B762" s="12"/>
      <c r="C762" s="10"/>
      <c r="V762" s="17"/>
      <c r="X762" s="12"/>
      <c r="Y762" s="10"/>
    </row>
    <row r="763" spans="2:41">
      <c r="B763" s="12"/>
      <c r="C763" s="10"/>
      <c r="V763" s="17"/>
      <c r="X763" s="12"/>
      <c r="Y763" s="10"/>
    </row>
    <row r="764" spans="2:41">
      <c r="B764" s="11"/>
      <c r="C764" s="10"/>
      <c r="V764" s="17"/>
      <c r="X764" s="11"/>
      <c r="Y764" s="10"/>
    </row>
    <row r="765" spans="2:41">
      <c r="B765" s="15" t="s">
        <v>18</v>
      </c>
      <c r="C765" s="16">
        <f>SUM(C746:C764)</f>
        <v>0</v>
      </c>
      <c r="V765" s="17"/>
      <c r="X765" s="15" t="s">
        <v>18</v>
      </c>
      <c r="Y765" s="16">
        <f>SUM(Y746:Y764)</f>
        <v>0</v>
      </c>
    </row>
    <row r="766" spans="2:41">
      <c r="D766" t="s">
        <v>22</v>
      </c>
      <c r="E766" t="s">
        <v>21</v>
      </c>
      <c r="V766" s="17"/>
      <c r="Z766" t="s">
        <v>22</v>
      </c>
      <c r="AA766" t="s">
        <v>21</v>
      </c>
    </row>
    <row r="767" spans="2:41">
      <c r="E767" s="1" t="s">
        <v>19</v>
      </c>
      <c r="V767" s="17"/>
      <c r="AA767" s="1" t="s">
        <v>19</v>
      </c>
    </row>
    <row r="768" spans="2:41">
      <c r="V768" s="17"/>
    </row>
    <row r="769" spans="1:43">
      <c r="V769" s="17"/>
    </row>
    <row r="770" spans="1:43">
      <c r="V770" s="17"/>
    </row>
    <row r="771" spans="1:43">
      <c r="V771" s="17"/>
    </row>
    <row r="772" spans="1:43">
      <c r="V772" s="17"/>
    </row>
    <row r="773" spans="1:43">
      <c r="V773" s="17"/>
    </row>
    <row r="774" spans="1:43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</row>
    <row r="775" spans="1:43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</row>
    <row r="776" spans="1:43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  <c r="AN776" s="17"/>
      <c r="AO776" s="17"/>
      <c r="AP776" s="17"/>
      <c r="AQ776" s="17"/>
    </row>
    <row r="777" spans="1:43">
      <c r="V777" s="17"/>
    </row>
    <row r="778" spans="1:43">
      <c r="H778" s="173" t="s">
        <v>30</v>
      </c>
      <c r="I778" s="173"/>
      <c r="J778" s="173"/>
      <c r="V778" s="17"/>
      <c r="AA778" s="173" t="s">
        <v>31</v>
      </c>
      <c r="AB778" s="173"/>
      <c r="AC778" s="173"/>
    </row>
    <row r="779" spans="1:43">
      <c r="H779" s="173"/>
      <c r="I779" s="173"/>
      <c r="J779" s="173"/>
      <c r="V779" s="17"/>
      <c r="AA779" s="173"/>
      <c r="AB779" s="173"/>
      <c r="AC779" s="173"/>
    </row>
    <row r="780" spans="1:43">
      <c r="V780" s="17"/>
    </row>
    <row r="781" spans="1:43">
      <c r="V781" s="17"/>
    </row>
    <row r="782" spans="1:43" ht="23.25">
      <c r="B782" s="24" t="s">
        <v>69</v>
      </c>
      <c r="V782" s="17"/>
      <c r="X782" s="22" t="s">
        <v>69</v>
      </c>
    </row>
    <row r="783" spans="1:43" ht="23.25">
      <c r="B783" s="23" t="s">
        <v>32</v>
      </c>
      <c r="C783" s="20">
        <f>IF(X738="PAGADO",0,C743)</f>
        <v>60</v>
      </c>
      <c r="E783" s="174" t="s">
        <v>20</v>
      </c>
      <c r="F783" s="174"/>
      <c r="G783" s="174"/>
      <c r="H783" s="174"/>
      <c r="V783" s="17"/>
      <c r="X783" s="23" t="s">
        <v>32</v>
      </c>
      <c r="Y783" s="20">
        <f>IF(B1583="PAGADO",0,C788)</f>
        <v>60</v>
      </c>
      <c r="AA783" s="174" t="s">
        <v>20</v>
      </c>
      <c r="AB783" s="174"/>
      <c r="AC783" s="174"/>
      <c r="AD783" s="174"/>
    </row>
    <row r="784" spans="1:43">
      <c r="B784" s="1" t="s">
        <v>0</v>
      </c>
      <c r="C784" s="19">
        <f>H799</f>
        <v>0</v>
      </c>
      <c r="E784" s="2" t="s">
        <v>1</v>
      </c>
      <c r="F784" s="2" t="s">
        <v>2</v>
      </c>
      <c r="G784" s="2" t="s">
        <v>3</v>
      </c>
      <c r="H784" s="2" t="s">
        <v>4</v>
      </c>
      <c r="N784" s="2" t="s">
        <v>1</v>
      </c>
      <c r="O784" s="2" t="s">
        <v>5</v>
      </c>
      <c r="P784" s="2" t="s">
        <v>4</v>
      </c>
      <c r="Q784" s="2" t="s">
        <v>6</v>
      </c>
      <c r="R784" s="2" t="s">
        <v>7</v>
      </c>
      <c r="S784" s="3"/>
      <c r="V784" s="17"/>
      <c r="X784" s="1" t="s">
        <v>0</v>
      </c>
      <c r="Y784" s="19">
        <f>AD799</f>
        <v>0</v>
      </c>
      <c r="AA784" s="2" t="s">
        <v>1</v>
      </c>
      <c r="AB784" s="2" t="s">
        <v>2</v>
      </c>
      <c r="AC784" s="2" t="s">
        <v>3</v>
      </c>
      <c r="AD784" s="2" t="s">
        <v>4</v>
      </c>
      <c r="AJ784" s="2" t="s">
        <v>1</v>
      </c>
      <c r="AK784" s="2" t="s">
        <v>5</v>
      </c>
      <c r="AL784" s="2" t="s">
        <v>4</v>
      </c>
      <c r="AM784" s="2" t="s">
        <v>6</v>
      </c>
      <c r="AN784" s="2" t="s">
        <v>7</v>
      </c>
      <c r="AO784" s="3"/>
    </row>
    <row r="785" spans="2:41">
      <c r="C785" s="2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Y785" s="2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" t="s">
        <v>24</v>
      </c>
      <c r="C786" s="19">
        <f>IF(C783&gt;0,C783+C784,C784)</f>
        <v>60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" t="s">
        <v>24</v>
      </c>
      <c r="Y786" s="19">
        <f>IF(Y783&gt;0,Y783+Y784,Y784)</f>
        <v>60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" t="s">
        <v>9</v>
      </c>
      <c r="C787" s="20">
        <f>C811</f>
        <v>0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" t="s">
        <v>9</v>
      </c>
      <c r="Y787" s="20">
        <f>Y811</f>
        <v>0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6" t="s">
        <v>26</v>
      </c>
      <c r="C788" s="21">
        <f>C786-C787</f>
        <v>60</v>
      </c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6" t="s">
        <v>27</v>
      </c>
      <c r="Y788" s="21">
        <f>Y786-Y787</f>
        <v>60</v>
      </c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 ht="23.25">
      <c r="B789" s="6"/>
      <c r="C789" s="7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75" t="str">
        <f>IF(Y788&lt;0,"NO PAGAR","COBRAR'")</f>
        <v>COBRAR'</v>
      </c>
      <c r="Y789" s="175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 ht="23.25">
      <c r="B790" s="175" t="str">
        <f>IF(C788&lt;0,"NO PAGAR","COBRAR'")</f>
        <v>COBRAR'</v>
      </c>
      <c r="C790" s="175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6"/>
      <c r="Y790" s="8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68" t="s">
        <v>9</v>
      </c>
      <c r="C791" s="169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68" t="s">
        <v>9</v>
      </c>
      <c r="Y791" s="169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9" t="str">
        <f>IF(Y743&lt;0,"SALDO ADELANTADO","SALDO A FAVOR '")</f>
        <v>SALDO A FAVOR '</v>
      </c>
      <c r="C792" s="10" t="b">
        <f>IF(Y743&lt;=0,Y743*-1)</f>
        <v>0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9" t="str">
        <f>IF(C788&lt;0,"SALDO ADELANTADO","SALDO A FAVOR'")</f>
        <v>SALDO A FAVOR'</v>
      </c>
      <c r="Y792" s="10" t="b">
        <f>IF(C788&lt;=0,C788*-1)</f>
        <v>0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10</v>
      </c>
      <c r="C793" s="10">
        <f>R801</f>
        <v>0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10</v>
      </c>
      <c r="Y793" s="10">
        <f>AN801</f>
        <v>0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1" t="s">
        <v>11</v>
      </c>
      <c r="C794" s="10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11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1" t="s">
        <v>12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12</v>
      </c>
      <c r="Y795" s="1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1" t="s">
        <v>13</v>
      </c>
      <c r="C796" s="1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13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14</v>
      </c>
      <c r="C797" s="1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14</v>
      </c>
      <c r="Y797" s="1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15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15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16</v>
      </c>
      <c r="C799" s="10"/>
      <c r="E799" s="170" t="s">
        <v>7</v>
      </c>
      <c r="F799" s="171"/>
      <c r="G799" s="172"/>
      <c r="H799" s="5">
        <f>SUM(H785:H798)</f>
        <v>0</v>
      </c>
      <c r="N799" s="3"/>
      <c r="O799" s="3"/>
      <c r="P799" s="3"/>
      <c r="Q799" s="3"/>
      <c r="R799" s="18"/>
      <c r="S799" s="3"/>
      <c r="V799" s="17"/>
      <c r="X799" s="11" t="s">
        <v>16</v>
      </c>
      <c r="Y799" s="10"/>
      <c r="AA799" s="170" t="s">
        <v>7</v>
      </c>
      <c r="AB799" s="171"/>
      <c r="AC799" s="172"/>
      <c r="AD799" s="5">
        <f>SUM(AD785:AD798)</f>
        <v>0</v>
      </c>
      <c r="AJ799" s="3"/>
      <c r="AK799" s="3"/>
      <c r="AL799" s="3"/>
      <c r="AM799" s="3"/>
      <c r="AN799" s="18"/>
      <c r="AO799" s="3"/>
    </row>
    <row r="800" spans="2:41">
      <c r="B800" s="11" t="s">
        <v>17</v>
      </c>
      <c r="C800" s="10"/>
      <c r="E800" s="13"/>
      <c r="F800" s="13"/>
      <c r="G800" s="13"/>
      <c r="N800" s="3"/>
      <c r="O800" s="3"/>
      <c r="P800" s="3"/>
      <c r="Q800" s="3"/>
      <c r="R800" s="18"/>
      <c r="S800" s="3"/>
      <c r="V800" s="17"/>
      <c r="X800" s="11" t="s">
        <v>17</v>
      </c>
      <c r="Y800" s="10"/>
      <c r="AA800" s="13"/>
      <c r="AB800" s="13"/>
      <c r="AC800" s="13"/>
      <c r="AJ800" s="3"/>
      <c r="AK800" s="3"/>
      <c r="AL800" s="3"/>
      <c r="AM800" s="3"/>
      <c r="AN800" s="18"/>
      <c r="AO800" s="3"/>
    </row>
    <row r="801" spans="2:41">
      <c r="B801" s="12"/>
      <c r="C801" s="10"/>
      <c r="N801" s="170" t="s">
        <v>7</v>
      </c>
      <c r="O801" s="171"/>
      <c r="P801" s="171"/>
      <c r="Q801" s="172"/>
      <c r="R801" s="18">
        <f>SUM(R785:R800)</f>
        <v>0</v>
      </c>
      <c r="S801" s="3"/>
      <c r="V801" s="17"/>
      <c r="X801" s="12"/>
      <c r="Y801" s="10"/>
      <c r="AJ801" s="170" t="s">
        <v>7</v>
      </c>
      <c r="AK801" s="171"/>
      <c r="AL801" s="171"/>
      <c r="AM801" s="172"/>
      <c r="AN801" s="18">
        <f>SUM(AN785:AN800)</f>
        <v>0</v>
      </c>
      <c r="AO801" s="3"/>
    </row>
    <row r="802" spans="2:41">
      <c r="B802" s="12"/>
      <c r="C802" s="10"/>
      <c r="V802" s="17"/>
      <c r="X802" s="12"/>
      <c r="Y802" s="10"/>
    </row>
    <row r="803" spans="2:41">
      <c r="B803" s="12"/>
      <c r="C803" s="10"/>
      <c r="V803" s="17"/>
      <c r="X803" s="12"/>
      <c r="Y803" s="10"/>
    </row>
    <row r="804" spans="2:41">
      <c r="B804" s="12"/>
      <c r="C804" s="10"/>
      <c r="E804" s="14"/>
      <c r="V804" s="17"/>
      <c r="X804" s="12"/>
      <c r="Y804" s="10"/>
      <c r="AA804" s="14"/>
    </row>
    <row r="805" spans="2:41">
      <c r="B805" s="12"/>
      <c r="C805" s="10"/>
      <c r="V805" s="17"/>
      <c r="X805" s="12"/>
      <c r="Y805" s="10"/>
    </row>
    <row r="806" spans="2:41">
      <c r="B806" s="12"/>
      <c r="C806" s="10"/>
      <c r="V806" s="17"/>
      <c r="X806" s="12"/>
      <c r="Y806" s="10"/>
    </row>
    <row r="807" spans="2:41">
      <c r="B807" s="12"/>
      <c r="C807" s="10"/>
      <c r="V807" s="17"/>
      <c r="X807" s="12"/>
      <c r="Y807" s="10"/>
    </row>
    <row r="808" spans="2:41">
      <c r="B808" s="12"/>
      <c r="C808" s="10"/>
      <c r="V808" s="17"/>
      <c r="X808" s="12"/>
      <c r="Y808" s="10"/>
    </row>
    <row r="809" spans="2:41">
      <c r="B809" s="12"/>
      <c r="C809" s="10"/>
      <c r="V809" s="17"/>
      <c r="X809" s="12"/>
      <c r="Y809" s="10"/>
    </row>
    <row r="810" spans="2:41">
      <c r="B810" s="11"/>
      <c r="C810" s="10"/>
      <c r="V810" s="17"/>
      <c r="X810" s="11"/>
      <c r="Y810" s="10"/>
    </row>
    <row r="811" spans="2:41">
      <c r="B811" s="15" t="s">
        <v>18</v>
      </c>
      <c r="C811" s="16">
        <f>SUM(C792:C810)</f>
        <v>0</v>
      </c>
      <c r="D811" t="s">
        <v>22</v>
      </c>
      <c r="E811" t="s">
        <v>21</v>
      </c>
      <c r="V811" s="17"/>
      <c r="X811" s="15" t="s">
        <v>18</v>
      </c>
      <c r="Y811" s="16">
        <f>SUM(Y792:Y810)</f>
        <v>0</v>
      </c>
      <c r="Z811" t="s">
        <v>22</v>
      </c>
      <c r="AA811" t="s">
        <v>21</v>
      </c>
    </row>
    <row r="812" spans="2:41">
      <c r="E812" s="1" t="s">
        <v>19</v>
      </c>
      <c r="V812" s="17"/>
      <c r="AA812" s="1" t="s">
        <v>19</v>
      </c>
    </row>
    <row r="813" spans="2:41">
      <c r="V813" s="17"/>
    </row>
    <row r="814" spans="2:41">
      <c r="V814" s="17"/>
    </row>
    <row r="815" spans="2:41">
      <c r="V815" s="17"/>
    </row>
    <row r="816" spans="2:41">
      <c r="V816" s="17"/>
    </row>
    <row r="817" spans="2:41">
      <c r="V817" s="17"/>
    </row>
    <row r="818" spans="2:41">
      <c r="V818" s="17"/>
    </row>
    <row r="819" spans="2:41">
      <c r="V819" s="17"/>
    </row>
    <row r="820" spans="2:41">
      <c r="V820" s="17"/>
    </row>
    <row r="821" spans="2:41">
      <c r="V821" s="17"/>
    </row>
    <row r="822" spans="2:41">
      <c r="V822" s="17"/>
    </row>
    <row r="823" spans="2:41">
      <c r="V823" s="17"/>
    </row>
    <row r="824" spans="2:41">
      <c r="V824" s="17"/>
    </row>
    <row r="825" spans="2:41">
      <c r="V825" s="17"/>
      <c r="AC825" s="176" t="s">
        <v>29</v>
      </c>
      <c r="AD825" s="176"/>
      <c r="AE825" s="176"/>
    </row>
    <row r="826" spans="2:41">
      <c r="H826" s="173" t="s">
        <v>28</v>
      </c>
      <c r="I826" s="173"/>
      <c r="J826" s="173"/>
      <c r="V826" s="17"/>
      <c r="AC826" s="176"/>
      <c r="AD826" s="176"/>
      <c r="AE826" s="176"/>
    </row>
    <row r="827" spans="2:41">
      <c r="H827" s="173"/>
      <c r="I827" s="173"/>
      <c r="J827" s="173"/>
      <c r="V827" s="17"/>
      <c r="AC827" s="176"/>
      <c r="AD827" s="176"/>
      <c r="AE827" s="176"/>
    </row>
    <row r="828" spans="2:41">
      <c r="V828" s="17"/>
    </row>
    <row r="829" spans="2:41">
      <c r="V829" s="17"/>
    </row>
    <row r="830" spans="2:41" ht="23.25">
      <c r="B830" s="22" t="s">
        <v>70</v>
      </c>
      <c r="V830" s="17"/>
      <c r="X830" s="22" t="s">
        <v>70</v>
      </c>
    </row>
    <row r="831" spans="2:41" ht="23.25">
      <c r="B831" s="23" t="s">
        <v>32</v>
      </c>
      <c r="C831" s="20">
        <f>IF(X783="PAGADO",0,Y788)</f>
        <v>60</v>
      </c>
      <c r="E831" s="174" t="s">
        <v>20</v>
      </c>
      <c r="F831" s="174"/>
      <c r="G831" s="174"/>
      <c r="H831" s="174"/>
      <c r="V831" s="17"/>
      <c r="X831" s="23" t="s">
        <v>32</v>
      </c>
      <c r="Y831" s="20">
        <f>IF(B831="PAGADO",0,C836)</f>
        <v>60</v>
      </c>
      <c r="AA831" s="174" t="s">
        <v>20</v>
      </c>
      <c r="AB831" s="174"/>
      <c r="AC831" s="174"/>
      <c r="AD831" s="174"/>
    </row>
    <row r="832" spans="2:41">
      <c r="B832" s="1" t="s">
        <v>0</v>
      </c>
      <c r="C832" s="19">
        <f>H847</f>
        <v>0</v>
      </c>
      <c r="E832" s="2" t="s">
        <v>1</v>
      </c>
      <c r="F832" s="2" t="s">
        <v>2</v>
      </c>
      <c r="G832" s="2" t="s">
        <v>3</v>
      </c>
      <c r="H832" s="2" t="s">
        <v>4</v>
      </c>
      <c r="N832" s="2" t="s">
        <v>1</v>
      </c>
      <c r="O832" s="2" t="s">
        <v>5</v>
      </c>
      <c r="P832" s="2" t="s">
        <v>4</v>
      </c>
      <c r="Q832" s="2" t="s">
        <v>6</v>
      </c>
      <c r="R832" s="2" t="s">
        <v>7</v>
      </c>
      <c r="S832" s="3"/>
      <c r="V832" s="17"/>
      <c r="X832" s="1" t="s">
        <v>0</v>
      </c>
      <c r="Y832" s="19">
        <f>AD847</f>
        <v>0</v>
      </c>
      <c r="AA832" s="2" t="s">
        <v>1</v>
      </c>
      <c r="AB832" s="2" t="s">
        <v>2</v>
      </c>
      <c r="AC832" s="2" t="s">
        <v>3</v>
      </c>
      <c r="AD832" s="2" t="s">
        <v>4</v>
      </c>
      <c r="AJ832" s="2" t="s">
        <v>1</v>
      </c>
      <c r="AK832" s="2" t="s">
        <v>5</v>
      </c>
      <c r="AL832" s="2" t="s">
        <v>4</v>
      </c>
      <c r="AM832" s="2" t="s">
        <v>6</v>
      </c>
      <c r="AN832" s="2" t="s">
        <v>7</v>
      </c>
      <c r="AO832" s="3"/>
    </row>
    <row r="833" spans="2:41">
      <c r="C833" s="2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Y833" s="2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" t="s">
        <v>24</v>
      </c>
      <c r="C834" s="19">
        <f>IF(C831&gt;0,C831+C832,C832)</f>
        <v>60</v>
      </c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" t="s">
        <v>24</v>
      </c>
      <c r="Y834" s="19">
        <f>IF(Y831&gt;0,Y832+Y831,Y832)</f>
        <v>60</v>
      </c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" t="s">
        <v>9</v>
      </c>
      <c r="C835" s="20">
        <f>C858</f>
        <v>0</v>
      </c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" t="s">
        <v>9</v>
      </c>
      <c r="Y835" s="20">
        <f>Y858</f>
        <v>0</v>
      </c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6" t="s">
        <v>25</v>
      </c>
      <c r="C836" s="21">
        <f>C834-C835</f>
        <v>60</v>
      </c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6" t="s">
        <v>8</v>
      </c>
      <c r="Y836" s="21">
        <f>Y834-Y835</f>
        <v>60</v>
      </c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 ht="26.25">
      <c r="B837" s="177" t="str">
        <f>IF(C836&lt;0,"NO PAGAR","COBRAR")</f>
        <v>COBRAR</v>
      </c>
      <c r="C837" s="177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77" t="str">
        <f>IF(Y836&lt;0,"NO PAGAR","COBRAR")</f>
        <v>COBRAR</v>
      </c>
      <c r="Y837" s="177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68" t="s">
        <v>9</v>
      </c>
      <c r="C838" s="169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68" t="s">
        <v>9</v>
      </c>
      <c r="Y838" s="169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9" t="str">
        <f>IF(C872&lt;0,"SALDO A FAVOR","SALDO ADELANTAD0'")</f>
        <v>SALDO ADELANTAD0'</v>
      </c>
      <c r="C839" s="10" t="b">
        <f>IF(Y783&lt;=0,Y783*-1)</f>
        <v>0</v>
      </c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9" t="str">
        <f>IF(C836&lt;0,"SALDO ADELANTADO","SALDO A FAVOR'")</f>
        <v>SALDO A FAVOR'</v>
      </c>
      <c r="Y839" s="10" t="b">
        <f>IF(C836&lt;=0,C836*-1)</f>
        <v>0</v>
      </c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10</v>
      </c>
      <c r="C840" s="10">
        <f>R849</f>
        <v>0</v>
      </c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10</v>
      </c>
      <c r="Y840" s="10">
        <f>AN849</f>
        <v>0</v>
      </c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1" t="s">
        <v>11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11</v>
      </c>
      <c r="Y841" s="1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1" t="s">
        <v>12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12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13</v>
      </c>
      <c r="C843" s="10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13</v>
      </c>
      <c r="Y843" s="10"/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1" t="s">
        <v>14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14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15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15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16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16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17</v>
      </c>
      <c r="C847" s="10"/>
      <c r="E847" s="170" t="s">
        <v>7</v>
      </c>
      <c r="F847" s="171"/>
      <c r="G847" s="172"/>
      <c r="H847" s="5">
        <f>SUM(H833:H846)</f>
        <v>0</v>
      </c>
      <c r="N847" s="3"/>
      <c r="O847" s="3"/>
      <c r="P847" s="3"/>
      <c r="Q847" s="3"/>
      <c r="R847" s="18"/>
      <c r="S847" s="3"/>
      <c r="V847" s="17"/>
      <c r="X847" s="11" t="s">
        <v>17</v>
      </c>
      <c r="Y847" s="10"/>
      <c r="AA847" s="170" t="s">
        <v>7</v>
      </c>
      <c r="AB847" s="171"/>
      <c r="AC847" s="172"/>
      <c r="AD847" s="5">
        <f>SUM(AD833:AD846)</f>
        <v>0</v>
      </c>
      <c r="AJ847" s="3"/>
      <c r="AK847" s="3"/>
      <c r="AL847" s="3"/>
      <c r="AM847" s="3"/>
      <c r="AN847" s="18"/>
      <c r="AO847" s="3"/>
    </row>
    <row r="848" spans="2:41">
      <c r="B848" s="12"/>
      <c r="C848" s="10"/>
      <c r="E848" s="13"/>
      <c r="F848" s="13"/>
      <c r="G848" s="13"/>
      <c r="N848" s="3"/>
      <c r="O848" s="3"/>
      <c r="P848" s="3"/>
      <c r="Q848" s="3"/>
      <c r="R848" s="18"/>
      <c r="S848" s="3"/>
      <c r="V848" s="17"/>
      <c r="X848" s="12"/>
      <c r="Y848" s="10"/>
      <c r="AA848" s="13"/>
      <c r="AB848" s="13"/>
      <c r="AC848" s="13"/>
      <c r="AJ848" s="3"/>
      <c r="AK848" s="3"/>
      <c r="AL848" s="3"/>
      <c r="AM848" s="3"/>
      <c r="AN848" s="18"/>
      <c r="AO848" s="3"/>
    </row>
    <row r="849" spans="2:41">
      <c r="B849" s="12"/>
      <c r="C849" s="10"/>
      <c r="N849" s="170" t="s">
        <v>7</v>
      </c>
      <c r="O849" s="171"/>
      <c r="P849" s="171"/>
      <c r="Q849" s="172"/>
      <c r="R849" s="18">
        <f>SUM(R833:R848)</f>
        <v>0</v>
      </c>
      <c r="S849" s="3"/>
      <c r="V849" s="17"/>
      <c r="X849" s="12"/>
      <c r="Y849" s="10"/>
      <c r="AJ849" s="170" t="s">
        <v>7</v>
      </c>
      <c r="AK849" s="171"/>
      <c r="AL849" s="171"/>
      <c r="AM849" s="172"/>
      <c r="AN849" s="18">
        <f>SUM(AN833:AN848)</f>
        <v>0</v>
      </c>
      <c r="AO849" s="3"/>
    </row>
    <row r="850" spans="2:41">
      <c r="B850" s="12"/>
      <c r="C850" s="10"/>
      <c r="V850" s="17"/>
      <c r="X850" s="12"/>
      <c r="Y850" s="10"/>
    </row>
    <row r="851" spans="2:41">
      <c r="B851" s="12"/>
      <c r="C851" s="10"/>
      <c r="V851" s="17"/>
      <c r="X851" s="12"/>
      <c r="Y851" s="10"/>
    </row>
    <row r="852" spans="2:41">
      <c r="B852" s="12"/>
      <c r="C852" s="10"/>
      <c r="E852" s="14"/>
      <c r="V852" s="17"/>
      <c r="X852" s="12"/>
      <c r="Y852" s="10"/>
      <c r="AA852" s="14"/>
    </row>
    <row r="853" spans="2:41">
      <c r="B853" s="12"/>
      <c r="C853" s="10"/>
      <c r="V853" s="17"/>
      <c r="X853" s="12"/>
      <c r="Y853" s="10"/>
    </row>
    <row r="854" spans="2:41">
      <c r="B854" s="12"/>
      <c r="C854" s="10"/>
      <c r="V854" s="17"/>
      <c r="X854" s="12"/>
      <c r="Y854" s="10"/>
    </row>
    <row r="855" spans="2:41">
      <c r="B855" s="12"/>
      <c r="C855" s="10"/>
      <c r="V855" s="17"/>
      <c r="X855" s="12"/>
      <c r="Y855" s="10"/>
    </row>
    <row r="856" spans="2:41">
      <c r="B856" s="12"/>
      <c r="C856" s="10"/>
      <c r="V856" s="17"/>
      <c r="X856" s="12"/>
      <c r="Y856" s="10"/>
    </row>
    <row r="857" spans="2:41">
      <c r="B857" s="11"/>
      <c r="C857" s="10"/>
      <c r="V857" s="17"/>
      <c r="X857" s="11"/>
      <c r="Y857" s="10"/>
    </row>
    <row r="858" spans="2:41">
      <c r="B858" s="15" t="s">
        <v>18</v>
      </c>
      <c r="C858" s="16">
        <f>SUM(C839:C857)</f>
        <v>0</v>
      </c>
      <c r="V858" s="17"/>
      <c r="X858" s="15" t="s">
        <v>18</v>
      </c>
      <c r="Y858" s="16">
        <f>SUM(Y839:Y857)</f>
        <v>0</v>
      </c>
    </row>
    <row r="859" spans="2:41">
      <c r="D859" t="s">
        <v>22</v>
      </c>
      <c r="E859" t="s">
        <v>21</v>
      </c>
      <c r="V859" s="17"/>
      <c r="Z859" t="s">
        <v>22</v>
      </c>
      <c r="AA859" t="s">
        <v>21</v>
      </c>
    </row>
    <row r="860" spans="2:41">
      <c r="E860" s="1" t="s">
        <v>19</v>
      </c>
      <c r="V860" s="17"/>
      <c r="AA860" s="1" t="s">
        <v>19</v>
      </c>
    </row>
    <row r="861" spans="2:41">
      <c r="V861" s="17"/>
    </row>
    <row r="862" spans="2:41">
      <c r="V862" s="17"/>
    </row>
    <row r="863" spans="2:41">
      <c r="V863" s="17"/>
    </row>
    <row r="864" spans="2:41">
      <c r="V864" s="17"/>
    </row>
    <row r="865" spans="1:43">
      <c r="V865" s="17"/>
    </row>
    <row r="866" spans="1:43">
      <c r="V866" s="17"/>
    </row>
    <row r="867" spans="1:43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</row>
    <row r="868" spans="1:43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</row>
    <row r="869" spans="1:43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  <c r="AO869" s="17"/>
      <c r="AP869" s="17"/>
      <c r="AQ869" s="17"/>
    </row>
    <row r="870" spans="1:43">
      <c r="V870" s="17"/>
    </row>
    <row r="871" spans="1:43">
      <c r="H871" s="173" t="s">
        <v>30</v>
      </c>
      <c r="I871" s="173"/>
      <c r="J871" s="173"/>
      <c r="V871" s="17"/>
      <c r="AA871" s="173" t="s">
        <v>31</v>
      </c>
      <c r="AB871" s="173"/>
      <c r="AC871" s="173"/>
    </row>
    <row r="872" spans="1:43">
      <c r="H872" s="173"/>
      <c r="I872" s="173"/>
      <c r="J872" s="173"/>
      <c r="V872" s="17"/>
      <c r="AA872" s="173"/>
      <c r="AB872" s="173"/>
      <c r="AC872" s="173"/>
    </row>
    <row r="873" spans="1:43">
      <c r="V873" s="17"/>
    </row>
    <row r="874" spans="1:43">
      <c r="V874" s="17"/>
    </row>
    <row r="875" spans="1:43" ht="23.25">
      <c r="B875" s="24" t="s">
        <v>70</v>
      </c>
      <c r="V875" s="17"/>
      <c r="X875" s="22" t="s">
        <v>70</v>
      </c>
    </row>
    <row r="876" spans="1:43" ht="23.25">
      <c r="B876" s="23" t="s">
        <v>32</v>
      </c>
      <c r="C876" s="20">
        <f>IF(X831="PAGADO",0,C836)</f>
        <v>60</v>
      </c>
      <c r="E876" s="174" t="s">
        <v>20</v>
      </c>
      <c r="F876" s="174"/>
      <c r="G876" s="174"/>
      <c r="H876" s="174"/>
      <c r="V876" s="17"/>
      <c r="X876" s="23" t="s">
        <v>32</v>
      </c>
      <c r="Y876" s="20">
        <f>IF(B1676="PAGADO",0,C881)</f>
        <v>60</v>
      </c>
      <c r="AA876" s="174" t="s">
        <v>20</v>
      </c>
      <c r="AB876" s="174"/>
      <c r="AC876" s="174"/>
      <c r="AD876" s="174"/>
    </row>
    <row r="877" spans="1:43">
      <c r="B877" s="1" t="s">
        <v>0</v>
      </c>
      <c r="C877" s="19">
        <f>H892</f>
        <v>0</v>
      </c>
      <c r="E877" s="2" t="s">
        <v>1</v>
      </c>
      <c r="F877" s="2" t="s">
        <v>2</v>
      </c>
      <c r="G877" s="2" t="s">
        <v>3</v>
      </c>
      <c r="H877" s="2" t="s">
        <v>4</v>
      </c>
      <c r="N877" s="2" t="s">
        <v>1</v>
      </c>
      <c r="O877" s="2" t="s">
        <v>5</v>
      </c>
      <c r="P877" s="2" t="s">
        <v>4</v>
      </c>
      <c r="Q877" s="2" t="s">
        <v>6</v>
      </c>
      <c r="R877" s="2" t="s">
        <v>7</v>
      </c>
      <c r="S877" s="3"/>
      <c r="V877" s="17"/>
      <c r="X877" s="1" t="s">
        <v>0</v>
      </c>
      <c r="Y877" s="19">
        <f>AD892</f>
        <v>0</v>
      </c>
      <c r="AA877" s="2" t="s">
        <v>1</v>
      </c>
      <c r="AB877" s="2" t="s">
        <v>2</v>
      </c>
      <c r="AC877" s="2" t="s">
        <v>3</v>
      </c>
      <c r="AD877" s="2" t="s">
        <v>4</v>
      </c>
      <c r="AJ877" s="2" t="s">
        <v>1</v>
      </c>
      <c r="AK877" s="2" t="s">
        <v>5</v>
      </c>
      <c r="AL877" s="2" t="s">
        <v>4</v>
      </c>
      <c r="AM877" s="2" t="s">
        <v>6</v>
      </c>
      <c r="AN877" s="2" t="s">
        <v>7</v>
      </c>
      <c r="AO877" s="3"/>
    </row>
    <row r="878" spans="1:43">
      <c r="C878" s="2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Y878" s="2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1:43">
      <c r="B879" s="1" t="s">
        <v>24</v>
      </c>
      <c r="C879" s="19">
        <f>IF(C876&gt;0,C876+C877,C877)</f>
        <v>60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" t="s">
        <v>24</v>
      </c>
      <c r="Y879" s="19">
        <f>IF(Y876&gt;0,Y876+Y877,Y877)</f>
        <v>60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1:43">
      <c r="B880" s="1" t="s">
        <v>9</v>
      </c>
      <c r="C880" s="20">
        <f>C904</f>
        <v>0</v>
      </c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" t="s">
        <v>9</v>
      </c>
      <c r="Y880" s="20">
        <f>Y904</f>
        <v>0</v>
      </c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6" t="s">
        <v>26</v>
      </c>
      <c r="C881" s="21">
        <f>C879-C880</f>
        <v>60</v>
      </c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6" t="s">
        <v>27</v>
      </c>
      <c r="Y881" s="21">
        <f>Y879-Y880</f>
        <v>60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 ht="23.25">
      <c r="B882" s="6"/>
      <c r="C882" s="7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75" t="str">
        <f>IF(Y881&lt;0,"NO PAGAR","COBRAR'")</f>
        <v>COBRAR'</v>
      </c>
      <c r="Y882" s="175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 ht="23.25">
      <c r="B883" s="175" t="str">
        <f>IF(C881&lt;0,"NO PAGAR","COBRAR'")</f>
        <v>COBRAR'</v>
      </c>
      <c r="C883" s="175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6"/>
      <c r="Y883" s="8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68" t="s">
        <v>9</v>
      </c>
      <c r="C884" s="169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68" t="s">
        <v>9</v>
      </c>
      <c r="Y884" s="169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9" t="str">
        <f>IF(Y836&lt;0,"SALDO ADELANTADO","SALDO A FAVOR '")</f>
        <v>SALDO A FAVOR '</v>
      </c>
      <c r="C885" s="10" t="b">
        <f>IF(Y836&lt;=0,Y836*-1)</f>
        <v>0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9" t="str">
        <f>IF(C881&lt;0,"SALDO ADELANTADO","SALDO A FAVOR'")</f>
        <v>SALDO A FAVOR'</v>
      </c>
      <c r="Y885" s="10" t="b">
        <f>IF(C881&lt;=0,C881*-1)</f>
        <v>0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10</v>
      </c>
      <c r="C886" s="10">
        <f>R894</f>
        <v>0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1" t="s">
        <v>10</v>
      </c>
      <c r="Y886" s="10">
        <f>AN894</f>
        <v>0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11</v>
      </c>
      <c r="C887" s="1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11</v>
      </c>
      <c r="Y887" s="1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12</v>
      </c>
      <c r="C888" s="1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12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13</v>
      </c>
      <c r="C889" s="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1" t="s">
        <v>13</v>
      </c>
      <c r="Y889" s="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1" t="s">
        <v>14</v>
      </c>
      <c r="C890" s="10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14</v>
      </c>
      <c r="Y890" s="1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15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15</v>
      </c>
      <c r="Y891" s="1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16</v>
      </c>
      <c r="C892" s="10"/>
      <c r="E892" s="170" t="s">
        <v>7</v>
      </c>
      <c r="F892" s="171"/>
      <c r="G892" s="172"/>
      <c r="H892" s="5">
        <f>SUM(H878:H891)</f>
        <v>0</v>
      </c>
      <c r="N892" s="3"/>
      <c r="O892" s="3"/>
      <c r="P892" s="3"/>
      <c r="Q892" s="3"/>
      <c r="R892" s="18"/>
      <c r="S892" s="3"/>
      <c r="V892" s="17"/>
      <c r="X892" s="11" t="s">
        <v>16</v>
      </c>
      <c r="Y892" s="10"/>
      <c r="AA892" s="170" t="s">
        <v>7</v>
      </c>
      <c r="AB892" s="171"/>
      <c r="AC892" s="172"/>
      <c r="AD892" s="5">
        <f>SUM(AD878:AD891)</f>
        <v>0</v>
      </c>
      <c r="AJ892" s="3"/>
      <c r="AK892" s="3"/>
      <c r="AL892" s="3"/>
      <c r="AM892" s="3"/>
      <c r="AN892" s="18"/>
      <c r="AO892" s="3"/>
    </row>
    <row r="893" spans="2:41">
      <c r="B893" s="11" t="s">
        <v>17</v>
      </c>
      <c r="C893" s="10"/>
      <c r="E893" s="13"/>
      <c r="F893" s="13"/>
      <c r="G893" s="13"/>
      <c r="N893" s="3"/>
      <c r="O893" s="3"/>
      <c r="P893" s="3"/>
      <c r="Q893" s="3"/>
      <c r="R893" s="18"/>
      <c r="S893" s="3"/>
      <c r="V893" s="17"/>
      <c r="X893" s="11" t="s">
        <v>17</v>
      </c>
      <c r="Y893" s="10"/>
      <c r="AA893" s="13"/>
      <c r="AB893" s="13"/>
      <c r="AC893" s="13"/>
      <c r="AJ893" s="3"/>
      <c r="AK893" s="3"/>
      <c r="AL893" s="3"/>
      <c r="AM893" s="3"/>
      <c r="AN893" s="18"/>
      <c r="AO893" s="3"/>
    </row>
    <row r="894" spans="2:41">
      <c r="B894" s="12"/>
      <c r="C894" s="10"/>
      <c r="N894" s="170" t="s">
        <v>7</v>
      </c>
      <c r="O894" s="171"/>
      <c r="P894" s="171"/>
      <c r="Q894" s="172"/>
      <c r="R894" s="18">
        <f>SUM(R878:R893)</f>
        <v>0</v>
      </c>
      <c r="S894" s="3"/>
      <c r="V894" s="17"/>
      <c r="X894" s="12"/>
      <c r="Y894" s="10"/>
      <c r="AJ894" s="170" t="s">
        <v>7</v>
      </c>
      <c r="AK894" s="171"/>
      <c r="AL894" s="171"/>
      <c r="AM894" s="172"/>
      <c r="AN894" s="18">
        <f>SUM(AN878:AN893)</f>
        <v>0</v>
      </c>
      <c r="AO894" s="3"/>
    </row>
    <row r="895" spans="2:41">
      <c r="B895" s="12"/>
      <c r="C895" s="10"/>
      <c r="V895" s="17"/>
      <c r="X895" s="12"/>
      <c r="Y895" s="10"/>
    </row>
    <row r="896" spans="2:41">
      <c r="B896" s="12"/>
      <c r="C896" s="10"/>
      <c r="V896" s="17"/>
      <c r="X896" s="12"/>
      <c r="Y896" s="10"/>
    </row>
    <row r="897" spans="2:27">
      <c r="B897" s="12"/>
      <c r="C897" s="10"/>
      <c r="E897" s="14"/>
      <c r="V897" s="17"/>
      <c r="X897" s="12"/>
      <c r="Y897" s="10"/>
      <c r="AA897" s="14"/>
    </row>
    <row r="898" spans="2:27">
      <c r="B898" s="12"/>
      <c r="C898" s="10"/>
      <c r="V898" s="17"/>
      <c r="X898" s="12"/>
      <c r="Y898" s="10"/>
    </row>
    <row r="899" spans="2:27">
      <c r="B899" s="12"/>
      <c r="C899" s="10"/>
      <c r="V899" s="17"/>
      <c r="X899" s="12"/>
      <c r="Y899" s="10"/>
    </row>
    <row r="900" spans="2:27">
      <c r="B900" s="12"/>
      <c r="C900" s="10"/>
      <c r="V900" s="17"/>
      <c r="X900" s="12"/>
      <c r="Y900" s="10"/>
    </row>
    <row r="901" spans="2:27">
      <c r="B901" s="12"/>
      <c r="C901" s="10"/>
      <c r="V901" s="17"/>
      <c r="X901" s="12"/>
      <c r="Y901" s="10"/>
    </row>
    <row r="902" spans="2:27">
      <c r="B902" s="12"/>
      <c r="C902" s="10"/>
      <c r="V902" s="17"/>
      <c r="X902" s="12"/>
      <c r="Y902" s="10"/>
    </row>
    <row r="903" spans="2:27">
      <c r="B903" s="11"/>
      <c r="C903" s="10"/>
      <c r="V903" s="17"/>
      <c r="X903" s="11"/>
      <c r="Y903" s="10"/>
    </row>
    <row r="904" spans="2:27">
      <c r="B904" s="15" t="s">
        <v>18</v>
      </c>
      <c r="C904" s="16">
        <f>SUM(C885:C903)</f>
        <v>0</v>
      </c>
      <c r="D904" t="s">
        <v>22</v>
      </c>
      <c r="E904" t="s">
        <v>21</v>
      </c>
      <c r="V904" s="17"/>
      <c r="X904" s="15" t="s">
        <v>18</v>
      </c>
      <c r="Y904" s="16">
        <f>SUM(Y885:Y903)</f>
        <v>0</v>
      </c>
      <c r="Z904" t="s">
        <v>22</v>
      </c>
      <c r="AA904" t="s">
        <v>21</v>
      </c>
    </row>
    <row r="905" spans="2:27">
      <c r="E905" s="1" t="s">
        <v>19</v>
      </c>
      <c r="V905" s="17"/>
      <c r="AA905" s="1" t="s">
        <v>19</v>
      </c>
    </row>
    <row r="906" spans="2:27">
      <c r="V906" s="17"/>
    </row>
    <row r="907" spans="2:27">
      <c r="V907" s="17"/>
    </row>
    <row r="908" spans="2:27">
      <c r="V908" s="17"/>
    </row>
    <row r="909" spans="2:27">
      <c r="V909" s="17"/>
    </row>
    <row r="910" spans="2:27">
      <c r="V910" s="17"/>
    </row>
    <row r="911" spans="2:27">
      <c r="V911" s="17"/>
    </row>
    <row r="912" spans="2:27">
      <c r="V912" s="17"/>
    </row>
    <row r="913" spans="2:41">
      <c r="V913" s="17"/>
    </row>
    <row r="914" spans="2:41">
      <c r="V914" s="17"/>
    </row>
    <row r="915" spans="2:41">
      <c r="V915" s="17"/>
    </row>
    <row r="916" spans="2:41">
      <c r="V916" s="17"/>
    </row>
    <row r="917" spans="2:41">
      <c r="V917" s="17"/>
    </row>
    <row r="918" spans="2:41">
      <c r="V918" s="17"/>
    </row>
    <row r="919" spans="2:41">
      <c r="V919" s="17"/>
      <c r="AC919" s="176" t="s">
        <v>29</v>
      </c>
      <c r="AD919" s="176"/>
      <c r="AE919" s="176"/>
    </row>
    <row r="920" spans="2:41">
      <c r="H920" s="173" t="s">
        <v>28</v>
      </c>
      <c r="I920" s="173"/>
      <c r="J920" s="173"/>
      <c r="V920" s="17"/>
      <c r="AC920" s="176"/>
      <c r="AD920" s="176"/>
      <c r="AE920" s="176"/>
    </row>
    <row r="921" spans="2:41">
      <c r="H921" s="173"/>
      <c r="I921" s="173"/>
      <c r="J921" s="173"/>
      <c r="V921" s="17"/>
      <c r="AC921" s="176"/>
      <c r="AD921" s="176"/>
      <c r="AE921" s="176"/>
    </row>
    <row r="922" spans="2:41">
      <c r="V922" s="17"/>
    </row>
    <row r="923" spans="2:41">
      <c r="V923" s="17"/>
    </row>
    <row r="924" spans="2:41" ht="23.25">
      <c r="B924" s="22" t="s">
        <v>71</v>
      </c>
      <c r="V924" s="17"/>
      <c r="X924" s="22" t="s">
        <v>71</v>
      </c>
    </row>
    <row r="925" spans="2:41" ht="23.25">
      <c r="B925" s="23" t="s">
        <v>32</v>
      </c>
      <c r="C925" s="20">
        <f>IF(X876="PAGADO",0,Y881)</f>
        <v>60</v>
      </c>
      <c r="E925" s="174" t="s">
        <v>20</v>
      </c>
      <c r="F925" s="174"/>
      <c r="G925" s="174"/>
      <c r="H925" s="174"/>
      <c r="V925" s="17"/>
      <c r="X925" s="23" t="s">
        <v>32</v>
      </c>
      <c r="Y925" s="20">
        <f>IF(B925="PAGADO",0,C930)</f>
        <v>60</v>
      </c>
      <c r="AA925" s="174" t="s">
        <v>20</v>
      </c>
      <c r="AB925" s="174"/>
      <c r="AC925" s="174"/>
      <c r="AD925" s="174"/>
    </row>
    <row r="926" spans="2:41">
      <c r="B926" s="1" t="s">
        <v>0</v>
      </c>
      <c r="C926" s="19">
        <f>H941</f>
        <v>0</v>
      </c>
      <c r="E926" s="2" t="s">
        <v>1</v>
      </c>
      <c r="F926" s="2" t="s">
        <v>2</v>
      </c>
      <c r="G926" s="2" t="s">
        <v>3</v>
      </c>
      <c r="H926" s="2" t="s">
        <v>4</v>
      </c>
      <c r="N926" s="2" t="s">
        <v>1</v>
      </c>
      <c r="O926" s="2" t="s">
        <v>5</v>
      </c>
      <c r="P926" s="2" t="s">
        <v>4</v>
      </c>
      <c r="Q926" s="2" t="s">
        <v>6</v>
      </c>
      <c r="R926" s="2" t="s">
        <v>7</v>
      </c>
      <c r="S926" s="3"/>
      <c r="V926" s="17"/>
      <c r="X926" s="1" t="s">
        <v>0</v>
      </c>
      <c r="Y926" s="19">
        <f>AD941</f>
        <v>0</v>
      </c>
      <c r="AA926" s="2" t="s">
        <v>1</v>
      </c>
      <c r="AB926" s="2" t="s">
        <v>2</v>
      </c>
      <c r="AC926" s="2" t="s">
        <v>3</v>
      </c>
      <c r="AD926" s="2" t="s">
        <v>4</v>
      </c>
      <c r="AJ926" s="2" t="s">
        <v>1</v>
      </c>
      <c r="AK926" s="2" t="s">
        <v>5</v>
      </c>
      <c r="AL926" s="2" t="s">
        <v>4</v>
      </c>
      <c r="AM926" s="2" t="s">
        <v>6</v>
      </c>
      <c r="AN926" s="2" t="s">
        <v>7</v>
      </c>
      <c r="AO926" s="3"/>
    </row>
    <row r="927" spans="2:41">
      <c r="C927" s="2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Y927" s="2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" t="s">
        <v>24</v>
      </c>
      <c r="C928" s="19">
        <f>IF(C925&gt;0,C925+C926,C926)</f>
        <v>60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" t="s">
        <v>24</v>
      </c>
      <c r="Y928" s="19">
        <f>IF(Y925&gt;0,Y926+Y925,Y926)</f>
        <v>60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" t="s">
        <v>9</v>
      </c>
      <c r="C929" s="20">
        <f>C952</f>
        <v>0</v>
      </c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" t="s">
        <v>9</v>
      </c>
      <c r="Y929" s="20">
        <f>Y952</f>
        <v>0</v>
      </c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6" t="s">
        <v>25</v>
      </c>
      <c r="C930" s="21">
        <f>C928-C929</f>
        <v>60</v>
      </c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6" t="s">
        <v>8</v>
      </c>
      <c r="Y930" s="21">
        <f>Y928-Y929</f>
        <v>60</v>
      </c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 ht="26.25">
      <c r="B931" s="177" t="str">
        <f>IF(C930&lt;0,"NO PAGAR","COBRAR")</f>
        <v>COBRAR</v>
      </c>
      <c r="C931" s="177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77" t="str">
        <f>IF(Y930&lt;0,"NO PAGAR","COBRAR")</f>
        <v>COBRAR</v>
      </c>
      <c r="Y931" s="177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68" t="s">
        <v>9</v>
      </c>
      <c r="C932" s="169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68" t="s">
        <v>9</v>
      </c>
      <c r="Y932" s="169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9" t="str">
        <f>IF(C966&lt;0,"SALDO A FAVOR","SALDO ADELANTAD0'")</f>
        <v>SALDO ADELANTAD0'</v>
      </c>
      <c r="C933" s="10" t="b">
        <f>IF(Y881&lt;=0,Y881*-1)</f>
        <v>0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9" t="str">
        <f>IF(C930&lt;0,"SALDO ADELANTADO","SALDO A FAVOR'")</f>
        <v>SALDO A FAVOR'</v>
      </c>
      <c r="Y933" s="10" t="b">
        <f>IF(C930&lt;=0,C930*-1)</f>
        <v>0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10</v>
      </c>
      <c r="C934" s="10">
        <f>R943</f>
        <v>0</v>
      </c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10</v>
      </c>
      <c r="Y934" s="10">
        <f>AN943</f>
        <v>0</v>
      </c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1" t="s">
        <v>11</v>
      </c>
      <c r="C935" s="1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1" t="s">
        <v>11</v>
      </c>
      <c r="Y935" s="1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1" t="s">
        <v>12</v>
      </c>
      <c r="C936" s="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12</v>
      </c>
      <c r="Y936" s="1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1" t="s">
        <v>13</v>
      </c>
      <c r="C937" s="10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13</v>
      </c>
      <c r="Y937" s="10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14</v>
      </c>
      <c r="C938" s="1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14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15</v>
      </c>
      <c r="C939" s="1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15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1" t="s">
        <v>16</v>
      </c>
      <c r="C940" s="1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16</v>
      </c>
      <c r="Y940" s="1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17</v>
      </c>
      <c r="C941" s="10"/>
      <c r="E941" s="170" t="s">
        <v>7</v>
      </c>
      <c r="F941" s="171"/>
      <c r="G941" s="172"/>
      <c r="H941" s="5">
        <f>SUM(H927:H940)</f>
        <v>0</v>
      </c>
      <c r="N941" s="3"/>
      <c r="O941" s="3"/>
      <c r="P941" s="3"/>
      <c r="Q941" s="3"/>
      <c r="R941" s="18"/>
      <c r="S941" s="3"/>
      <c r="V941" s="17"/>
      <c r="X941" s="11" t="s">
        <v>17</v>
      </c>
      <c r="Y941" s="10"/>
      <c r="AA941" s="170" t="s">
        <v>7</v>
      </c>
      <c r="AB941" s="171"/>
      <c r="AC941" s="172"/>
      <c r="AD941" s="5">
        <f>SUM(AD927:AD940)</f>
        <v>0</v>
      </c>
      <c r="AJ941" s="3"/>
      <c r="AK941" s="3"/>
      <c r="AL941" s="3"/>
      <c r="AM941" s="3"/>
      <c r="AN941" s="18"/>
      <c r="AO941" s="3"/>
    </row>
    <row r="942" spans="2:41">
      <c r="B942" s="12"/>
      <c r="C942" s="10"/>
      <c r="E942" s="13"/>
      <c r="F942" s="13"/>
      <c r="G942" s="13"/>
      <c r="N942" s="3"/>
      <c r="O942" s="3"/>
      <c r="P942" s="3"/>
      <c r="Q942" s="3"/>
      <c r="R942" s="18"/>
      <c r="S942" s="3"/>
      <c r="V942" s="17"/>
      <c r="X942" s="12"/>
      <c r="Y942" s="10"/>
      <c r="AA942" s="13"/>
      <c r="AB942" s="13"/>
      <c r="AC942" s="13"/>
      <c r="AJ942" s="3"/>
      <c r="AK942" s="3"/>
      <c r="AL942" s="3"/>
      <c r="AM942" s="3"/>
      <c r="AN942" s="18"/>
      <c r="AO942" s="3"/>
    </row>
    <row r="943" spans="2:41">
      <c r="B943" s="12"/>
      <c r="C943" s="10"/>
      <c r="N943" s="170" t="s">
        <v>7</v>
      </c>
      <c r="O943" s="171"/>
      <c r="P943" s="171"/>
      <c r="Q943" s="172"/>
      <c r="R943" s="18">
        <f>SUM(R927:R942)</f>
        <v>0</v>
      </c>
      <c r="S943" s="3"/>
      <c r="V943" s="17"/>
      <c r="X943" s="12"/>
      <c r="Y943" s="10"/>
      <c r="AJ943" s="170" t="s">
        <v>7</v>
      </c>
      <c r="AK943" s="171"/>
      <c r="AL943" s="171"/>
      <c r="AM943" s="172"/>
      <c r="AN943" s="18">
        <f>SUM(AN927:AN942)</f>
        <v>0</v>
      </c>
      <c r="AO943" s="3"/>
    </row>
    <row r="944" spans="2:41">
      <c r="B944" s="12"/>
      <c r="C944" s="10"/>
      <c r="V944" s="17"/>
      <c r="X944" s="12"/>
      <c r="Y944" s="10"/>
    </row>
    <row r="945" spans="2:27">
      <c r="B945" s="12"/>
      <c r="C945" s="10"/>
      <c r="V945" s="17"/>
      <c r="X945" s="12"/>
      <c r="Y945" s="10"/>
    </row>
    <row r="946" spans="2:27">
      <c r="B946" s="12"/>
      <c r="C946" s="10"/>
      <c r="E946" s="14"/>
      <c r="V946" s="17"/>
      <c r="X946" s="12"/>
      <c r="Y946" s="10"/>
      <c r="AA946" s="14"/>
    </row>
    <row r="947" spans="2:27">
      <c r="B947" s="12"/>
      <c r="C947" s="10"/>
      <c r="V947" s="17"/>
      <c r="X947" s="12"/>
      <c r="Y947" s="10"/>
    </row>
    <row r="948" spans="2:27">
      <c r="B948" s="12"/>
      <c r="C948" s="10"/>
      <c r="V948" s="17"/>
      <c r="X948" s="12"/>
      <c r="Y948" s="10"/>
    </row>
    <row r="949" spans="2:27">
      <c r="B949" s="12"/>
      <c r="C949" s="10"/>
      <c r="V949" s="17"/>
      <c r="X949" s="12"/>
      <c r="Y949" s="10"/>
    </row>
    <row r="950" spans="2:27">
      <c r="B950" s="12"/>
      <c r="C950" s="10"/>
      <c r="V950" s="17"/>
      <c r="X950" s="12"/>
      <c r="Y950" s="10"/>
    </row>
    <row r="951" spans="2:27">
      <c r="B951" s="11"/>
      <c r="C951" s="10"/>
      <c r="V951" s="17"/>
      <c r="X951" s="11"/>
      <c r="Y951" s="10"/>
    </row>
    <row r="952" spans="2:27">
      <c r="B952" s="15" t="s">
        <v>18</v>
      </c>
      <c r="C952" s="16">
        <f>SUM(C933:C951)</f>
        <v>0</v>
      </c>
      <c r="V952" s="17"/>
      <c r="X952" s="15" t="s">
        <v>18</v>
      </c>
      <c r="Y952" s="16">
        <f>SUM(Y933:Y951)</f>
        <v>0</v>
      </c>
    </row>
    <row r="953" spans="2:27">
      <c r="D953" t="s">
        <v>22</v>
      </c>
      <c r="E953" t="s">
        <v>21</v>
      </c>
      <c r="V953" s="17"/>
      <c r="Z953" t="s">
        <v>22</v>
      </c>
      <c r="AA953" t="s">
        <v>21</v>
      </c>
    </row>
    <row r="954" spans="2:27">
      <c r="E954" s="1" t="s">
        <v>19</v>
      </c>
      <c r="V954" s="17"/>
      <c r="AA954" s="1" t="s">
        <v>19</v>
      </c>
    </row>
    <row r="955" spans="2:27">
      <c r="V955" s="17"/>
    </row>
    <row r="956" spans="2:27">
      <c r="V956" s="17"/>
    </row>
    <row r="957" spans="2:27">
      <c r="V957" s="17"/>
    </row>
    <row r="958" spans="2:27">
      <c r="V958" s="17"/>
    </row>
    <row r="959" spans="2:27">
      <c r="V959" s="17"/>
    </row>
    <row r="960" spans="2:27">
      <c r="V960" s="17"/>
    </row>
    <row r="961" spans="1:43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</row>
    <row r="962" spans="1:43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</row>
    <row r="963" spans="1:4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</row>
    <row r="964" spans="1:43">
      <c r="V964" s="17"/>
    </row>
    <row r="965" spans="1:43">
      <c r="H965" s="173" t="s">
        <v>30</v>
      </c>
      <c r="I965" s="173"/>
      <c r="J965" s="173"/>
      <c r="V965" s="17"/>
      <c r="AA965" s="173" t="s">
        <v>31</v>
      </c>
      <c r="AB965" s="173"/>
      <c r="AC965" s="173"/>
    </row>
    <row r="966" spans="1:43">
      <c r="H966" s="173"/>
      <c r="I966" s="173"/>
      <c r="J966" s="173"/>
      <c r="V966" s="17"/>
      <c r="AA966" s="173"/>
      <c r="AB966" s="173"/>
      <c r="AC966" s="173"/>
    </row>
    <row r="967" spans="1:43">
      <c r="V967" s="17"/>
    </row>
    <row r="968" spans="1:43">
      <c r="V968" s="17"/>
    </row>
    <row r="969" spans="1:43" ht="23.25">
      <c r="B969" s="24" t="s">
        <v>73</v>
      </c>
      <c r="V969" s="17"/>
      <c r="X969" s="22" t="s">
        <v>71</v>
      </c>
    </row>
    <row r="970" spans="1:43" ht="23.25">
      <c r="B970" s="23" t="s">
        <v>32</v>
      </c>
      <c r="C970" s="20">
        <f>IF(X925="PAGADO",0,C930)</f>
        <v>60</v>
      </c>
      <c r="E970" s="174" t="s">
        <v>20</v>
      </c>
      <c r="F970" s="174"/>
      <c r="G970" s="174"/>
      <c r="H970" s="174"/>
      <c r="V970" s="17"/>
      <c r="X970" s="23" t="s">
        <v>32</v>
      </c>
      <c r="Y970" s="20">
        <f>IF(B1770="PAGADO",0,C975)</f>
        <v>60</v>
      </c>
      <c r="AA970" s="174" t="s">
        <v>20</v>
      </c>
      <c r="AB970" s="174"/>
      <c r="AC970" s="174"/>
      <c r="AD970" s="174"/>
    </row>
    <row r="971" spans="1:43">
      <c r="B971" s="1" t="s">
        <v>0</v>
      </c>
      <c r="C971" s="19">
        <f>H986</f>
        <v>0</v>
      </c>
      <c r="E971" s="2" t="s">
        <v>1</v>
      </c>
      <c r="F971" s="2" t="s">
        <v>2</v>
      </c>
      <c r="G971" s="2" t="s">
        <v>3</v>
      </c>
      <c r="H971" s="2" t="s">
        <v>4</v>
      </c>
      <c r="N971" s="2" t="s">
        <v>1</v>
      </c>
      <c r="O971" s="2" t="s">
        <v>5</v>
      </c>
      <c r="P971" s="2" t="s">
        <v>4</v>
      </c>
      <c r="Q971" s="2" t="s">
        <v>6</v>
      </c>
      <c r="R971" s="2" t="s">
        <v>7</v>
      </c>
      <c r="S971" s="3"/>
      <c r="V971" s="17"/>
      <c r="X971" s="1" t="s">
        <v>0</v>
      </c>
      <c r="Y971" s="19">
        <f>AD986</f>
        <v>0</v>
      </c>
      <c r="AA971" s="2" t="s">
        <v>1</v>
      </c>
      <c r="AB971" s="2" t="s">
        <v>2</v>
      </c>
      <c r="AC971" s="2" t="s">
        <v>3</v>
      </c>
      <c r="AD971" s="2" t="s">
        <v>4</v>
      </c>
      <c r="AJ971" s="2" t="s">
        <v>1</v>
      </c>
      <c r="AK971" s="2" t="s">
        <v>5</v>
      </c>
      <c r="AL971" s="2" t="s">
        <v>4</v>
      </c>
      <c r="AM971" s="2" t="s">
        <v>6</v>
      </c>
      <c r="AN971" s="2" t="s">
        <v>7</v>
      </c>
      <c r="AO971" s="3"/>
    </row>
    <row r="972" spans="1:43">
      <c r="C972" s="2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Y972" s="2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1:43">
      <c r="B973" s="1" t="s">
        <v>24</v>
      </c>
      <c r="C973" s="19">
        <f>IF(C970&gt;0,C970+C971,C971)</f>
        <v>60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" t="s">
        <v>24</v>
      </c>
      <c r="Y973" s="19">
        <f>IF(Y970&gt;0,Y970+Y971,Y971)</f>
        <v>60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1:43">
      <c r="B974" s="1" t="s">
        <v>9</v>
      </c>
      <c r="C974" s="20">
        <f>C998</f>
        <v>0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" t="s">
        <v>9</v>
      </c>
      <c r="Y974" s="20">
        <f>Y998</f>
        <v>0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1:43">
      <c r="B975" s="6" t="s">
        <v>26</v>
      </c>
      <c r="C975" s="21">
        <f>C973-C974</f>
        <v>60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6" t="s">
        <v>27</v>
      </c>
      <c r="Y975" s="21">
        <f>Y973-Y974</f>
        <v>60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1:43" ht="23.25">
      <c r="B976" s="6"/>
      <c r="C976" s="7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75" t="str">
        <f>IF(Y975&lt;0,"NO PAGAR","COBRAR'")</f>
        <v>COBRAR'</v>
      </c>
      <c r="Y976" s="175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 ht="23.25">
      <c r="B977" s="175" t="str">
        <f>IF(C975&lt;0,"NO PAGAR","COBRAR'")</f>
        <v>COBRAR'</v>
      </c>
      <c r="C977" s="175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6"/>
      <c r="Y977" s="8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68" t="s">
        <v>9</v>
      </c>
      <c r="C978" s="169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68" t="s">
        <v>9</v>
      </c>
      <c r="Y978" s="169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9" t="str">
        <f>IF(Y930&lt;0,"SALDO ADELANTADO","SALDO A FAVOR '")</f>
        <v>SALDO A FAVOR '</v>
      </c>
      <c r="C979" s="10" t="b">
        <f>IF(Y930&lt;=0,Y930*-1)</f>
        <v>0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9" t="str">
        <f>IF(C975&lt;0,"SALDO ADELANTADO","SALDO A FAVOR'")</f>
        <v>SALDO A FAVOR'</v>
      </c>
      <c r="Y979" s="10" t="b">
        <f>IF(C975&lt;=0,C975*-1)</f>
        <v>0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10</v>
      </c>
      <c r="C980" s="10">
        <f>R988</f>
        <v>0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10</v>
      </c>
      <c r="Y980" s="10">
        <f>AN988</f>
        <v>0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1" t="s">
        <v>11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11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1" t="s">
        <v>12</v>
      </c>
      <c r="C982" s="1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1" t="s">
        <v>12</v>
      </c>
      <c r="Y982" s="1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1" t="s">
        <v>13</v>
      </c>
      <c r="C983" s="1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1" t="s">
        <v>13</v>
      </c>
      <c r="Y983" s="1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14</v>
      </c>
      <c r="C984" s="1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14</v>
      </c>
      <c r="Y984" s="1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15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15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16</v>
      </c>
      <c r="C986" s="10"/>
      <c r="E986" s="170" t="s">
        <v>7</v>
      </c>
      <c r="F986" s="171"/>
      <c r="G986" s="172"/>
      <c r="H986" s="5">
        <f>SUM(H972:H985)</f>
        <v>0</v>
      </c>
      <c r="N986" s="3"/>
      <c r="O986" s="3"/>
      <c r="P986" s="3"/>
      <c r="Q986" s="3"/>
      <c r="R986" s="18"/>
      <c r="S986" s="3"/>
      <c r="V986" s="17"/>
      <c r="X986" s="11" t="s">
        <v>16</v>
      </c>
      <c r="Y986" s="10"/>
      <c r="AA986" s="170" t="s">
        <v>7</v>
      </c>
      <c r="AB986" s="171"/>
      <c r="AC986" s="172"/>
      <c r="AD986" s="5">
        <f>SUM(AD972:AD985)</f>
        <v>0</v>
      </c>
      <c r="AJ986" s="3"/>
      <c r="AK986" s="3"/>
      <c r="AL986" s="3"/>
      <c r="AM986" s="3"/>
      <c r="AN986" s="18"/>
      <c r="AO986" s="3"/>
    </row>
    <row r="987" spans="2:41">
      <c r="B987" s="11" t="s">
        <v>17</v>
      </c>
      <c r="C987" s="10"/>
      <c r="E987" s="13"/>
      <c r="F987" s="13"/>
      <c r="G987" s="13"/>
      <c r="N987" s="3"/>
      <c r="O987" s="3"/>
      <c r="P987" s="3"/>
      <c r="Q987" s="3"/>
      <c r="R987" s="18"/>
      <c r="S987" s="3"/>
      <c r="V987" s="17"/>
      <c r="X987" s="11" t="s">
        <v>17</v>
      </c>
      <c r="Y987" s="10"/>
      <c r="AA987" s="13"/>
      <c r="AB987" s="13"/>
      <c r="AC987" s="13"/>
      <c r="AJ987" s="3"/>
      <c r="AK987" s="3"/>
      <c r="AL987" s="3"/>
      <c r="AM987" s="3"/>
      <c r="AN987" s="18"/>
      <c r="AO987" s="3"/>
    </row>
    <row r="988" spans="2:41">
      <c r="B988" s="12"/>
      <c r="C988" s="10"/>
      <c r="N988" s="170" t="s">
        <v>7</v>
      </c>
      <c r="O988" s="171"/>
      <c r="P988" s="171"/>
      <c r="Q988" s="172"/>
      <c r="R988" s="18">
        <f>SUM(R972:R987)</f>
        <v>0</v>
      </c>
      <c r="S988" s="3"/>
      <c r="V988" s="17"/>
      <c r="X988" s="12"/>
      <c r="Y988" s="10"/>
      <c r="AJ988" s="170" t="s">
        <v>7</v>
      </c>
      <c r="AK988" s="171"/>
      <c r="AL988" s="171"/>
      <c r="AM988" s="172"/>
      <c r="AN988" s="18">
        <f>SUM(AN972:AN987)</f>
        <v>0</v>
      </c>
      <c r="AO988" s="3"/>
    </row>
    <row r="989" spans="2:41">
      <c r="B989" s="12"/>
      <c r="C989" s="10"/>
      <c r="V989" s="17"/>
      <c r="X989" s="12"/>
      <c r="Y989" s="10"/>
    </row>
    <row r="990" spans="2:41">
      <c r="B990" s="12"/>
      <c r="C990" s="10"/>
      <c r="V990" s="17"/>
      <c r="X990" s="12"/>
      <c r="Y990" s="10"/>
    </row>
    <row r="991" spans="2:41">
      <c r="B991" s="12"/>
      <c r="C991" s="10"/>
      <c r="E991" s="14"/>
      <c r="V991" s="17"/>
      <c r="X991" s="12"/>
      <c r="Y991" s="10"/>
      <c r="AA991" s="14"/>
    </row>
    <row r="992" spans="2:41">
      <c r="B992" s="12"/>
      <c r="C992" s="10"/>
      <c r="V992" s="17"/>
      <c r="X992" s="12"/>
      <c r="Y992" s="10"/>
    </row>
    <row r="993" spans="2:27">
      <c r="B993" s="12"/>
      <c r="C993" s="10"/>
      <c r="V993" s="17"/>
      <c r="X993" s="12"/>
      <c r="Y993" s="10"/>
    </row>
    <row r="994" spans="2:27">
      <c r="B994" s="12"/>
      <c r="C994" s="10"/>
      <c r="V994" s="17"/>
      <c r="X994" s="12"/>
      <c r="Y994" s="10"/>
    </row>
    <row r="995" spans="2:27">
      <c r="B995" s="12"/>
      <c r="C995" s="10"/>
      <c r="V995" s="17"/>
      <c r="X995" s="12"/>
      <c r="Y995" s="10"/>
    </row>
    <row r="996" spans="2:27">
      <c r="B996" s="12"/>
      <c r="C996" s="10"/>
      <c r="V996" s="17"/>
      <c r="X996" s="12"/>
      <c r="Y996" s="10"/>
    </row>
    <row r="997" spans="2:27">
      <c r="B997" s="11"/>
      <c r="C997" s="10"/>
      <c r="V997" s="17"/>
      <c r="X997" s="11"/>
      <c r="Y997" s="10"/>
    </row>
    <row r="998" spans="2:27">
      <c r="B998" s="15" t="s">
        <v>18</v>
      </c>
      <c r="C998" s="16">
        <f>SUM(C979:C997)</f>
        <v>0</v>
      </c>
      <c r="D998" t="s">
        <v>22</v>
      </c>
      <c r="E998" t="s">
        <v>21</v>
      </c>
      <c r="V998" s="17"/>
      <c r="X998" s="15" t="s">
        <v>18</v>
      </c>
      <c r="Y998" s="16">
        <f>SUM(Y979:Y997)</f>
        <v>0</v>
      </c>
      <c r="Z998" t="s">
        <v>22</v>
      </c>
      <c r="AA998" t="s">
        <v>21</v>
      </c>
    </row>
    <row r="999" spans="2:27">
      <c r="E999" s="1" t="s">
        <v>19</v>
      </c>
      <c r="V999" s="17"/>
      <c r="AA999" s="1" t="s">
        <v>19</v>
      </c>
    </row>
    <row r="1000" spans="2:27">
      <c r="V1000" s="17"/>
    </row>
    <row r="1001" spans="2:27">
      <c r="V1001" s="17"/>
    </row>
    <row r="1002" spans="2:27">
      <c r="V1002" s="17"/>
    </row>
    <row r="1003" spans="2:27">
      <c r="V1003" s="17"/>
    </row>
    <row r="1004" spans="2:27">
      <c r="V1004" s="17"/>
    </row>
    <row r="1005" spans="2:27">
      <c r="V1005" s="17"/>
    </row>
    <row r="1006" spans="2:27">
      <c r="V1006" s="17"/>
    </row>
    <row r="1007" spans="2:27">
      <c r="V1007" s="17"/>
    </row>
    <row r="1008" spans="2:27">
      <c r="V1008" s="17"/>
    </row>
    <row r="1009" spans="2:41">
      <c r="V1009" s="17"/>
    </row>
    <row r="1010" spans="2:41">
      <c r="V1010" s="17"/>
    </row>
    <row r="1011" spans="2:41">
      <c r="V1011" s="17"/>
    </row>
    <row r="1012" spans="2:41">
      <c r="V1012" s="17"/>
      <c r="AC1012" s="176" t="s">
        <v>29</v>
      </c>
      <c r="AD1012" s="176"/>
      <c r="AE1012" s="176"/>
    </row>
    <row r="1013" spans="2:41">
      <c r="H1013" s="173" t="s">
        <v>28</v>
      </c>
      <c r="I1013" s="173"/>
      <c r="J1013" s="173"/>
      <c r="V1013" s="17"/>
      <c r="AC1013" s="176"/>
      <c r="AD1013" s="176"/>
      <c r="AE1013" s="176"/>
    </row>
    <row r="1014" spans="2:41">
      <c r="H1014" s="173"/>
      <c r="I1014" s="173"/>
      <c r="J1014" s="173"/>
      <c r="V1014" s="17"/>
      <c r="AC1014" s="176"/>
      <c r="AD1014" s="176"/>
      <c r="AE1014" s="176"/>
    </row>
    <row r="1015" spans="2:41">
      <c r="V1015" s="17"/>
    </row>
    <row r="1016" spans="2:41">
      <c r="V1016" s="17"/>
    </row>
    <row r="1017" spans="2:41" ht="23.25">
      <c r="B1017" s="22" t="s">
        <v>72</v>
      </c>
      <c r="V1017" s="17"/>
      <c r="X1017" s="22" t="s">
        <v>74</v>
      </c>
    </row>
    <row r="1018" spans="2:41" ht="23.25">
      <c r="B1018" s="23" t="s">
        <v>32</v>
      </c>
      <c r="C1018" s="20">
        <f>IF(X970="PAGADO",0,Y975)</f>
        <v>60</v>
      </c>
      <c r="E1018" s="174" t="s">
        <v>20</v>
      </c>
      <c r="F1018" s="174"/>
      <c r="G1018" s="174"/>
      <c r="H1018" s="174"/>
      <c r="V1018" s="17"/>
      <c r="X1018" s="23" t="s">
        <v>32</v>
      </c>
      <c r="Y1018" s="20">
        <f>IF(B1018="PAGADO",0,C1023)</f>
        <v>60</v>
      </c>
      <c r="AA1018" s="174" t="s">
        <v>20</v>
      </c>
      <c r="AB1018" s="174"/>
      <c r="AC1018" s="174"/>
      <c r="AD1018" s="174"/>
    </row>
    <row r="1019" spans="2:41">
      <c r="B1019" s="1" t="s">
        <v>0</v>
      </c>
      <c r="C1019" s="19">
        <f>H1034</f>
        <v>0</v>
      </c>
      <c r="E1019" s="2" t="s">
        <v>1</v>
      </c>
      <c r="F1019" s="2" t="s">
        <v>2</v>
      </c>
      <c r="G1019" s="2" t="s">
        <v>3</v>
      </c>
      <c r="H1019" s="2" t="s">
        <v>4</v>
      </c>
      <c r="N1019" s="2" t="s">
        <v>1</v>
      </c>
      <c r="O1019" s="2" t="s">
        <v>5</v>
      </c>
      <c r="P1019" s="2" t="s">
        <v>4</v>
      </c>
      <c r="Q1019" s="2" t="s">
        <v>6</v>
      </c>
      <c r="R1019" s="2" t="s">
        <v>7</v>
      </c>
      <c r="S1019" s="3"/>
      <c r="V1019" s="17"/>
      <c r="X1019" s="1" t="s">
        <v>0</v>
      </c>
      <c r="Y1019" s="19">
        <f>AD1034</f>
        <v>0</v>
      </c>
      <c r="AA1019" s="2" t="s">
        <v>1</v>
      </c>
      <c r="AB1019" s="2" t="s">
        <v>2</v>
      </c>
      <c r="AC1019" s="2" t="s">
        <v>3</v>
      </c>
      <c r="AD1019" s="2" t="s">
        <v>4</v>
      </c>
      <c r="AJ1019" s="2" t="s">
        <v>1</v>
      </c>
      <c r="AK1019" s="2" t="s">
        <v>5</v>
      </c>
      <c r="AL1019" s="2" t="s">
        <v>4</v>
      </c>
      <c r="AM1019" s="2" t="s">
        <v>6</v>
      </c>
      <c r="AN1019" s="2" t="s">
        <v>7</v>
      </c>
      <c r="AO1019" s="3"/>
    </row>
    <row r="1020" spans="2:41">
      <c r="C1020" s="2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Y1020" s="2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" t="s">
        <v>24</v>
      </c>
      <c r="C1021" s="19">
        <f>IF(C1018&gt;0,C1018+C1019,C1019)</f>
        <v>60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" t="s">
        <v>24</v>
      </c>
      <c r="Y1021" s="19">
        <f>IF(Y1018&gt;0,Y1018+Y1019,Y1019)</f>
        <v>60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" t="s">
        <v>9</v>
      </c>
      <c r="C1022" s="20">
        <f>C1045</f>
        <v>0</v>
      </c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" t="s">
        <v>9</v>
      </c>
      <c r="Y1022" s="20">
        <f>Y1045</f>
        <v>0</v>
      </c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6" t="s">
        <v>25</v>
      </c>
      <c r="C1023" s="21">
        <f>C1021-C1022</f>
        <v>60</v>
      </c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6" t="s">
        <v>8</v>
      </c>
      <c r="Y1023" s="21">
        <f>Y1021-Y1022</f>
        <v>60</v>
      </c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 ht="26.25">
      <c r="B1024" s="177" t="str">
        <f>IF(C1023&lt;0,"NO PAGAR","COBRAR")</f>
        <v>COBRAR</v>
      </c>
      <c r="C1024" s="177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77" t="str">
        <f>IF(Y1023&lt;0,"NO PAGAR","COBRAR")</f>
        <v>COBRAR</v>
      </c>
      <c r="Y1024" s="177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68" t="s">
        <v>9</v>
      </c>
      <c r="C1025" s="169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68" t="s">
        <v>9</v>
      </c>
      <c r="Y1025" s="169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9" t="str">
        <f>IF(C1059&lt;0,"SALDO A FAVOR","SALDO ADELANTAD0'")</f>
        <v>SALDO ADELANTAD0'</v>
      </c>
      <c r="C1026" s="10" t="b">
        <f>IF(Y970&lt;=0,Y970*-1)</f>
        <v>0</v>
      </c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9" t="str">
        <f>IF(C1023&lt;0,"SALDO ADELANTADO","SALDO A FAVOR'")</f>
        <v>SALDO A FAVOR'</v>
      </c>
      <c r="Y1026" s="10" t="b">
        <f>IF(C1023&lt;=0,C1023*-1)</f>
        <v>0</v>
      </c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10</v>
      </c>
      <c r="C1027" s="10">
        <f>R1036</f>
        <v>0</v>
      </c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10</v>
      </c>
      <c r="Y1027" s="10">
        <f>AN1036</f>
        <v>0</v>
      </c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1" t="s">
        <v>11</v>
      </c>
      <c r="C1028" s="1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1" t="s">
        <v>11</v>
      </c>
      <c r="Y1028" s="10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1" t="s">
        <v>12</v>
      </c>
      <c r="C1029" s="1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12</v>
      </c>
      <c r="Y1029" s="1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1" t="s">
        <v>13</v>
      </c>
      <c r="C1030" s="1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13</v>
      </c>
      <c r="Y1030" s="1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1" t="s">
        <v>14</v>
      </c>
      <c r="C1031" s="1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14</v>
      </c>
      <c r="Y1031" s="1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1" t="s">
        <v>15</v>
      </c>
      <c r="C1032" s="10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15</v>
      </c>
      <c r="Y1032" s="10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1" t="s">
        <v>16</v>
      </c>
      <c r="C1033" s="10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16</v>
      </c>
      <c r="Y1033" s="1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1" t="s">
        <v>17</v>
      </c>
      <c r="C1034" s="10"/>
      <c r="E1034" s="170" t="s">
        <v>7</v>
      </c>
      <c r="F1034" s="171"/>
      <c r="G1034" s="172"/>
      <c r="H1034" s="5">
        <f>SUM(H1020:H1033)</f>
        <v>0</v>
      </c>
      <c r="N1034" s="3"/>
      <c r="O1034" s="3"/>
      <c r="P1034" s="3"/>
      <c r="Q1034" s="3"/>
      <c r="R1034" s="18"/>
      <c r="S1034" s="3"/>
      <c r="V1034" s="17"/>
      <c r="X1034" s="11" t="s">
        <v>17</v>
      </c>
      <c r="Y1034" s="10"/>
      <c r="AA1034" s="170" t="s">
        <v>7</v>
      </c>
      <c r="AB1034" s="171"/>
      <c r="AC1034" s="172"/>
      <c r="AD1034" s="5">
        <f>SUM(AD1020:AD1033)</f>
        <v>0</v>
      </c>
      <c r="AJ1034" s="3"/>
      <c r="AK1034" s="3"/>
      <c r="AL1034" s="3"/>
      <c r="AM1034" s="3"/>
      <c r="AN1034" s="18"/>
      <c r="AO1034" s="3"/>
    </row>
    <row r="1035" spans="2:41">
      <c r="B1035" s="12"/>
      <c r="C1035" s="10"/>
      <c r="E1035" s="13"/>
      <c r="F1035" s="13"/>
      <c r="G1035" s="13"/>
      <c r="N1035" s="3"/>
      <c r="O1035" s="3"/>
      <c r="P1035" s="3"/>
      <c r="Q1035" s="3"/>
      <c r="R1035" s="18"/>
      <c r="S1035" s="3"/>
      <c r="V1035" s="17"/>
      <c r="X1035" s="12"/>
      <c r="Y1035" s="10"/>
      <c r="AA1035" s="13"/>
      <c r="AB1035" s="13"/>
      <c r="AC1035" s="13"/>
      <c r="AJ1035" s="3"/>
      <c r="AK1035" s="3"/>
      <c r="AL1035" s="3"/>
      <c r="AM1035" s="3"/>
      <c r="AN1035" s="18"/>
      <c r="AO1035" s="3"/>
    </row>
    <row r="1036" spans="2:41">
      <c r="B1036" s="12"/>
      <c r="C1036" s="10"/>
      <c r="N1036" s="170" t="s">
        <v>7</v>
      </c>
      <c r="O1036" s="171"/>
      <c r="P1036" s="171"/>
      <c r="Q1036" s="172"/>
      <c r="R1036" s="18">
        <f>SUM(R1020:R1035)</f>
        <v>0</v>
      </c>
      <c r="S1036" s="3"/>
      <c r="V1036" s="17"/>
      <c r="X1036" s="12"/>
      <c r="Y1036" s="10"/>
      <c r="AJ1036" s="170" t="s">
        <v>7</v>
      </c>
      <c r="AK1036" s="171"/>
      <c r="AL1036" s="171"/>
      <c r="AM1036" s="172"/>
      <c r="AN1036" s="18">
        <f>SUM(AN1020:AN1035)</f>
        <v>0</v>
      </c>
      <c r="AO1036" s="3"/>
    </row>
    <row r="1037" spans="2:41">
      <c r="B1037" s="12"/>
      <c r="C1037" s="10"/>
      <c r="V1037" s="17"/>
      <c r="X1037" s="12"/>
      <c r="Y1037" s="10"/>
    </row>
    <row r="1038" spans="2:41">
      <c r="B1038" s="12"/>
      <c r="C1038" s="10"/>
      <c r="V1038" s="17"/>
      <c r="X1038" s="12"/>
      <c r="Y1038" s="10"/>
    </row>
    <row r="1039" spans="2:41">
      <c r="B1039" s="12"/>
      <c r="C1039" s="10"/>
      <c r="E1039" s="14"/>
      <c r="V1039" s="17"/>
      <c r="X1039" s="12"/>
      <c r="Y1039" s="10"/>
      <c r="AA1039" s="14"/>
    </row>
    <row r="1040" spans="2:41">
      <c r="B1040" s="12"/>
      <c r="C1040" s="10"/>
      <c r="V1040" s="17"/>
      <c r="X1040" s="12"/>
      <c r="Y1040" s="10"/>
    </row>
    <row r="1041" spans="1:43">
      <c r="B1041" s="12"/>
      <c r="C1041" s="10"/>
      <c r="V1041" s="17"/>
      <c r="X1041" s="12"/>
      <c r="Y1041" s="10"/>
    </row>
    <row r="1042" spans="1:43">
      <c r="B1042" s="12"/>
      <c r="C1042" s="10"/>
      <c r="V1042" s="17"/>
      <c r="X1042" s="12"/>
      <c r="Y1042" s="10"/>
    </row>
    <row r="1043" spans="1:43">
      <c r="B1043" s="12"/>
      <c r="C1043" s="10"/>
      <c r="V1043" s="17"/>
      <c r="X1043" s="12"/>
      <c r="Y1043" s="10"/>
    </row>
    <row r="1044" spans="1:43">
      <c r="B1044" s="11"/>
      <c r="C1044" s="10"/>
      <c r="V1044" s="17"/>
      <c r="X1044" s="11"/>
      <c r="Y1044" s="10"/>
    </row>
    <row r="1045" spans="1:43">
      <c r="B1045" s="15" t="s">
        <v>18</v>
      </c>
      <c r="C1045" s="16">
        <f>SUM(C1026:C1044)</f>
        <v>0</v>
      </c>
      <c r="V1045" s="17"/>
      <c r="X1045" s="15" t="s">
        <v>18</v>
      </c>
      <c r="Y1045" s="16">
        <f>SUM(Y1026:Y1044)</f>
        <v>0</v>
      </c>
    </row>
    <row r="1046" spans="1:43">
      <c r="D1046" t="s">
        <v>22</v>
      </c>
      <c r="E1046" t="s">
        <v>21</v>
      </c>
      <c r="V1046" s="17"/>
      <c r="Z1046" t="s">
        <v>22</v>
      </c>
      <c r="AA1046" t="s">
        <v>21</v>
      </c>
    </row>
    <row r="1047" spans="1:43">
      <c r="E1047" s="1" t="s">
        <v>19</v>
      </c>
      <c r="V1047" s="17"/>
      <c r="AA1047" s="1" t="s">
        <v>19</v>
      </c>
    </row>
    <row r="1048" spans="1:43">
      <c r="V1048" s="17"/>
    </row>
    <row r="1049" spans="1:43">
      <c r="V1049" s="17"/>
    </row>
    <row r="1050" spans="1:43">
      <c r="V1050" s="17"/>
    </row>
    <row r="1051" spans="1:43">
      <c r="V1051" s="17"/>
    </row>
    <row r="1052" spans="1:43">
      <c r="V1052" s="17"/>
    </row>
    <row r="1053" spans="1:43">
      <c r="V1053" s="17"/>
    </row>
    <row r="1054" spans="1:43">
      <c r="A1054" s="17"/>
      <c r="B1054" s="17"/>
      <c r="C1054" s="17"/>
      <c r="D1054" s="17"/>
      <c r="E1054" s="17"/>
      <c r="F1054" s="17"/>
      <c r="G1054" s="17"/>
      <c r="H1054" s="17"/>
      <c r="I1054" s="17"/>
      <c r="J1054" s="17"/>
      <c r="K1054" s="17"/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  <c r="AA1054" s="17"/>
      <c r="AB1054" s="17"/>
      <c r="AC1054" s="17"/>
      <c r="AD1054" s="17"/>
      <c r="AE1054" s="17"/>
      <c r="AF1054" s="17"/>
      <c r="AG1054" s="17"/>
      <c r="AH1054" s="17"/>
      <c r="AI1054" s="17"/>
      <c r="AJ1054" s="17"/>
      <c r="AK1054" s="17"/>
      <c r="AL1054" s="17"/>
      <c r="AM1054" s="17"/>
      <c r="AN1054" s="17"/>
      <c r="AO1054" s="17"/>
      <c r="AP1054" s="17"/>
      <c r="AQ1054" s="17"/>
    </row>
    <row r="1055" spans="1:43">
      <c r="A1055" s="17"/>
      <c r="B1055" s="17"/>
      <c r="C1055" s="17"/>
      <c r="D1055" s="17"/>
      <c r="E1055" s="17"/>
      <c r="F1055" s="17"/>
      <c r="G1055" s="17"/>
      <c r="H1055" s="17"/>
      <c r="I1055" s="17"/>
      <c r="J1055" s="17"/>
      <c r="K1055" s="17"/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  <c r="AA1055" s="17"/>
      <c r="AB1055" s="17"/>
      <c r="AC1055" s="17"/>
      <c r="AD1055" s="17"/>
      <c r="AE1055" s="17"/>
      <c r="AF1055" s="17"/>
      <c r="AG1055" s="17"/>
      <c r="AH1055" s="17"/>
      <c r="AI1055" s="17"/>
      <c r="AJ1055" s="17"/>
      <c r="AK1055" s="17"/>
      <c r="AL1055" s="17"/>
      <c r="AM1055" s="17"/>
      <c r="AN1055" s="17"/>
      <c r="AO1055" s="17"/>
      <c r="AP1055" s="17"/>
      <c r="AQ1055" s="17"/>
    </row>
    <row r="1056" spans="1:43">
      <c r="A1056" s="17"/>
      <c r="B1056" s="17"/>
      <c r="C1056" s="17"/>
      <c r="D1056" s="17"/>
      <c r="E1056" s="17"/>
      <c r="F1056" s="17"/>
      <c r="G1056" s="17"/>
      <c r="H1056" s="17"/>
      <c r="I1056" s="17"/>
      <c r="J1056" s="17"/>
      <c r="K1056" s="17"/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  <c r="AA1056" s="17"/>
      <c r="AB1056" s="17"/>
      <c r="AC1056" s="17"/>
      <c r="AD1056" s="17"/>
      <c r="AE1056" s="17"/>
      <c r="AF1056" s="17"/>
      <c r="AG1056" s="17"/>
      <c r="AH1056" s="17"/>
      <c r="AI1056" s="17"/>
      <c r="AJ1056" s="17"/>
      <c r="AK1056" s="17"/>
      <c r="AL1056" s="17"/>
      <c r="AM1056" s="17"/>
      <c r="AN1056" s="17"/>
      <c r="AO1056" s="17"/>
      <c r="AP1056" s="17"/>
      <c r="AQ1056" s="17"/>
    </row>
    <row r="1057" spans="2:41">
      <c r="V1057" s="17"/>
    </row>
    <row r="1058" spans="2:41">
      <c r="H1058" s="173" t="s">
        <v>30</v>
      </c>
      <c r="I1058" s="173"/>
      <c r="J1058" s="173"/>
      <c r="V1058" s="17"/>
      <c r="AA1058" s="173" t="s">
        <v>31</v>
      </c>
      <c r="AB1058" s="173"/>
      <c r="AC1058" s="173"/>
    </row>
    <row r="1059" spans="2:41">
      <c r="H1059" s="173"/>
      <c r="I1059" s="173"/>
      <c r="J1059" s="173"/>
      <c r="V1059" s="17"/>
      <c r="AA1059" s="173"/>
      <c r="AB1059" s="173"/>
      <c r="AC1059" s="173"/>
    </row>
    <row r="1060" spans="2:41">
      <c r="V1060" s="17"/>
    </row>
    <row r="1061" spans="2:41">
      <c r="V1061" s="17"/>
    </row>
    <row r="1062" spans="2:41" ht="23.25">
      <c r="B1062" s="24" t="s">
        <v>72</v>
      </c>
      <c r="V1062" s="17"/>
      <c r="X1062" s="22" t="s">
        <v>72</v>
      </c>
    </row>
    <row r="1063" spans="2:41" ht="23.25">
      <c r="B1063" s="23" t="s">
        <v>32</v>
      </c>
      <c r="C1063" s="20">
        <f>IF(X1018="PAGADO",0,C1023)</f>
        <v>60</v>
      </c>
      <c r="E1063" s="174" t="s">
        <v>20</v>
      </c>
      <c r="F1063" s="174"/>
      <c r="G1063" s="174"/>
      <c r="H1063" s="174"/>
      <c r="V1063" s="17"/>
      <c r="X1063" s="23" t="s">
        <v>32</v>
      </c>
      <c r="Y1063" s="20">
        <f>IF(B1863="PAGADO",0,C1068)</f>
        <v>60</v>
      </c>
      <c r="AA1063" s="174" t="s">
        <v>20</v>
      </c>
      <c r="AB1063" s="174"/>
      <c r="AC1063" s="174"/>
      <c r="AD1063" s="174"/>
    </row>
    <row r="1064" spans="2:41">
      <c r="B1064" s="1" t="s">
        <v>0</v>
      </c>
      <c r="C1064" s="19">
        <f>H1079</f>
        <v>0</v>
      </c>
      <c r="E1064" s="2" t="s">
        <v>1</v>
      </c>
      <c r="F1064" s="2" t="s">
        <v>2</v>
      </c>
      <c r="G1064" s="2" t="s">
        <v>3</v>
      </c>
      <c r="H1064" s="2" t="s">
        <v>4</v>
      </c>
      <c r="N1064" s="2" t="s">
        <v>1</v>
      </c>
      <c r="O1064" s="2" t="s">
        <v>5</v>
      </c>
      <c r="P1064" s="2" t="s">
        <v>4</v>
      </c>
      <c r="Q1064" s="2" t="s">
        <v>6</v>
      </c>
      <c r="R1064" s="2" t="s">
        <v>7</v>
      </c>
      <c r="S1064" s="3"/>
      <c r="V1064" s="17"/>
      <c r="X1064" s="1" t="s">
        <v>0</v>
      </c>
      <c r="Y1064" s="19">
        <f>AD1079</f>
        <v>0</v>
      </c>
      <c r="AA1064" s="2" t="s">
        <v>1</v>
      </c>
      <c r="AB1064" s="2" t="s">
        <v>2</v>
      </c>
      <c r="AC1064" s="2" t="s">
        <v>3</v>
      </c>
      <c r="AD1064" s="2" t="s">
        <v>4</v>
      </c>
      <c r="AJ1064" s="2" t="s">
        <v>1</v>
      </c>
      <c r="AK1064" s="2" t="s">
        <v>5</v>
      </c>
      <c r="AL1064" s="2" t="s">
        <v>4</v>
      </c>
      <c r="AM1064" s="2" t="s">
        <v>6</v>
      </c>
      <c r="AN1064" s="2" t="s">
        <v>7</v>
      </c>
      <c r="AO1064" s="3"/>
    </row>
    <row r="1065" spans="2:41">
      <c r="C1065" s="20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Y1065" s="20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1" t="s">
        <v>24</v>
      </c>
      <c r="C1066" s="19">
        <f>IF(C1063&gt;0,C1063+C1064,C1064)</f>
        <v>60</v>
      </c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1" t="s">
        <v>24</v>
      </c>
      <c r="Y1066" s="19">
        <f>IF(Y1063&gt;0,Y1063+Y1064,Y1064)</f>
        <v>60</v>
      </c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>
      <c r="B1067" s="1" t="s">
        <v>9</v>
      </c>
      <c r="C1067" s="20">
        <f>C1091</f>
        <v>0</v>
      </c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" t="s">
        <v>9</v>
      </c>
      <c r="Y1067" s="20">
        <f>Y1091</f>
        <v>0</v>
      </c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>
      <c r="B1068" s="6" t="s">
        <v>26</v>
      </c>
      <c r="C1068" s="21">
        <f>C1066-C1067</f>
        <v>60</v>
      </c>
      <c r="E1068" s="4"/>
      <c r="F1068" s="3"/>
      <c r="G1068" s="3"/>
      <c r="H1068" s="5"/>
      <c r="N1068" s="3"/>
      <c r="O1068" s="3"/>
      <c r="P1068" s="3"/>
      <c r="Q1068" s="3"/>
      <c r="R1068" s="18"/>
      <c r="S1068" s="3"/>
      <c r="V1068" s="17"/>
      <c r="X1068" s="6" t="s">
        <v>27</v>
      </c>
      <c r="Y1068" s="21">
        <f>Y1066-Y1067</f>
        <v>60</v>
      </c>
      <c r="AA1068" s="4"/>
      <c r="AB1068" s="3"/>
      <c r="AC1068" s="3"/>
      <c r="AD1068" s="5"/>
      <c r="AJ1068" s="3"/>
      <c r="AK1068" s="3"/>
      <c r="AL1068" s="3"/>
      <c r="AM1068" s="3"/>
      <c r="AN1068" s="18"/>
      <c r="AO1068" s="3"/>
    </row>
    <row r="1069" spans="2:41" ht="23.25">
      <c r="B1069" s="6"/>
      <c r="C1069" s="7"/>
      <c r="E1069" s="4"/>
      <c r="F1069" s="3"/>
      <c r="G1069" s="3"/>
      <c r="H1069" s="5"/>
      <c r="N1069" s="3"/>
      <c r="O1069" s="3"/>
      <c r="P1069" s="3"/>
      <c r="Q1069" s="3"/>
      <c r="R1069" s="18"/>
      <c r="S1069" s="3"/>
      <c r="V1069" s="17"/>
      <c r="X1069" s="175" t="str">
        <f>IF(Y1068&lt;0,"NO PAGAR","COBRAR'")</f>
        <v>COBRAR'</v>
      </c>
      <c r="Y1069" s="175"/>
      <c r="AA1069" s="4"/>
      <c r="AB1069" s="3"/>
      <c r="AC1069" s="3"/>
      <c r="AD1069" s="5"/>
      <c r="AJ1069" s="3"/>
      <c r="AK1069" s="3"/>
      <c r="AL1069" s="3"/>
      <c r="AM1069" s="3"/>
      <c r="AN1069" s="18"/>
      <c r="AO1069" s="3"/>
    </row>
    <row r="1070" spans="2:41" ht="23.25">
      <c r="B1070" s="175" t="str">
        <f>IF(C1068&lt;0,"NO PAGAR","COBRAR'")</f>
        <v>COBRAR'</v>
      </c>
      <c r="C1070" s="175"/>
      <c r="E1070" s="4"/>
      <c r="F1070" s="3"/>
      <c r="G1070" s="3"/>
      <c r="H1070" s="5"/>
      <c r="N1070" s="3"/>
      <c r="O1070" s="3"/>
      <c r="P1070" s="3"/>
      <c r="Q1070" s="3"/>
      <c r="R1070" s="18"/>
      <c r="S1070" s="3"/>
      <c r="V1070" s="17"/>
      <c r="X1070" s="6"/>
      <c r="Y1070" s="8"/>
      <c r="AA1070" s="4"/>
      <c r="AB1070" s="3"/>
      <c r="AC1070" s="3"/>
      <c r="AD1070" s="5"/>
      <c r="AJ1070" s="3"/>
      <c r="AK1070" s="3"/>
      <c r="AL1070" s="3"/>
      <c r="AM1070" s="3"/>
      <c r="AN1070" s="18"/>
      <c r="AO1070" s="3"/>
    </row>
    <row r="1071" spans="2:41">
      <c r="B1071" s="168" t="s">
        <v>9</v>
      </c>
      <c r="C1071" s="169"/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X1071" s="168" t="s">
        <v>9</v>
      </c>
      <c r="Y1071" s="169"/>
      <c r="AA1071" s="4"/>
      <c r="AB1071" s="3"/>
      <c r="AC1071" s="3"/>
      <c r="AD1071" s="5"/>
      <c r="AJ1071" s="3"/>
      <c r="AK1071" s="3"/>
      <c r="AL1071" s="3"/>
      <c r="AM1071" s="3"/>
      <c r="AN1071" s="18"/>
      <c r="AO1071" s="3"/>
    </row>
    <row r="1072" spans="2:41">
      <c r="B1072" s="9" t="str">
        <f>IF(Y1023&lt;0,"SALDO ADELANTADO","SALDO A FAVOR '")</f>
        <v>SALDO A FAVOR '</v>
      </c>
      <c r="C1072" s="10" t="b">
        <f>IF(Y1023&lt;=0,Y1023*-1)</f>
        <v>0</v>
      </c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X1072" s="9" t="str">
        <f>IF(C1068&lt;0,"SALDO ADELANTADO","SALDO A FAVOR'")</f>
        <v>SALDO A FAVOR'</v>
      </c>
      <c r="Y1072" s="10" t="b">
        <f>IF(C1068&lt;=0,C1068*-1)</f>
        <v>0</v>
      </c>
      <c r="AA1072" s="4"/>
      <c r="AB1072" s="3"/>
      <c r="AC1072" s="3"/>
      <c r="AD1072" s="5"/>
      <c r="AJ1072" s="3"/>
      <c r="AK1072" s="3"/>
      <c r="AL1072" s="3"/>
      <c r="AM1072" s="3"/>
      <c r="AN1072" s="18"/>
      <c r="AO1072" s="3"/>
    </row>
    <row r="1073" spans="2:41">
      <c r="B1073" s="11" t="s">
        <v>10</v>
      </c>
      <c r="C1073" s="10">
        <f>R1081</f>
        <v>0</v>
      </c>
      <c r="E1073" s="4"/>
      <c r="F1073" s="3"/>
      <c r="G1073" s="3"/>
      <c r="H1073" s="5"/>
      <c r="N1073" s="3"/>
      <c r="O1073" s="3"/>
      <c r="P1073" s="3"/>
      <c r="Q1073" s="3"/>
      <c r="R1073" s="18"/>
      <c r="S1073" s="3"/>
      <c r="V1073" s="17"/>
      <c r="X1073" s="11" t="s">
        <v>10</v>
      </c>
      <c r="Y1073" s="10">
        <f>AN1081</f>
        <v>0</v>
      </c>
      <c r="AA1073" s="4"/>
      <c r="AB1073" s="3"/>
      <c r="AC1073" s="3"/>
      <c r="AD1073" s="5"/>
      <c r="AJ1073" s="3"/>
      <c r="AK1073" s="3"/>
      <c r="AL1073" s="3"/>
      <c r="AM1073" s="3"/>
      <c r="AN1073" s="18"/>
      <c r="AO1073" s="3"/>
    </row>
    <row r="1074" spans="2:41">
      <c r="B1074" s="11" t="s">
        <v>11</v>
      </c>
      <c r="C1074" s="10"/>
      <c r="E1074" s="4"/>
      <c r="F1074" s="3"/>
      <c r="G1074" s="3"/>
      <c r="H1074" s="5"/>
      <c r="N1074" s="3"/>
      <c r="O1074" s="3"/>
      <c r="P1074" s="3"/>
      <c r="Q1074" s="3"/>
      <c r="R1074" s="18"/>
      <c r="S1074" s="3"/>
      <c r="V1074" s="17"/>
      <c r="X1074" s="11" t="s">
        <v>11</v>
      </c>
      <c r="Y1074" s="10"/>
      <c r="AA1074" s="4"/>
      <c r="AB1074" s="3"/>
      <c r="AC1074" s="3"/>
      <c r="AD1074" s="5"/>
      <c r="AJ1074" s="3"/>
      <c r="AK1074" s="3"/>
      <c r="AL1074" s="3"/>
      <c r="AM1074" s="3"/>
      <c r="AN1074" s="18"/>
      <c r="AO1074" s="3"/>
    </row>
    <row r="1075" spans="2:41">
      <c r="B1075" s="11" t="s">
        <v>12</v>
      </c>
      <c r="C1075" s="10"/>
      <c r="E1075" s="4"/>
      <c r="F1075" s="3"/>
      <c r="G1075" s="3"/>
      <c r="H1075" s="5"/>
      <c r="N1075" s="3"/>
      <c r="O1075" s="3"/>
      <c r="P1075" s="3"/>
      <c r="Q1075" s="3"/>
      <c r="R1075" s="18"/>
      <c r="S1075" s="3"/>
      <c r="V1075" s="17"/>
      <c r="X1075" s="11" t="s">
        <v>12</v>
      </c>
      <c r="Y1075" s="10"/>
      <c r="AA1075" s="4"/>
      <c r="AB1075" s="3"/>
      <c r="AC1075" s="3"/>
      <c r="AD1075" s="5"/>
      <c r="AJ1075" s="3"/>
      <c r="AK1075" s="3"/>
      <c r="AL1075" s="3"/>
      <c r="AM1075" s="3"/>
      <c r="AN1075" s="18"/>
      <c r="AO1075" s="3"/>
    </row>
    <row r="1076" spans="2:41">
      <c r="B1076" s="11" t="s">
        <v>13</v>
      </c>
      <c r="C1076" s="10"/>
      <c r="E1076" s="4"/>
      <c r="F1076" s="3"/>
      <c r="G1076" s="3"/>
      <c r="H1076" s="5"/>
      <c r="N1076" s="3"/>
      <c r="O1076" s="3"/>
      <c r="P1076" s="3"/>
      <c r="Q1076" s="3"/>
      <c r="R1076" s="18"/>
      <c r="S1076" s="3"/>
      <c r="V1076" s="17"/>
      <c r="X1076" s="11" t="s">
        <v>13</v>
      </c>
      <c r="Y1076" s="10"/>
      <c r="AA1076" s="4"/>
      <c r="AB1076" s="3"/>
      <c r="AC1076" s="3"/>
      <c r="AD1076" s="5"/>
      <c r="AJ1076" s="3"/>
      <c r="AK1076" s="3"/>
      <c r="AL1076" s="3"/>
      <c r="AM1076" s="3"/>
      <c r="AN1076" s="18"/>
      <c r="AO1076" s="3"/>
    </row>
    <row r="1077" spans="2:41">
      <c r="B1077" s="11" t="s">
        <v>14</v>
      </c>
      <c r="C1077" s="10"/>
      <c r="E1077" s="4"/>
      <c r="F1077" s="3"/>
      <c r="G1077" s="3"/>
      <c r="H1077" s="5"/>
      <c r="N1077" s="3"/>
      <c r="O1077" s="3"/>
      <c r="P1077" s="3"/>
      <c r="Q1077" s="3"/>
      <c r="R1077" s="18"/>
      <c r="S1077" s="3"/>
      <c r="V1077" s="17"/>
      <c r="X1077" s="11" t="s">
        <v>14</v>
      </c>
      <c r="Y1077" s="10"/>
      <c r="AA1077" s="4"/>
      <c r="AB1077" s="3"/>
      <c r="AC1077" s="3"/>
      <c r="AD1077" s="5"/>
      <c r="AJ1077" s="3"/>
      <c r="AK1077" s="3"/>
      <c r="AL1077" s="3"/>
      <c r="AM1077" s="3"/>
      <c r="AN1077" s="18"/>
      <c r="AO1077" s="3"/>
    </row>
    <row r="1078" spans="2:41">
      <c r="B1078" s="11" t="s">
        <v>15</v>
      </c>
      <c r="C1078" s="10"/>
      <c r="E1078" s="4"/>
      <c r="F1078" s="3"/>
      <c r="G1078" s="3"/>
      <c r="H1078" s="5"/>
      <c r="N1078" s="3"/>
      <c r="O1078" s="3"/>
      <c r="P1078" s="3"/>
      <c r="Q1078" s="3"/>
      <c r="R1078" s="18"/>
      <c r="S1078" s="3"/>
      <c r="V1078" s="17"/>
      <c r="X1078" s="11" t="s">
        <v>15</v>
      </c>
      <c r="Y1078" s="10"/>
      <c r="AA1078" s="4"/>
      <c r="AB1078" s="3"/>
      <c r="AC1078" s="3"/>
      <c r="AD1078" s="5"/>
      <c r="AJ1078" s="3"/>
      <c r="AK1078" s="3"/>
      <c r="AL1078" s="3"/>
      <c r="AM1078" s="3"/>
      <c r="AN1078" s="18"/>
      <c r="AO1078" s="3"/>
    </row>
    <row r="1079" spans="2:41">
      <c r="B1079" s="11" t="s">
        <v>16</v>
      </c>
      <c r="C1079" s="10"/>
      <c r="E1079" s="170" t="s">
        <v>7</v>
      </c>
      <c r="F1079" s="171"/>
      <c r="G1079" s="172"/>
      <c r="H1079" s="5">
        <f>SUM(H1065:H1078)</f>
        <v>0</v>
      </c>
      <c r="N1079" s="3"/>
      <c r="O1079" s="3"/>
      <c r="P1079" s="3"/>
      <c r="Q1079" s="3"/>
      <c r="R1079" s="18"/>
      <c r="S1079" s="3"/>
      <c r="V1079" s="17"/>
      <c r="X1079" s="11" t="s">
        <v>16</v>
      </c>
      <c r="Y1079" s="10"/>
      <c r="AA1079" s="170" t="s">
        <v>7</v>
      </c>
      <c r="AB1079" s="171"/>
      <c r="AC1079" s="172"/>
      <c r="AD1079" s="5">
        <f>SUM(AD1065:AD1078)</f>
        <v>0</v>
      </c>
      <c r="AJ1079" s="3"/>
      <c r="AK1079" s="3"/>
      <c r="AL1079" s="3"/>
      <c r="AM1079" s="3"/>
      <c r="AN1079" s="18"/>
      <c r="AO1079" s="3"/>
    </row>
    <row r="1080" spans="2:41">
      <c r="B1080" s="11" t="s">
        <v>17</v>
      </c>
      <c r="C1080" s="10"/>
      <c r="E1080" s="13"/>
      <c r="F1080" s="13"/>
      <c r="G1080" s="13"/>
      <c r="N1080" s="3"/>
      <c r="O1080" s="3"/>
      <c r="P1080" s="3"/>
      <c r="Q1080" s="3"/>
      <c r="R1080" s="18"/>
      <c r="S1080" s="3"/>
      <c r="V1080" s="17"/>
      <c r="X1080" s="11" t="s">
        <v>17</v>
      </c>
      <c r="Y1080" s="10"/>
      <c r="AA1080" s="13"/>
      <c r="AB1080" s="13"/>
      <c r="AC1080" s="13"/>
      <c r="AJ1080" s="3"/>
      <c r="AK1080" s="3"/>
      <c r="AL1080" s="3"/>
      <c r="AM1080" s="3"/>
      <c r="AN1080" s="18"/>
      <c r="AO1080" s="3"/>
    </row>
    <row r="1081" spans="2:41">
      <c r="B1081" s="12"/>
      <c r="C1081" s="10"/>
      <c r="N1081" s="170" t="s">
        <v>7</v>
      </c>
      <c r="O1081" s="171"/>
      <c r="P1081" s="171"/>
      <c r="Q1081" s="172"/>
      <c r="R1081" s="18">
        <f>SUM(R1065:R1080)</f>
        <v>0</v>
      </c>
      <c r="S1081" s="3"/>
      <c r="V1081" s="17"/>
      <c r="X1081" s="12"/>
      <c r="Y1081" s="10"/>
      <c r="AJ1081" s="170" t="s">
        <v>7</v>
      </c>
      <c r="AK1081" s="171"/>
      <c r="AL1081" s="171"/>
      <c r="AM1081" s="172"/>
      <c r="AN1081" s="18">
        <f>SUM(AN1065:AN1080)</f>
        <v>0</v>
      </c>
      <c r="AO1081" s="3"/>
    </row>
    <row r="1082" spans="2:41">
      <c r="B1082" s="12"/>
      <c r="C1082" s="10"/>
      <c r="V1082" s="17"/>
      <c r="X1082" s="12"/>
      <c r="Y1082" s="10"/>
    </row>
    <row r="1083" spans="2:41">
      <c r="B1083" s="12"/>
      <c r="C1083" s="10"/>
      <c r="V1083" s="17"/>
      <c r="X1083" s="12"/>
      <c r="Y1083" s="10"/>
    </row>
    <row r="1084" spans="2:41">
      <c r="B1084" s="12"/>
      <c r="C1084" s="10"/>
      <c r="E1084" s="14"/>
      <c r="V1084" s="17"/>
      <c r="X1084" s="12"/>
      <c r="Y1084" s="10"/>
      <c r="AA1084" s="14"/>
    </row>
    <row r="1085" spans="2:41">
      <c r="B1085" s="12"/>
      <c r="C1085" s="10"/>
      <c r="V1085" s="17"/>
      <c r="X1085" s="12"/>
      <c r="Y1085" s="10"/>
    </row>
    <row r="1086" spans="2:41">
      <c r="B1086" s="12"/>
      <c r="C1086" s="10"/>
      <c r="V1086" s="17"/>
      <c r="X1086" s="12"/>
      <c r="Y1086" s="10"/>
    </row>
    <row r="1087" spans="2:41">
      <c r="B1087" s="12"/>
      <c r="C1087" s="10"/>
      <c r="V1087" s="17"/>
      <c r="X1087" s="12"/>
      <c r="Y1087" s="10"/>
    </row>
    <row r="1088" spans="2:41">
      <c r="B1088" s="12"/>
      <c r="C1088" s="10"/>
      <c r="V1088" s="17"/>
      <c r="X1088" s="12"/>
      <c r="Y1088" s="10"/>
    </row>
    <row r="1089" spans="2:27">
      <c r="B1089" s="12"/>
      <c r="C1089" s="10"/>
      <c r="V1089" s="17"/>
      <c r="X1089" s="12"/>
      <c r="Y1089" s="10"/>
    </row>
    <row r="1090" spans="2:27">
      <c r="B1090" s="11"/>
      <c r="C1090" s="10"/>
      <c r="V1090" s="17"/>
      <c r="X1090" s="11"/>
      <c r="Y1090" s="10"/>
    </row>
    <row r="1091" spans="2:27">
      <c r="B1091" s="15" t="s">
        <v>18</v>
      </c>
      <c r="C1091" s="16">
        <f>SUM(C1072:C1090)</f>
        <v>0</v>
      </c>
      <c r="D1091" t="s">
        <v>22</v>
      </c>
      <c r="E1091" t="s">
        <v>21</v>
      </c>
      <c r="V1091" s="17"/>
      <c r="X1091" s="15" t="s">
        <v>18</v>
      </c>
      <c r="Y1091" s="16">
        <f>SUM(Y1072:Y1090)</f>
        <v>0</v>
      </c>
      <c r="Z1091" t="s">
        <v>22</v>
      </c>
      <c r="AA1091" t="s">
        <v>21</v>
      </c>
    </row>
    <row r="1092" spans="2:27">
      <c r="E1092" s="1" t="s">
        <v>19</v>
      </c>
      <c r="V1092" s="17"/>
      <c r="AA1092" s="1" t="s">
        <v>19</v>
      </c>
    </row>
    <row r="1093" spans="2:27">
      <c r="V1093" s="17"/>
    </row>
    <row r="1094" spans="2:27">
      <c r="V1094" s="17"/>
    </row>
    <row r="1095" spans="2:27">
      <c r="V1095" s="17"/>
    </row>
    <row r="1096" spans="2:27">
      <c r="V1096" s="17"/>
    </row>
    <row r="1097" spans="2:27">
      <c r="V1097" s="17"/>
    </row>
    <row r="1098" spans="2:27">
      <c r="V1098" s="17"/>
    </row>
    <row r="1099" spans="2:27">
      <c r="V1099" s="17"/>
    </row>
    <row r="1100" spans="2:27">
      <c r="V1100" s="17"/>
    </row>
    <row r="1101" spans="2:27">
      <c r="V1101" s="17"/>
    </row>
    <row r="1102" spans="2:27">
      <c r="V1102" s="17"/>
    </row>
    <row r="1103" spans="2:27">
      <c r="V1103" s="17"/>
    </row>
    <row r="1104" spans="2:27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209:AM209"/>
    <mergeCell ref="B198:C198"/>
    <mergeCell ref="X198:Y198"/>
    <mergeCell ref="E252:G252"/>
    <mergeCell ref="N254:Q254"/>
    <mergeCell ref="B159:C159"/>
    <mergeCell ref="X159:Y159"/>
    <mergeCell ref="E167:G167"/>
    <mergeCell ref="B197:C197"/>
    <mergeCell ref="AA167:AC167"/>
    <mergeCell ref="N169:Q169"/>
    <mergeCell ref="AJ169:AM169"/>
    <mergeCell ref="B244:C244"/>
    <mergeCell ref="E207:G207"/>
    <mergeCell ref="AA207:AC207"/>
    <mergeCell ref="N209:Q209"/>
    <mergeCell ref="B243:C243"/>
    <mergeCell ref="AC185:AE187"/>
    <mergeCell ref="H186:J187"/>
    <mergeCell ref="E191:H191"/>
    <mergeCell ref="AA191:AD191"/>
    <mergeCell ref="X197:Y197"/>
    <mergeCell ref="H231:J232"/>
    <mergeCell ref="AA231:AC232"/>
    <mergeCell ref="E236:H236"/>
    <mergeCell ref="AA236:AD236"/>
    <mergeCell ref="X242:Y242"/>
    <mergeCell ref="X244:Y244"/>
    <mergeCell ref="AA252:AC252"/>
    <mergeCell ref="AJ346:AM346"/>
    <mergeCell ref="E299:G299"/>
    <mergeCell ref="AA299:AC299"/>
    <mergeCell ref="N301:Q301"/>
    <mergeCell ref="H323:J324"/>
    <mergeCell ref="AA323:AC324"/>
    <mergeCell ref="E328:H328"/>
    <mergeCell ref="AA328:AD328"/>
    <mergeCell ref="AJ301:AM301"/>
    <mergeCell ref="AJ254:AM254"/>
    <mergeCell ref="AC363:AE365"/>
    <mergeCell ref="H364:J365"/>
    <mergeCell ref="E369:H369"/>
    <mergeCell ref="AA369:AD369"/>
    <mergeCell ref="B375:C375"/>
    <mergeCell ref="X375:Y375"/>
    <mergeCell ref="AC277:AE279"/>
    <mergeCell ref="H278:J279"/>
    <mergeCell ref="E283:H283"/>
    <mergeCell ref="AA283:AD283"/>
    <mergeCell ref="B289:C289"/>
    <mergeCell ref="X289:Y289"/>
    <mergeCell ref="E344:G344"/>
    <mergeCell ref="AA344:AC344"/>
    <mergeCell ref="N346:Q346"/>
    <mergeCell ref="X334:Y334"/>
    <mergeCell ref="X336:Y336"/>
    <mergeCell ref="X290:Y290"/>
    <mergeCell ref="B290:C290"/>
    <mergeCell ref="B335:C335"/>
    <mergeCell ref="B336:C336"/>
    <mergeCell ref="AJ387:AM387"/>
    <mergeCell ref="H409:J410"/>
    <mergeCell ref="AA409:AC410"/>
    <mergeCell ref="E414:H414"/>
    <mergeCell ref="AA414:AD414"/>
    <mergeCell ref="B376:C376"/>
    <mergeCell ref="X376:Y376"/>
    <mergeCell ref="E385:G385"/>
    <mergeCell ref="AA385:AC385"/>
    <mergeCell ref="N387:Q387"/>
    <mergeCell ref="AA430:AC430"/>
    <mergeCell ref="N432:Q432"/>
    <mergeCell ref="AJ432:AM432"/>
    <mergeCell ref="AC453:AE455"/>
    <mergeCell ref="H454:J455"/>
    <mergeCell ref="X420:Y420"/>
    <mergeCell ref="B421:C421"/>
    <mergeCell ref="B422:C422"/>
    <mergeCell ref="X422:Y422"/>
    <mergeCell ref="E430:G430"/>
    <mergeCell ref="E475:G475"/>
    <mergeCell ref="AA475:AC475"/>
    <mergeCell ref="N477:Q477"/>
    <mergeCell ref="AJ477:AM477"/>
    <mergeCell ref="H499:J500"/>
    <mergeCell ref="AA499:AC500"/>
    <mergeCell ref="E459:H459"/>
    <mergeCell ref="AA459:AD459"/>
    <mergeCell ref="B465:C465"/>
    <mergeCell ref="X465:Y465"/>
    <mergeCell ref="B466:C466"/>
    <mergeCell ref="X466:Y466"/>
    <mergeCell ref="AJ522:AM522"/>
    <mergeCell ref="AC546:AE548"/>
    <mergeCell ref="H547:J548"/>
    <mergeCell ref="E504:H504"/>
    <mergeCell ref="AA504:AD504"/>
    <mergeCell ref="X510:Y510"/>
    <mergeCell ref="B511:C511"/>
    <mergeCell ref="B512:C512"/>
    <mergeCell ref="X512:Y512"/>
    <mergeCell ref="E552:H552"/>
    <mergeCell ref="AA552:AD552"/>
    <mergeCell ref="B558:C558"/>
    <mergeCell ref="X558:Y558"/>
    <mergeCell ref="B559:C559"/>
    <mergeCell ref="X559:Y559"/>
    <mergeCell ref="E520:G520"/>
    <mergeCell ref="AA520:AC520"/>
    <mergeCell ref="N522:Q522"/>
    <mergeCell ref="B604:C604"/>
    <mergeCell ref="B605:C605"/>
    <mergeCell ref="X605:Y605"/>
    <mergeCell ref="E568:G568"/>
    <mergeCell ref="AA568:AC568"/>
    <mergeCell ref="N570:Q570"/>
    <mergeCell ref="AJ570:AM570"/>
    <mergeCell ref="H592:J593"/>
    <mergeCell ref="AA592:AC593"/>
    <mergeCell ref="E613:G613"/>
    <mergeCell ref="AA613:AC613"/>
    <mergeCell ref="N615:Q615"/>
    <mergeCell ref="AJ615:AM615"/>
    <mergeCell ref="AC639:AE641"/>
    <mergeCell ref="H640:J641"/>
    <mergeCell ref="E597:H597"/>
    <mergeCell ref="AA597:AD597"/>
    <mergeCell ref="X603:Y603"/>
    <mergeCell ref="E661:G661"/>
    <mergeCell ref="AA661:AC661"/>
    <mergeCell ref="N663:Q663"/>
    <mergeCell ref="AJ663:AM663"/>
    <mergeCell ref="H685:J686"/>
    <mergeCell ref="AA685:AC686"/>
    <mergeCell ref="E645:H645"/>
    <mergeCell ref="AA645:AD645"/>
    <mergeCell ref="B651:C651"/>
    <mergeCell ref="X651:Y651"/>
    <mergeCell ref="B652:C652"/>
    <mergeCell ref="X652:Y652"/>
    <mergeCell ref="AJ708:AM708"/>
    <mergeCell ref="AC732:AE734"/>
    <mergeCell ref="H733:J734"/>
    <mergeCell ref="E690:H690"/>
    <mergeCell ref="AA690:AD690"/>
    <mergeCell ref="X696:Y696"/>
    <mergeCell ref="B697:C697"/>
    <mergeCell ref="B698:C698"/>
    <mergeCell ref="X698:Y698"/>
    <mergeCell ref="E738:H738"/>
    <mergeCell ref="AA738:AD738"/>
    <mergeCell ref="B744:C744"/>
    <mergeCell ref="X744:Y744"/>
    <mergeCell ref="B745:C745"/>
    <mergeCell ref="X745:Y745"/>
    <mergeCell ref="E706:G706"/>
    <mergeCell ref="AA706:AC706"/>
    <mergeCell ref="N708:Q708"/>
    <mergeCell ref="B790:C790"/>
    <mergeCell ref="B791:C791"/>
    <mergeCell ref="X791:Y791"/>
    <mergeCell ref="E754:G754"/>
    <mergeCell ref="AA754:AC754"/>
    <mergeCell ref="N756:Q756"/>
    <mergeCell ref="AJ756:AM756"/>
    <mergeCell ref="H778:J779"/>
    <mergeCell ref="AA778:AC779"/>
    <mergeCell ref="E799:G799"/>
    <mergeCell ref="AA799:AC799"/>
    <mergeCell ref="N801:Q801"/>
    <mergeCell ref="AJ801:AM801"/>
    <mergeCell ref="AC825:AE827"/>
    <mergeCell ref="H826:J827"/>
    <mergeCell ref="E783:H783"/>
    <mergeCell ref="AA783:AD783"/>
    <mergeCell ref="X789:Y789"/>
    <mergeCell ref="E847:G847"/>
    <mergeCell ref="AA847:AC847"/>
    <mergeCell ref="N849:Q849"/>
    <mergeCell ref="AJ849:AM849"/>
    <mergeCell ref="H871:J872"/>
    <mergeCell ref="AA871:AC872"/>
    <mergeCell ref="E831:H831"/>
    <mergeCell ref="AA831:AD831"/>
    <mergeCell ref="B837:C837"/>
    <mergeCell ref="X837:Y837"/>
    <mergeCell ref="B838:C838"/>
    <mergeCell ref="X838:Y838"/>
    <mergeCell ref="AJ894:AM894"/>
    <mergeCell ref="AC919:AE921"/>
    <mergeCell ref="H920:J921"/>
    <mergeCell ref="E876:H876"/>
    <mergeCell ref="AA876:AD876"/>
    <mergeCell ref="X882:Y882"/>
    <mergeCell ref="B883:C883"/>
    <mergeCell ref="B884:C884"/>
    <mergeCell ref="X884:Y884"/>
    <mergeCell ref="E925:H925"/>
    <mergeCell ref="AA925:AD925"/>
    <mergeCell ref="B931:C931"/>
    <mergeCell ref="X931:Y931"/>
    <mergeCell ref="B932:C932"/>
    <mergeCell ref="X932:Y932"/>
    <mergeCell ref="E892:G892"/>
    <mergeCell ref="AA892:AC892"/>
    <mergeCell ref="N894:Q894"/>
    <mergeCell ref="B977:C977"/>
    <mergeCell ref="B978:C978"/>
    <mergeCell ref="X978:Y978"/>
    <mergeCell ref="E941:G941"/>
    <mergeCell ref="AA941:AC941"/>
    <mergeCell ref="N943:Q943"/>
    <mergeCell ref="AJ943:AM943"/>
    <mergeCell ref="H965:J966"/>
    <mergeCell ref="AA965:AC966"/>
    <mergeCell ref="E986:G986"/>
    <mergeCell ref="AA986:AC986"/>
    <mergeCell ref="N988:Q988"/>
    <mergeCell ref="AJ988:AM988"/>
    <mergeCell ref="AC1012:AE1014"/>
    <mergeCell ref="H1013:J1014"/>
    <mergeCell ref="E970:H970"/>
    <mergeCell ref="AA970:AD970"/>
    <mergeCell ref="X976:Y976"/>
    <mergeCell ref="E1034:G1034"/>
    <mergeCell ref="AA1034:AC1034"/>
    <mergeCell ref="N1036:Q1036"/>
    <mergeCell ref="AJ1036:AM1036"/>
    <mergeCell ref="H1058:J1059"/>
    <mergeCell ref="AA1058:AC1059"/>
    <mergeCell ref="E1018:H1018"/>
    <mergeCell ref="AA1018:AD1018"/>
    <mergeCell ref="B1024:C1024"/>
    <mergeCell ref="X1024:Y1024"/>
    <mergeCell ref="B1025:C1025"/>
    <mergeCell ref="X1025:Y1025"/>
    <mergeCell ref="E1079:G1079"/>
    <mergeCell ref="AA1079:AC1079"/>
    <mergeCell ref="N1081:Q1081"/>
    <mergeCell ref="AJ1081:AM1081"/>
    <mergeCell ref="E1063:H1063"/>
    <mergeCell ref="AA1063:AD1063"/>
    <mergeCell ref="X1069:Y1069"/>
    <mergeCell ref="B1070:C1070"/>
    <mergeCell ref="B1071:C1071"/>
    <mergeCell ref="X1071:Y1071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32"/>
  <sheetViews>
    <sheetView topLeftCell="A92" workbookViewId="0">
      <selection activeCell="B99" sqref="B99:F99"/>
    </sheetView>
  </sheetViews>
  <sheetFormatPr baseColWidth="10" defaultRowHeight="15"/>
  <cols>
    <col min="1" max="1" width="19.42578125" customWidth="1"/>
  </cols>
  <sheetData>
    <row r="1" spans="2:11">
      <c r="B1" s="193" t="s">
        <v>76</v>
      </c>
      <c r="C1" s="193"/>
      <c r="D1" s="193"/>
      <c r="E1" s="193"/>
      <c r="F1" s="193"/>
      <c r="G1" s="193"/>
    </row>
    <row r="2" spans="2:11">
      <c r="B2" s="2" t="s">
        <v>34</v>
      </c>
      <c r="C2" s="2" t="s">
        <v>35</v>
      </c>
      <c r="D2" s="2" t="s">
        <v>36</v>
      </c>
      <c r="E2" s="2" t="s">
        <v>37</v>
      </c>
      <c r="F2" s="2" t="s">
        <v>38</v>
      </c>
      <c r="G2" s="2"/>
    </row>
    <row r="3" spans="2:11">
      <c r="B3" s="52">
        <v>44896</v>
      </c>
      <c r="C3" s="53" t="s">
        <v>119</v>
      </c>
      <c r="D3" s="54">
        <v>30</v>
      </c>
      <c r="E3" s="53"/>
      <c r="F3" s="53"/>
      <c r="G3" s="3"/>
    </row>
    <row r="4" spans="2:11">
      <c r="B4" s="52">
        <v>44898</v>
      </c>
      <c r="C4" s="53" t="s">
        <v>125</v>
      </c>
      <c r="D4" s="54">
        <v>30</v>
      </c>
      <c r="E4" s="53"/>
      <c r="F4" s="53"/>
      <c r="G4" s="3"/>
      <c r="J4" t="s">
        <v>119</v>
      </c>
      <c r="K4" s="55">
        <f>D3+D6+D12+D28+D29+D35+D46+D49+D55</f>
        <v>730</v>
      </c>
    </row>
    <row r="5" spans="2:11">
      <c r="B5" s="52">
        <v>45265</v>
      </c>
      <c r="C5" s="53" t="s">
        <v>116</v>
      </c>
      <c r="D5" s="54">
        <v>100</v>
      </c>
      <c r="E5" s="53"/>
      <c r="F5" s="53"/>
      <c r="G5" s="3"/>
      <c r="J5" t="s">
        <v>125</v>
      </c>
      <c r="K5" s="55">
        <f>D4+D7+D9+D15+D25+D30+D34+D47+D50</f>
        <v>710.12</v>
      </c>
    </row>
    <row r="6" spans="2:11">
      <c r="B6" s="52">
        <v>45265</v>
      </c>
      <c r="C6" s="53" t="s">
        <v>119</v>
      </c>
      <c r="D6" s="54">
        <v>100</v>
      </c>
      <c r="E6" s="53"/>
      <c r="F6" s="53"/>
      <c r="G6" s="3"/>
      <c r="J6" t="s">
        <v>116</v>
      </c>
      <c r="K6" s="55">
        <f>D5+D43+D53</f>
        <v>280</v>
      </c>
    </row>
    <row r="7" spans="2:11">
      <c r="B7" s="52">
        <v>45265</v>
      </c>
      <c r="C7" s="53" t="s">
        <v>125</v>
      </c>
      <c r="D7" s="54">
        <v>100</v>
      </c>
      <c r="E7" s="53"/>
      <c r="F7" s="53"/>
      <c r="G7" s="3"/>
      <c r="J7" t="s">
        <v>103</v>
      </c>
      <c r="K7" s="55">
        <f>D8+D31+D54+D13</f>
        <v>330</v>
      </c>
    </row>
    <row r="8" spans="2:11">
      <c r="B8" s="52">
        <v>45265</v>
      </c>
      <c r="C8" s="53" t="s">
        <v>103</v>
      </c>
      <c r="D8" s="54">
        <v>100</v>
      </c>
      <c r="E8" s="53"/>
      <c r="F8" s="53"/>
      <c r="G8" s="3"/>
      <c r="J8" t="s">
        <v>117</v>
      </c>
      <c r="K8" s="55">
        <f>D10+D48+D51</f>
        <v>329.98</v>
      </c>
    </row>
    <row r="9" spans="2:11">
      <c r="B9" s="52">
        <v>45268</v>
      </c>
      <c r="C9" s="53" t="s">
        <v>125</v>
      </c>
      <c r="D9" s="54">
        <v>60</v>
      </c>
      <c r="E9" s="53"/>
      <c r="F9" s="53"/>
      <c r="G9" s="3"/>
      <c r="J9" t="s">
        <v>118</v>
      </c>
      <c r="K9" s="55">
        <f>D11+D24+D27+D36</f>
        <v>380</v>
      </c>
    </row>
    <row r="10" spans="2:11">
      <c r="B10" s="52">
        <v>45269</v>
      </c>
      <c r="C10" s="53" t="s">
        <v>117</v>
      </c>
      <c r="D10" s="54">
        <v>145</v>
      </c>
      <c r="E10" s="53"/>
      <c r="F10" s="53"/>
      <c r="G10" s="3"/>
      <c r="J10" t="s">
        <v>123</v>
      </c>
      <c r="K10" s="55">
        <f>D14+D26+D33+D44</f>
        <v>339.6</v>
      </c>
    </row>
    <row r="11" spans="2:11">
      <c r="B11" s="52">
        <v>45269</v>
      </c>
      <c r="C11" s="53" t="s">
        <v>118</v>
      </c>
      <c r="D11" s="54">
        <v>130</v>
      </c>
      <c r="E11" s="53"/>
      <c r="F11" s="53"/>
      <c r="G11" s="3"/>
      <c r="J11" t="s">
        <v>137</v>
      </c>
      <c r="K11" s="55">
        <f>D45+D32</f>
        <v>185</v>
      </c>
    </row>
    <row r="12" spans="2:11">
      <c r="B12" s="52">
        <v>45269</v>
      </c>
      <c r="C12" s="53" t="s">
        <v>119</v>
      </c>
      <c r="D12" s="54">
        <v>100</v>
      </c>
      <c r="E12" s="53"/>
      <c r="F12" s="53"/>
      <c r="G12" s="3"/>
      <c r="J12" t="s">
        <v>122</v>
      </c>
      <c r="K12" s="55">
        <f>D52</f>
        <v>35</v>
      </c>
    </row>
    <row r="13" spans="2:11">
      <c r="B13" s="25">
        <v>45269</v>
      </c>
      <c r="C13" s="3" t="s">
        <v>103</v>
      </c>
      <c r="D13" s="54">
        <v>100</v>
      </c>
      <c r="E13" s="53"/>
      <c r="F13" s="53"/>
      <c r="G13" s="3"/>
      <c r="K13" s="55">
        <f>SUM(K4:K12)</f>
        <v>3319.7</v>
      </c>
    </row>
    <row r="14" spans="2:11">
      <c r="B14" s="52">
        <v>45272</v>
      </c>
      <c r="C14" s="53" t="s">
        <v>123</v>
      </c>
      <c r="D14" s="54">
        <v>83</v>
      </c>
      <c r="E14" s="53"/>
      <c r="F14" s="53"/>
      <c r="G14" s="3"/>
    </row>
    <row r="15" spans="2:11">
      <c r="B15" s="52">
        <v>45272</v>
      </c>
      <c r="C15" s="53" t="s">
        <v>125</v>
      </c>
      <c r="D15" s="54">
        <v>100</v>
      </c>
      <c r="E15" s="53"/>
      <c r="F15" s="53"/>
      <c r="G15" s="3"/>
    </row>
    <row r="16" spans="2:11">
      <c r="B16" s="25"/>
      <c r="C16" s="3"/>
      <c r="D16" s="54"/>
      <c r="E16" s="3"/>
      <c r="F16" s="3"/>
      <c r="G16" s="3"/>
    </row>
    <row r="17" spans="2:7">
      <c r="B17" s="180" t="s">
        <v>7</v>
      </c>
      <c r="C17" s="182"/>
      <c r="D17" s="26">
        <f>SUM(D3:D16)</f>
        <v>1178</v>
      </c>
      <c r="E17" s="27"/>
      <c r="F17" s="3"/>
      <c r="G17" s="3"/>
    </row>
    <row r="22" spans="2:7">
      <c r="B22" s="193" t="s">
        <v>23</v>
      </c>
      <c r="C22" s="193"/>
      <c r="D22" s="193"/>
      <c r="E22" s="193"/>
      <c r="F22" s="193"/>
      <c r="G22" s="193"/>
    </row>
    <row r="23" spans="2:7">
      <c r="B23" s="2" t="s">
        <v>34</v>
      </c>
      <c r="C23" s="2" t="s">
        <v>35</v>
      </c>
      <c r="D23" s="2" t="s">
        <v>36</v>
      </c>
      <c r="E23" s="2" t="s">
        <v>37</v>
      </c>
      <c r="F23" s="2" t="s">
        <v>38</v>
      </c>
      <c r="G23" s="2"/>
    </row>
    <row r="24" spans="2:7">
      <c r="B24" s="52">
        <v>45273</v>
      </c>
      <c r="C24" s="53" t="s">
        <v>118</v>
      </c>
      <c r="D24" s="54">
        <v>50</v>
      </c>
      <c r="E24" s="53"/>
      <c r="F24" s="53"/>
      <c r="G24" s="3"/>
    </row>
    <row r="25" spans="2:7">
      <c r="B25" s="52">
        <v>45274</v>
      </c>
      <c r="C25" s="53" t="s">
        <v>125</v>
      </c>
      <c r="D25" s="54">
        <v>86</v>
      </c>
      <c r="E25" s="53"/>
      <c r="F25" s="53"/>
      <c r="G25" s="3"/>
    </row>
    <row r="26" spans="2:7">
      <c r="B26" s="52">
        <v>45274</v>
      </c>
      <c r="C26" s="53" t="s">
        <v>123</v>
      </c>
      <c r="D26" s="54">
        <v>73</v>
      </c>
      <c r="E26" s="53"/>
      <c r="F26" s="53"/>
      <c r="G26" s="3"/>
    </row>
    <row r="27" spans="2:7">
      <c r="B27" s="52">
        <v>45275</v>
      </c>
      <c r="C27" s="53" t="s">
        <v>118</v>
      </c>
      <c r="D27" s="54">
        <v>100</v>
      </c>
      <c r="E27" s="53"/>
      <c r="F27" s="53"/>
      <c r="G27" s="3"/>
    </row>
    <row r="28" spans="2:7">
      <c r="B28" s="52">
        <v>45276</v>
      </c>
      <c r="C28" s="53" t="s">
        <v>119</v>
      </c>
      <c r="D28" s="54">
        <v>92.34</v>
      </c>
      <c r="E28" s="53"/>
      <c r="F28" s="53"/>
      <c r="G28" s="3"/>
    </row>
    <row r="29" spans="2:7">
      <c r="B29" s="52">
        <v>45276</v>
      </c>
      <c r="C29" s="53" t="s">
        <v>119</v>
      </c>
      <c r="D29" s="54">
        <v>47</v>
      </c>
      <c r="E29" s="53"/>
      <c r="F29" s="53"/>
      <c r="G29" s="3"/>
    </row>
    <row r="30" spans="2:7">
      <c r="B30" s="52">
        <v>45278</v>
      </c>
      <c r="C30" s="53" t="s">
        <v>125</v>
      </c>
      <c r="D30" s="54">
        <v>64</v>
      </c>
      <c r="E30" s="53"/>
      <c r="F30" s="53"/>
      <c r="G30" s="3"/>
    </row>
    <row r="31" spans="2:7">
      <c r="B31" s="52">
        <v>45279</v>
      </c>
      <c r="C31" s="53" t="s">
        <v>103</v>
      </c>
      <c r="D31" s="54">
        <v>100</v>
      </c>
      <c r="E31" s="53"/>
      <c r="F31" s="53"/>
      <c r="G31" s="3"/>
    </row>
    <row r="32" spans="2:7">
      <c r="B32" s="52">
        <v>45280</v>
      </c>
      <c r="C32" s="53" t="s">
        <v>115</v>
      </c>
      <c r="D32" s="54">
        <v>85</v>
      </c>
      <c r="E32" s="53"/>
      <c r="F32" s="53"/>
      <c r="G32" s="3"/>
    </row>
    <row r="33" spans="2:7">
      <c r="B33" s="52">
        <v>45280</v>
      </c>
      <c r="C33" s="53" t="s">
        <v>123</v>
      </c>
      <c r="D33" s="54">
        <v>121.6</v>
      </c>
      <c r="E33" s="53"/>
      <c r="F33" s="53"/>
      <c r="G33" s="3"/>
    </row>
    <row r="34" spans="2:7">
      <c r="B34" s="52">
        <v>45281</v>
      </c>
      <c r="C34" s="53" t="s">
        <v>125</v>
      </c>
      <c r="D34" s="54">
        <v>124.12</v>
      </c>
      <c r="E34" s="53"/>
      <c r="F34" s="53"/>
      <c r="G34" s="3"/>
    </row>
    <row r="35" spans="2:7">
      <c r="B35" s="52">
        <v>45281</v>
      </c>
      <c r="C35" s="53" t="s">
        <v>119</v>
      </c>
      <c r="D35" s="54">
        <v>80.03</v>
      </c>
      <c r="E35" s="53"/>
      <c r="F35" s="53"/>
      <c r="G35" s="3"/>
    </row>
    <row r="36" spans="2:7">
      <c r="B36" s="52">
        <v>45282</v>
      </c>
      <c r="C36" s="53" t="s">
        <v>118</v>
      </c>
      <c r="D36" s="54">
        <v>100</v>
      </c>
      <c r="E36" s="53"/>
      <c r="F36" s="53"/>
      <c r="G36" s="3"/>
    </row>
    <row r="37" spans="2:7">
      <c r="B37" s="25"/>
      <c r="C37" s="3"/>
      <c r="D37" s="5"/>
      <c r="E37" s="3"/>
      <c r="F37" s="3"/>
      <c r="G37" s="3"/>
    </row>
    <row r="38" spans="2:7">
      <c r="B38" s="180" t="s">
        <v>7</v>
      </c>
      <c r="C38" s="182"/>
      <c r="D38" s="26">
        <f>SUM(D24:D37)</f>
        <v>1123.0900000000001</v>
      </c>
      <c r="E38" s="27"/>
      <c r="F38" s="3"/>
      <c r="G38" s="3"/>
    </row>
    <row r="41" spans="2:7">
      <c r="B41" s="193" t="s">
        <v>23</v>
      </c>
      <c r="C41" s="193"/>
      <c r="D41" s="193"/>
      <c r="E41" s="193"/>
      <c r="F41" s="193"/>
      <c r="G41" s="193"/>
    </row>
    <row r="42" spans="2:7">
      <c r="B42" s="2" t="s">
        <v>34</v>
      </c>
      <c r="C42" s="2" t="s">
        <v>35</v>
      </c>
      <c r="D42" s="2" t="s">
        <v>36</v>
      </c>
      <c r="E42" s="2" t="s">
        <v>37</v>
      </c>
      <c r="F42" s="2" t="s">
        <v>38</v>
      </c>
      <c r="G42" s="2"/>
    </row>
    <row r="43" spans="2:7">
      <c r="B43" s="52">
        <v>45283</v>
      </c>
      <c r="C43" s="53" t="s">
        <v>116</v>
      </c>
      <c r="D43" s="54">
        <v>50</v>
      </c>
      <c r="E43" s="53"/>
      <c r="F43" s="53"/>
      <c r="G43" s="3"/>
    </row>
    <row r="44" spans="2:7">
      <c r="B44" s="52">
        <v>45283</v>
      </c>
      <c r="C44" s="53" t="s">
        <v>123</v>
      </c>
      <c r="D44" s="54">
        <v>62</v>
      </c>
      <c r="E44" s="53"/>
      <c r="F44" s="53"/>
      <c r="G44" s="3"/>
    </row>
    <row r="45" spans="2:7">
      <c r="B45" s="52">
        <v>45284</v>
      </c>
      <c r="C45" s="53" t="s">
        <v>115</v>
      </c>
      <c r="D45" s="54">
        <v>100</v>
      </c>
      <c r="E45" s="53"/>
      <c r="F45" s="53"/>
      <c r="G45" s="3"/>
    </row>
    <row r="46" spans="2:7">
      <c r="B46" s="52">
        <v>45285</v>
      </c>
      <c r="C46" s="53" t="s">
        <v>119</v>
      </c>
      <c r="D46" s="54">
        <v>105</v>
      </c>
      <c r="E46" s="53"/>
      <c r="F46" s="53"/>
      <c r="G46" s="3"/>
    </row>
    <row r="47" spans="2:7">
      <c r="B47" s="52">
        <v>45286</v>
      </c>
      <c r="C47" s="53" t="s">
        <v>125</v>
      </c>
      <c r="D47" s="54">
        <v>75</v>
      </c>
      <c r="E47" s="53"/>
      <c r="F47" s="53"/>
      <c r="G47" s="3"/>
    </row>
    <row r="48" spans="2:7">
      <c r="B48" s="52">
        <v>45286</v>
      </c>
      <c r="C48" s="53" t="s">
        <v>117</v>
      </c>
      <c r="D48" s="54">
        <v>34.979999999999997</v>
      </c>
      <c r="E48" s="53"/>
      <c r="F48" s="53"/>
      <c r="G48" s="3"/>
    </row>
    <row r="49" spans="1:7">
      <c r="B49" s="52">
        <v>45287</v>
      </c>
      <c r="C49" s="53" t="s">
        <v>119</v>
      </c>
      <c r="D49" s="54">
        <v>75.63</v>
      </c>
      <c r="E49" s="53"/>
      <c r="F49" s="53"/>
      <c r="G49" s="3"/>
    </row>
    <row r="50" spans="1:7">
      <c r="B50" s="52">
        <v>45289</v>
      </c>
      <c r="C50" s="53" t="s">
        <v>125</v>
      </c>
      <c r="D50" s="54">
        <v>71</v>
      </c>
      <c r="E50" s="53"/>
      <c r="F50" s="53"/>
      <c r="G50" s="3"/>
    </row>
    <row r="51" spans="1:7">
      <c r="B51" s="25">
        <v>45289</v>
      </c>
      <c r="C51" s="3" t="s">
        <v>117</v>
      </c>
      <c r="D51" s="5">
        <v>150</v>
      </c>
      <c r="E51" s="3"/>
      <c r="F51" s="3"/>
      <c r="G51" s="3"/>
    </row>
    <row r="52" spans="1:7">
      <c r="B52" s="25">
        <v>45290</v>
      </c>
      <c r="C52" s="3" t="s">
        <v>122</v>
      </c>
      <c r="D52" s="5">
        <v>35</v>
      </c>
      <c r="E52" s="3"/>
      <c r="F52" s="3"/>
      <c r="G52" s="3"/>
    </row>
    <row r="53" spans="1:7">
      <c r="B53" s="25">
        <v>45290</v>
      </c>
      <c r="C53" s="3" t="s">
        <v>116</v>
      </c>
      <c r="D53" s="5">
        <v>130</v>
      </c>
      <c r="E53" s="3"/>
      <c r="F53" s="3"/>
      <c r="G53" s="3"/>
    </row>
    <row r="54" spans="1:7">
      <c r="B54" s="25">
        <v>45290</v>
      </c>
      <c r="C54" s="3" t="s">
        <v>103</v>
      </c>
      <c r="D54" s="5">
        <v>30</v>
      </c>
      <c r="E54" s="3"/>
      <c r="F54" s="3"/>
      <c r="G54" s="3"/>
    </row>
    <row r="55" spans="1:7">
      <c r="B55" s="25">
        <v>45291</v>
      </c>
      <c r="C55" s="3" t="s">
        <v>119</v>
      </c>
      <c r="D55" s="5">
        <v>100</v>
      </c>
      <c r="E55" s="3"/>
      <c r="F55" s="3"/>
      <c r="G55" s="3"/>
    </row>
    <row r="56" spans="1:7">
      <c r="B56" s="180" t="s">
        <v>7</v>
      </c>
      <c r="C56" s="182"/>
      <c r="D56" s="26">
        <f>SUM(D43:D55)</f>
        <v>1018.61</v>
      </c>
      <c r="E56" s="27"/>
      <c r="F56" s="3"/>
      <c r="G56" s="3"/>
    </row>
    <row r="63" spans="1:7">
      <c r="A63" t="s">
        <v>390</v>
      </c>
      <c r="B63" s="58">
        <f>D17+D38+D56</f>
        <v>3319.7000000000003</v>
      </c>
      <c r="D63" s="55"/>
    </row>
    <row r="65" spans="2:9">
      <c r="B65" s="2" t="s">
        <v>34</v>
      </c>
      <c r="C65" s="2" t="s">
        <v>35</v>
      </c>
      <c r="D65" s="2" t="s">
        <v>36</v>
      </c>
      <c r="E65" s="2" t="s">
        <v>37</v>
      </c>
      <c r="F65" s="2" t="s">
        <v>38</v>
      </c>
    </row>
    <row r="66" spans="2:9">
      <c r="B66" s="52">
        <v>44930</v>
      </c>
      <c r="C66" s="53" t="s">
        <v>122</v>
      </c>
      <c r="D66" s="54">
        <v>84.01</v>
      </c>
      <c r="E66" s="53"/>
      <c r="F66" s="53"/>
      <c r="H66" t="s">
        <v>393</v>
      </c>
      <c r="I66" s="55">
        <f>D66+D68+D69+D70</f>
        <v>215.33</v>
      </c>
    </row>
    <row r="67" spans="2:9">
      <c r="B67" s="52">
        <v>44930</v>
      </c>
      <c r="C67" s="53" t="s">
        <v>115</v>
      </c>
      <c r="D67" s="54">
        <v>49</v>
      </c>
      <c r="E67" s="53"/>
      <c r="F67" s="53"/>
      <c r="H67" t="s">
        <v>323</v>
      </c>
      <c r="I67" s="55">
        <f>D67+D73</f>
        <v>105</v>
      </c>
    </row>
    <row r="68" spans="2:9">
      <c r="B68" s="52">
        <v>44931</v>
      </c>
      <c r="C68" s="53" t="s">
        <v>122</v>
      </c>
      <c r="D68" s="54">
        <v>31.32</v>
      </c>
      <c r="E68" s="53"/>
      <c r="F68" s="53"/>
      <c r="H68" t="s">
        <v>391</v>
      </c>
      <c r="I68" s="55">
        <f>D71</f>
        <v>120</v>
      </c>
    </row>
    <row r="69" spans="2:9">
      <c r="B69" s="52">
        <v>44931</v>
      </c>
      <c r="C69" s="53" t="s">
        <v>122</v>
      </c>
      <c r="D69" s="54">
        <v>56</v>
      </c>
      <c r="E69" s="53"/>
      <c r="F69" s="53"/>
      <c r="H69" t="s">
        <v>392</v>
      </c>
      <c r="I69" s="55">
        <f>D72</f>
        <v>99.88</v>
      </c>
    </row>
    <row r="70" spans="2:9">
      <c r="B70" s="52">
        <v>44932</v>
      </c>
      <c r="C70" s="53" t="s">
        <v>122</v>
      </c>
      <c r="D70" s="54">
        <v>44</v>
      </c>
      <c r="E70" s="53"/>
      <c r="F70" s="53"/>
      <c r="H70" t="s">
        <v>394</v>
      </c>
      <c r="I70" s="55">
        <f>D74</f>
        <v>50</v>
      </c>
    </row>
    <row r="71" spans="2:9">
      <c r="B71" s="52">
        <v>44933</v>
      </c>
      <c r="C71" s="53" t="s">
        <v>116</v>
      </c>
      <c r="D71" s="54">
        <v>120</v>
      </c>
      <c r="E71" s="53"/>
      <c r="F71" s="53"/>
      <c r="I71" s="58">
        <f>SUM(I66:I70)</f>
        <v>590.21</v>
      </c>
    </row>
    <row r="72" spans="2:9">
      <c r="B72" s="52">
        <v>44935</v>
      </c>
      <c r="C72" s="53" t="s">
        <v>125</v>
      </c>
      <c r="D72" s="54">
        <v>99.88</v>
      </c>
      <c r="E72" s="53"/>
      <c r="F72" s="53"/>
    </row>
    <row r="73" spans="2:9">
      <c r="B73" s="52">
        <v>44935</v>
      </c>
      <c r="C73" s="53" t="s">
        <v>115</v>
      </c>
      <c r="D73" s="54">
        <v>56</v>
      </c>
      <c r="E73" s="53"/>
      <c r="F73" s="53"/>
    </row>
    <row r="74" spans="2:9">
      <c r="B74" s="25">
        <v>44935</v>
      </c>
      <c r="C74" s="3" t="s">
        <v>119</v>
      </c>
      <c r="D74" s="5">
        <v>50</v>
      </c>
      <c r="E74" s="3"/>
      <c r="F74" s="3"/>
    </row>
    <row r="75" spans="2:9">
      <c r="B75" s="25"/>
      <c r="C75" s="3"/>
      <c r="D75" s="5"/>
      <c r="E75" s="3"/>
      <c r="F75" s="3"/>
    </row>
    <row r="76" spans="2:9">
      <c r="B76" s="25"/>
      <c r="C76" s="3"/>
      <c r="D76" s="5"/>
      <c r="E76" s="3"/>
      <c r="F76" s="3"/>
    </row>
    <row r="77" spans="2:9">
      <c r="B77" s="25"/>
      <c r="C77" s="3"/>
      <c r="D77" s="5"/>
      <c r="E77" s="3"/>
      <c r="F77" s="3"/>
    </row>
    <row r="78" spans="2:9">
      <c r="B78" s="25"/>
      <c r="C78" s="3"/>
      <c r="D78" s="5"/>
      <c r="E78" s="3"/>
      <c r="F78" s="3"/>
    </row>
    <row r="79" spans="2:9">
      <c r="B79" s="180" t="s">
        <v>7</v>
      </c>
      <c r="C79" s="182"/>
      <c r="D79" s="26">
        <f>SUM(D66:D78)</f>
        <v>590.21</v>
      </c>
      <c r="E79" s="27"/>
      <c r="F79" s="3"/>
    </row>
    <row r="82" spans="2:9">
      <c r="B82" s="2" t="s">
        <v>34</v>
      </c>
      <c r="C82" s="2" t="s">
        <v>35</v>
      </c>
      <c r="D82" s="2" t="s">
        <v>36</v>
      </c>
      <c r="E82" s="2" t="s">
        <v>37</v>
      </c>
      <c r="F82" s="2" t="s">
        <v>38</v>
      </c>
    </row>
    <row r="83" spans="2:9">
      <c r="B83" s="52">
        <v>44936</v>
      </c>
      <c r="C83" s="53" t="s">
        <v>122</v>
      </c>
      <c r="D83" s="54">
        <v>50</v>
      </c>
      <c r="E83" s="53"/>
      <c r="F83" s="53"/>
      <c r="H83" t="s">
        <v>393</v>
      </c>
      <c r="I83" s="55">
        <f>D83</f>
        <v>50</v>
      </c>
    </row>
    <row r="84" spans="2:9">
      <c r="B84" s="52">
        <v>44938</v>
      </c>
      <c r="C84" s="53" t="s">
        <v>103</v>
      </c>
      <c r="D84" s="54">
        <v>60</v>
      </c>
      <c r="E84" s="53"/>
      <c r="F84" s="53"/>
      <c r="H84" t="s">
        <v>294</v>
      </c>
      <c r="I84" s="55">
        <f>D84+D86+D87</f>
        <v>260</v>
      </c>
    </row>
    <row r="85" spans="2:9">
      <c r="B85" s="52">
        <v>44942</v>
      </c>
      <c r="C85" s="53" t="s">
        <v>116</v>
      </c>
      <c r="D85" s="54">
        <v>40</v>
      </c>
      <c r="E85" s="53"/>
      <c r="F85" s="53"/>
      <c r="H85" t="s">
        <v>391</v>
      </c>
      <c r="I85" s="55">
        <f>D85+D88</f>
        <v>90</v>
      </c>
    </row>
    <row r="86" spans="2:9">
      <c r="B86" s="52">
        <v>44945</v>
      </c>
      <c r="C86" s="53" t="s">
        <v>103</v>
      </c>
      <c r="D86" s="54">
        <v>100</v>
      </c>
      <c r="E86" s="53"/>
      <c r="F86" s="53"/>
      <c r="H86" t="s">
        <v>174</v>
      </c>
      <c r="I86" s="55">
        <f>D89</f>
        <v>50</v>
      </c>
    </row>
    <row r="87" spans="2:9">
      <c r="B87" s="52">
        <v>44945</v>
      </c>
      <c r="C87" s="53" t="s">
        <v>103</v>
      </c>
      <c r="D87" s="54">
        <v>100</v>
      </c>
      <c r="E87" s="53"/>
      <c r="F87" s="53"/>
      <c r="H87" t="s">
        <v>173</v>
      </c>
      <c r="I87" s="55">
        <f>D90</f>
        <v>115</v>
      </c>
    </row>
    <row r="88" spans="2:9">
      <c r="B88" s="52">
        <v>44945</v>
      </c>
      <c r="C88" s="53" t="s">
        <v>116</v>
      </c>
      <c r="D88" s="54">
        <v>50</v>
      </c>
      <c r="E88" s="53"/>
      <c r="F88" s="53"/>
      <c r="I88" s="58">
        <f>SUM(I83:I87)</f>
        <v>565</v>
      </c>
    </row>
    <row r="89" spans="2:9">
      <c r="B89" s="52">
        <v>44945</v>
      </c>
      <c r="C89" s="53" t="s">
        <v>115</v>
      </c>
      <c r="D89" s="54">
        <v>50</v>
      </c>
      <c r="E89" s="53"/>
      <c r="F89" s="53"/>
    </row>
    <row r="90" spans="2:9">
      <c r="B90" s="52">
        <v>44947</v>
      </c>
      <c r="C90" s="53" t="s">
        <v>123</v>
      </c>
      <c r="D90" s="54">
        <v>115</v>
      </c>
      <c r="E90" s="53"/>
      <c r="F90" s="53"/>
    </row>
    <row r="91" spans="2:9">
      <c r="B91" s="25"/>
      <c r="C91" s="3"/>
      <c r="D91" s="5"/>
      <c r="E91" s="3"/>
      <c r="F91" s="3"/>
    </row>
    <row r="92" spans="2:9">
      <c r="B92" s="25"/>
      <c r="C92" s="3"/>
      <c r="D92" s="5"/>
      <c r="E92" s="3"/>
      <c r="F92" s="3"/>
    </row>
    <row r="93" spans="2:9">
      <c r="B93" s="25"/>
      <c r="C93" s="3"/>
      <c r="D93" s="5"/>
      <c r="E93" s="3"/>
      <c r="F93" s="3"/>
    </row>
    <row r="94" spans="2:9">
      <c r="B94" s="25"/>
      <c r="C94" s="3"/>
      <c r="D94" s="5"/>
      <c r="E94" s="3"/>
      <c r="F94" s="3"/>
    </row>
    <row r="95" spans="2:9">
      <c r="B95" s="25"/>
      <c r="C95" s="3"/>
      <c r="D95" s="5"/>
      <c r="E95" s="3"/>
      <c r="F95" s="3"/>
    </row>
    <row r="96" spans="2:9">
      <c r="B96" s="180" t="s">
        <v>7</v>
      </c>
      <c r="C96" s="182"/>
      <c r="D96" s="26">
        <f>SUM(D83:D95)</f>
        <v>565</v>
      </c>
      <c r="E96" s="27"/>
      <c r="F96" s="3"/>
    </row>
    <row r="99" spans="2:9">
      <c r="B99" s="193" t="s">
        <v>758</v>
      </c>
      <c r="C99" s="193"/>
      <c r="D99" s="193"/>
      <c r="E99" s="193"/>
      <c r="F99" s="193"/>
    </row>
    <row r="100" spans="2:9">
      <c r="B100" s="2" t="s">
        <v>757</v>
      </c>
      <c r="C100" s="2" t="s">
        <v>35</v>
      </c>
      <c r="D100" s="2" t="s">
        <v>36</v>
      </c>
      <c r="E100" s="2" t="s">
        <v>37</v>
      </c>
      <c r="F100" s="2" t="s">
        <v>38</v>
      </c>
    </row>
    <row r="101" spans="2:9">
      <c r="B101" s="52">
        <v>44952</v>
      </c>
      <c r="C101" s="53" t="s">
        <v>115</v>
      </c>
      <c r="D101" s="54">
        <v>50</v>
      </c>
      <c r="E101" s="53"/>
      <c r="F101" s="53"/>
      <c r="H101" t="s">
        <v>525</v>
      </c>
      <c r="I101" s="55">
        <f>D101+D106+D107+D108+D111+D112</f>
        <v>325.39999999999998</v>
      </c>
    </row>
    <row r="102" spans="2:9">
      <c r="B102" s="52">
        <v>44952</v>
      </c>
      <c r="C102" s="53" t="s">
        <v>119</v>
      </c>
      <c r="D102" s="54">
        <v>55</v>
      </c>
      <c r="E102" s="53"/>
      <c r="F102" s="53"/>
      <c r="H102" t="s">
        <v>523</v>
      </c>
      <c r="I102" s="55">
        <f>D102+D110</f>
        <v>95</v>
      </c>
    </row>
    <row r="103" spans="2:9">
      <c r="B103" s="52">
        <v>44952</v>
      </c>
      <c r="C103" s="53" t="s">
        <v>122</v>
      </c>
      <c r="D103" s="54">
        <v>60</v>
      </c>
      <c r="E103" s="53"/>
      <c r="F103" s="53"/>
      <c r="H103" t="s">
        <v>393</v>
      </c>
      <c r="I103" s="55">
        <f>D103</f>
        <v>60</v>
      </c>
    </row>
    <row r="104" spans="2:9">
      <c r="B104" s="52">
        <v>44953</v>
      </c>
      <c r="C104" s="53" t="s">
        <v>103</v>
      </c>
      <c r="D104" s="54">
        <v>50</v>
      </c>
      <c r="E104" s="53"/>
      <c r="F104" s="53"/>
      <c r="H104" t="s">
        <v>294</v>
      </c>
      <c r="I104" s="55">
        <f>D104</f>
        <v>50</v>
      </c>
    </row>
    <row r="105" spans="2:9">
      <c r="B105" s="52">
        <v>44954</v>
      </c>
      <c r="C105" s="53" t="s">
        <v>116</v>
      </c>
      <c r="D105" s="54">
        <v>40</v>
      </c>
      <c r="E105" s="53"/>
      <c r="F105" s="53"/>
      <c r="H105" t="s">
        <v>524</v>
      </c>
      <c r="I105" s="55">
        <f>D105</f>
        <v>40</v>
      </c>
    </row>
    <row r="106" spans="2:9">
      <c r="B106" s="52">
        <v>44954</v>
      </c>
      <c r="C106" s="53" t="s">
        <v>115</v>
      </c>
      <c r="D106" s="54">
        <v>47</v>
      </c>
      <c r="E106" s="53"/>
      <c r="F106" s="53"/>
      <c r="H106" t="s">
        <v>530</v>
      </c>
      <c r="I106" s="55">
        <f>D109</f>
        <v>80</v>
      </c>
    </row>
    <row r="107" spans="2:9">
      <c r="B107" s="52">
        <v>44954</v>
      </c>
      <c r="C107" s="53" t="s">
        <v>123</v>
      </c>
      <c r="D107" s="54">
        <v>30</v>
      </c>
      <c r="E107" s="53"/>
      <c r="F107" s="53"/>
      <c r="I107" s="58">
        <f>SUM(I101:I106)</f>
        <v>650.4</v>
      </c>
    </row>
    <row r="108" spans="2:9">
      <c r="B108" s="52">
        <v>44956</v>
      </c>
      <c r="C108" s="53" t="s">
        <v>123</v>
      </c>
      <c r="D108" s="54">
        <v>47.19</v>
      </c>
      <c r="E108" s="53"/>
      <c r="F108" s="53"/>
    </row>
    <row r="109" spans="2:9">
      <c r="B109" s="25">
        <v>44958</v>
      </c>
      <c r="C109" s="3" t="s">
        <v>125</v>
      </c>
      <c r="D109" s="5">
        <v>80</v>
      </c>
      <c r="E109" s="3"/>
      <c r="F109" s="3"/>
    </row>
    <row r="110" spans="2:9">
      <c r="B110" s="25">
        <v>44959</v>
      </c>
      <c r="C110" s="3" t="s">
        <v>122</v>
      </c>
      <c r="D110" s="5">
        <v>40</v>
      </c>
      <c r="E110" s="3"/>
      <c r="F110" s="3"/>
    </row>
    <row r="111" spans="2:9">
      <c r="B111" s="25">
        <v>44964</v>
      </c>
      <c r="C111" s="3" t="s">
        <v>115</v>
      </c>
      <c r="D111" s="5">
        <v>53</v>
      </c>
      <c r="E111" s="3"/>
      <c r="F111" s="3"/>
    </row>
    <row r="112" spans="2:9">
      <c r="B112" s="25">
        <v>44972</v>
      </c>
      <c r="C112" s="3" t="s">
        <v>123</v>
      </c>
      <c r="D112" s="5">
        <v>98.21</v>
      </c>
      <c r="E112" s="3"/>
      <c r="F112" s="3"/>
    </row>
    <row r="113" spans="2:6">
      <c r="B113" s="25"/>
      <c r="C113" s="3"/>
      <c r="D113" s="5"/>
      <c r="E113" s="3"/>
      <c r="F113" s="3"/>
    </row>
    <row r="114" spans="2:6">
      <c r="B114" s="180" t="s">
        <v>7</v>
      </c>
      <c r="C114" s="182"/>
      <c r="D114" s="26">
        <f>SUM(D101:D113)</f>
        <v>650.40000000000009</v>
      </c>
      <c r="E114" s="27"/>
      <c r="F114" s="3"/>
    </row>
    <row r="118" spans="2:6">
      <c r="B118" s="2" t="s">
        <v>34</v>
      </c>
      <c r="C118" s="2" t="s">
        <v>35</v>
      </c>
      <c r="D118" s="2" t="s">
        <v>36</v>
      </c>
      <c r="E118" s="2" t="s">
        <v>37</v>
      </c>
      <c r="F118" s="2" t="s">
        <v>38</v>
      </c>
    </row>
    <row r="119" spans="2:6">
      <c r="B119" s="52">
        <v>44952</v>
      </c>
      <c r="C119" s="53" t="s">
        <v>115</v>
      </c>
      <c r="D119" s="54">
        <v>50</v>
      </c>
      <c r="E119" s="53"/>
      <c r="F119" s="53"/>
    </row>
    <row r="120" spans="2:6">
      <c r="B120" s="52">
        <v>44952</v>
      </c>
      <c r="C120" s="53" t="s">
        <v>119</v>
      </c>
      <c r="D120" s="54">
        <v>55</v>
      </c>
      <c r="E120" s="53"/>
      <c r="F120" s="53"/>
    </row>
    <row r="121" spans="2:6">
      <c r="B121" s="52">
        <v>44952</v>
      </c>
      <c r="C121" s="53" t="s">
        <v>122</v>
      </c>
      <c r="D121" s="54">
        <v>60</v>
      </c>
      <c r="E121" s="53"/>
      <c r="F121" s="53"/>
    </row>
    <row r="122" spans="2:6">
      <c r="B122" s="52">
        <v>44953</v>
      </c>
      <c r="C122" s="53" t="s">
        <v>103</v>
      </c>
      <c r="D122" s="54">
        <v>50</v>
      </c>
      <c r="E122" s="53"/>
      <c r="F122" s="53"/>
    </row>
    <row r="123" spans="2:6">
      <c r="B123" s="52">
        <v>44954</v>
      </c>
      <c r="C123" s="53" t="s">
        <v>116</v>
      </c>
      <c r="D123" s="54">
        <v>40</v>
      </c>
      <c r="E123" s="53"/>
      <c r="F123" s="53"/>
    </row>
    <row r="124" spans="2:6">
      <c r="B124" s="52">
        <v>44954</v>
      </c>
      <c r="C124" s="53" t="s">
        <v>115</v>
      </c>
      <c r="D124" s="54">
        <v>47</v>
      </c>
      <c r="E124" s="53"/>
      <c r="F124" s="53"/>
    </row>
    <row r="125" spans="2:6">
      <c r="B125" s="52">
        <v>44954</v>
      </c>
      <c r="C125" s="53" t="s">
        <v>123</v>
      </c>
      <c r="D125" s="54">
        <v>30</v>
      </c>
      <c r="E125" s="53"/>
      <c r="F125" s="53"/>
    </row>
    <row r="126" spans="2:6">
      <c r="B126" s="52">
        <v>44956</v>
      </c>
      <c r="C126" s="53" t="s">
        <v>123</v>
      </c>
      <c r="D126" s="54">
        <v>47.19</v>
      </c>
      <c r="E126" s="53"/>
      <c r="F126" s="53"/>
    </row>
    <row r="127" spans="2:6">
      <c r="B127" s="25">
        <v>44958</v>
      </c>
      <c r="C127" s="3" t="s">
        <v>125</v>
      </c>
      <c r="D127" s="5">
        <v>80</v>
      </c>
      <c r="E127" s="3"/>
      <c r="F127" s="3"/>
    </row>
    <row r="128" spans="2:6">
      <c r="B128" s="25">
        <v>44959</v>
      </c>
      <c r="C128" s="3" t="s">
        <v>122</v>
      </c>
      <c r="D128" s="5">
        <v>40</v>
      </c>
      <c r="E128" s="3"/>
      <c r="F128" s="3"/>
    </row>
    <row r="129" spans="2:6">
      <c r="B129" s="25">
        <v>44964</v>
      </c>
      <c r="C129" s="3" t="s">
        <v>115</v>
      </c>
      <c r="D129" s="5">
        <v>53</v>
      </c>
      <c r="E129" s="3"/>
      <c r="F129" s="3"/>
    </row>
    <row r="130" spans="2:6">
      <c r="B130" s="25">
        <v>44972</v>
      </c>
      <c r="C130" s="3" t="s">
        <v>123</v>
      </c>
      <c r="D130" s="5">
        <v>98.21</v>
      </c>
      <c r="E130" s="3"/>
      <c r="F130" s="3"/>
    </row>
    <row r="131" spans="2:6">
      <c r="B131" s="25"/>
      <c r="C131" s="3"/>
      <c r="D131" s="5"/>
      <c r="E131" s="3"/>
      <c r="F131" s="3"/>
    </row>
    <row r="132" spans="2:6">
      <c r="B132" s="180" t="s">
        <v>7</v>
      </c>
      <c r="C132" s="182"/>
      <c r="D132" s="26">
        <f>SUM(D119:D131)</f>
        <v>650.40000000000009</v>
      </c>
      <c r="E132" s="27"/>
      <c r="F132" s="3"/>
    </row>
  </sheetData>
  <mergeCells count="11">
    <mergeCell ref="B132:C132"/>
    <mergeCell ref="B99:F99"/>
    <mergeCell ref="B114:C114"/>
    <mergeCell ref="B96:C96"/>
    <mergeCell ref="B79:C79"/>
    <mergeCell ref="B56:C56"/>
    <mergeCell ref="B1:G1"/>
    <mergeCell ref="B17:C17"/>
    <mergeCell ref="B22:G22"/>
    <mergeCell ref="B38:C38"/>
    <mergeCell ref="B41:G41"/>
  </mergeCell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AU268"/>
  <sheetViews>
    <sheetView zoomScale="85" zoomScaleNormal="85" workbookViewId="0">
      <selection activeCell="Q11" sqref="Q11"/>
    </sheetView>
  </sheetViews>
  <sheetFormatPr baseColWidth="10" defaultRowHeight="15"/>
  <cols>
    <col min="1" max="1" width="2.85546875" customWidth="1"/>
    <col min="2" max="2" width="8.42578125" customWidth="1"/>
    <col min="3" max="3" width="10.7109375" customWidth="1"/>
    <col min="4" max="4" width="10.85546875" customWidth="1"/>
    <col min="5" max="5" width="13" customWidth="1"/>
    <col min="6" max="6" width="7.28515625" customWidth="1"/>
    <col min="9" max="9" width="10.42578125" customWidth="1"/>
    <col min="10" max="10" width="5.7109375" customWidth="1"/>
    <col min="11" max="11" width="9.140625" customWidth="1"/>
    <col min="12" max="12" width="12.140625" customWidth="1"/>
    <col min="13" max="13" width="9.28515625" customWidth="1"/>
    <col min="14" max="14" width="12.5703125" customWidth="1"/>
    <col min="15" max="15" width="6.140625" customWidth="1"/>
    <col min="16" max="16" width="9.28515625" customWidth="1"/>
    <col min="17" max="17" width="10.7109375" customWidth="1"/>
  </cols>
  <sheetData>
    <row r="1" spans="1:47" ht="26.25">
      <c r="A1" s="194" t="s">
        <v>55</v>
      </c>
      <c r="B1" s="195"/>
      <c r="C1" s="195"/>
      <c r="D1" s="195"/>
      <c r="E1" s="195"/>
      <c r="F1" s="195"/>
      <c r="G1" s="195"/>
      <c r="H1" s="195"/>
      <c r="I1" s="196"/>
      <c r="J1" s="194" t="s">
        <v>55</v>
      </c>
      <c r="K1" s="195"/>
      <c r="L1" s="195"/>
      <c r="M1" s="195"/>
      <c r="N1" s="195"/>
      <c r="O1" s="195"/>
      <c r="P1" s="195"/>
      <c r="Q1" s="195"/>
      <c r="R1" s="196"/>
      <c r="AC1" s="29"/>
      <c r="AD1" s="43"/>
      <c r="AE1" s="43"/>
      <c r="AF1" s="43"/>
      <c r="AG1" s="43"/>
      <c r="AH1" s="43"/>
      <c r="AI1" s="43"/>
      <c r="AJ1" s="43"/>
      <c r="AK1" s="44"/>
      <c r="AM1" s="29"/>
      <c r="AN1" s="43"/>
      <c r="AO1" s="43"/>
      <c r="AP1" s="43"/>
      <c r="AQ1" s="43"/>
      <c r="AR1" s="43"/>
      <c r="AS1" s="43"/>
      <c r="AT1" s="43"/>
      <c r="AU1" s="44"/>
    </row>
    <row r="2" spans="1:47" ht="21">
      <c r="A2" s="197" t="s">
        <v>39</v>
      </c>
      <c r="B2" s="198"/>
      <c r="C2" s="198"/>
      <c r="D2" s="198"/>
      <c r="E2" s="198"/>
      <c r="F2" s="198"/>
      <c r="G2" s="198"/>
      <c r="H2" s="198"/>
      <c r="I2" s="199"/>
      <c r="J2" s="197" t="s">
        <v>39</v>
      </c>
      <c r="K2" s="198"/>
      <c r="L2" s="198"/>
      <c r="M2" s="198"/>
      <c r="N2" s="198"/>
      <c r="O2" s="198"/>
      <c r="P2" s="198"/>
      <c r="Q2" s="198"/>
      <c r="R2" s="199"/>
      <c r="AC2" s="29"/>
      <c r="AD2" s="1" t="s">
        <v>56</v>
      </c>
      <c r="AE2" t="s">
        <v>372</v>
      </c>
      <c r="AH2" t="s">
        <v>59</v>
      </c>
      <c r="AI2" t="s">
        <v>302</v>
      </c>
      <c r="AK2" s="28"/>
      <c r="AM2" s="29"/>
      <c r="AN2" s="1" t="s">
        <v>56</v>
      </c>
      <c r="AO2" t="s">
        <v>303</v>
      </c>
      <c r="AR2" t="s">
        <v>59</v>
      </c>
      <c r="AS2" t="s">
        <v>302</v>
      </c>
      <c r="AU2" s="28"/>
    </row>
    <row r="3" spans="1:47" ht="21">
      <c r="A3" s="29"/>
      <c r="B3" s="43"/>
      <c r="C3" s="43"/>
      <c r="D3" s="43"/>
      <c r="E3" s="43"/>
      <c r="F3" s="43"/>
      <c r="G3" s="43"/>
      <c r="H3" s="43"/>
      <c r="I3" s="44"/>
      <c r="J3" s="29"/>
      <c r="K3" s="43"/>
      <c r="L3" s="43"/>
      <c r="M3" s="43"/>
      <c r="N3" s="43"/>
      <c r="O3" s="43"/>
      <c r="P3" s="43"/>
      <c r="Q3" s="43"/>
      <c r="R3" s="44"/>
      <c r="AC3" s="29"/>
      <c r="AD3" s="1" t="s">
        <v>57</v>
      </c>
      <c r="AE3">
        <v>1726019084</v>
      </c>
      <c r="AK3" s="28"/>
      <c r="AM3" s="29"/>
      <c r="AN3" s="1" t="s">
        <v>57</v>
      </c>
      <c r="AO3">
        <v>1803598133</v>
      </c>
      <c r="AU3" s="28"/>
    </row>
    <row r="4" spans="1:47" ht="15.75">
      <c r="A4" s="29"/>
      <c r="B4" s="1" t="s">
        <v>56</v>
      </c>
      <c r="C4" t="s">
        <v>1017</v>
      </c>
      <c r="F4" t="s">
        <v>59</v>
      </c>
      <c r="G4" t="s">
        <v>305</v>
      </c>
      <c r="I4" s="28"/>
      <c r="J4" s="29"/>
      <c r="K4" s="1" t="s">
        <v>56</v>
      </c>
      <c r="L4" t="s">
        <v>1011</v>
      </c>
      <c r="O4" t="s">
        <v>59</v>
      </c>
      <c r="P4" t="s">
        <v>1014</v>
      </c>
      <c r="R4" s="28"/>
      <c r="AC4" s="29"/>
      <c r="AD4" t="s">
        <v>58</v>
      </c>
      <c r="AE4" s="45">
        <v>44958</v>
      </c>
      <c r="AH4" s="1" t="s">
        <v>40</v>
      </c>
      <c r="AJ4">
        <v>30</v>
      </c>
      <c r="AK4" s="28"/>
      <c r="AM4" s="29"/>
      <c r="AN4" t="s">
        <v>58</v>
      </c>
      <c r="AO4" s="45">
        <v>44958</v>
      </c>
      <c r="AR4" s="1" t="s">
        <v>40</v>
      </c>
      <c r="AT4">
        <v>30</v>
      </c>
      <c r="AU4" s="28"/>
    </row>
    <row r="5" spans="1:47" ht="15.75">
      <c r="A5" s="29"/>
      <c r="B5" s="1" t="s">
        <v>57</v>
      </c>
      <c r="C5" s="203">
        <v>1724600125</v>
      </c>
      <c r="D5" s="203"/>
      <c r="I5" s="28"/>
      <c r="J5" s="29"/>
      <c r="K5" s="1" t="s">
        <v>57</v>
      </c>
      <c r="L5">
        <v>1726019084</v>
      </c>
      <c r="R5" s="28"/>
      <c r="AC5" s="29"/>
      <c r="AK5" s="28"/>
      <c r="AM5" s="29"/>
      <c r="AU5" s="28"/>
    </row>
    <row r="6" spans="1:47" ht="15.75">
      <c r="A6" s="29"/>
      <c r="B6" t="s">
        <v>58</v>
      </c>
      <c r="C6" s="45">
        <v>45078</v>
      </c>
      <c r="F6" s="1" t="s">
        <v>40</v>
      </c>
      <c r="H6">
        <v>30</v>
      </c>
      <c r="I6" s="28"/>
      <c r="J6" s="29"/>
      <c r="K6" t="s">
        <v>58</v>
      </c>
      <c r="L6" s="45">
        <v>45108</v>
      </c>
      <c r="O6" s="1" t="s">
        <v>40</v>
      </c>
      <c r="Q6">
        <v>30</v>
      </c>
      <c r="R6" s="28"/>
      <c r="AC6" s="29"/>
      <c r="AD6" s="200" t="s">
        <v>41</v>
      </c>
      <c r="AE6" s="200"/>
      <c r="AF6" s="200"/>
      <c r="AH6" s="200" t="s">
        <v>42</v>
      </c>
      <c r="AI6" s="200"/>
      <c r="AJ6" s="200"/>
      <c r="AK6" s="34"/>
      <c r="AM6" s="29"/>
      <c r="AN6" s="200" t="s">
        <v>41</v>
      </c>
      <c r="AO6" s="200"/>
      <c r="AP6" s="200"/>
      <c r="AR6" s="200" t="s">
        <v>42</v>
      </c>
      <c r="AS6" s="200"/>
      <c r="AT6" s="200"/>
      <c r="AU6" s="34"/>
    </row>
    <row r="7" spans="1:47" ht="15.75">
      <c r="A7" s="29"/>
      <c r="I7" s="28"/>
      <c r="J7" s="29"/>
      <c r="R7" s="28"/>
      <c r="AC7" s="29"/>
      <c r="AD7" t="s">
        <v>43</v>
      </c>
      <c r="AF7" s="40">
        <v>450.04</v>
      </c>
      <c r="AH7" t="s">
        <v>44</v>
      </c>
      <c r="AJ7" s="40">
        <f>AF7*9.45/100</f>
        <v>42.528779999999998</v>
      </c>
      <c r="AK7" s="28"/>
      <c r="AM7" s="29"/>
      <c r="AN7" t="s">
        <v>43</v>
      </c>
      <c r="AP7" s="40">
        <v>450.04</v>
      </c>
      <c r="AR7" t="s">
        <v>44</v>
      </c>
      <c r="AT7" s="40">
        <f>AP7*9.45/100</f>
        <v>42.528779999999998</v>
      </c>
      <c r="AU7" s="28"/>
    </row>
    <row r="8" spans="1:47" ht="15.75">
      <c r="A8" s="29"/>
      <c r="B8" s="200" t="s">
        <v>41</v>
      </c>
      <c r="C8" s="200"/>
      <c r="D8" s="200"/>
      <c r="F8" s="200" t="s">
        <v>42</v>
      </c>
      <c r="G8" s="200"/>
      <c r="H8" s="200"/>
      <c r="I8" s="34"/>
      <c r="J8" s="29"/>
      <c r="K8" s="200" t="s">
        <v>41</v>
      </c>
      <c r="L8" s="200"/>
      <c r="M8" s="200"/>
      <c r="O8" s="200" t="s">
        <v>42</v>
      </c>
      <c r="P8" s="200"/>
      <c r="Q8" s="200"/>
      <c r="R8" s="34"/>
      <c r="AC8" s="29"/>
      <c r="AD8" t="s">
        <v>45</v>
      </c>
      <c r="AF8" s="40">
        <v>0</v>
      </c>
      <c r="AH8" t="s">
        <v>46</v>
      </c>
      <c r="AJ8" s="40">
        <v>0</v>
      </c>
      <c r="AK8" s="28"/>
      <c r="AM8" s="29"/>
      <c r="AN8" t="s">
        <v>45</v>
      </c>
      <c r="AP8" s="40">
        <v>0</v>
      </c>
      <c r="AR8" t="s">
        <v>46</v>
      </c>
      <c r="AT8" s="40">
        <v>0</v>
      </c>
      <c r="AU8" s="28"/>
    </row>
    <row r="9" spans="1:47" ht="15.75">
      <c r="A9" s="29"/>
      <c r="B9" t="s">
        <v>43</v>
      </c>
      <c r="D9" s="40">
        <v>465.87</v>
      </c>
      <c r="F9" t="s">
        <v>44</v>
      </c>
      <c r="H9" s="40">
        <f>D9*9.45/100</f>
        <v>44.024714999999993</v>
      </c>
      <c r="I9" s="28"/>
      <c r="J9" s="29"/>
      <c r="K9" t="s">
        <v>43</v>
      </c>
      <c r="M9" s="40">
        <v>450.04</v>
      </c>
      <c r="O9" t="s">
        <v>44</v>
      </c>
      <c r="Q9" s="40">
        <f>M9*9.45/100</f>
        <v>42.528779999999998</v>
      </c>
      <c r="R9" s="28"/>
      <c r="AC9" s="29"/>
      <c r="AD9" t="s">
        <v>47</v>
      </c>
      <c r="AF9" s="41">
        <f>+AF7/12</f>
        <v>37.503333333333337</v>
      </c>
      <c r="AK9" s="28"/>
      <c r="AM9" s="29"/>
      <c r="AN9" t="s">
        <v>47</v>
      </c>
      <c r="AP9" s="41">
        <f>+AP7/12</f>
        <v>37.503333333333337</v>
      </c>
      <c r="AU9" s="28"/>
    </row>
    <row r="10" spans="1:47" ht="15.75">
      <c r="A10" s="29"/>
      <c r="B10" t="s">
        <v>45</v>
      </c>
      <c r="D10" s="40">
        <v>0</v>
      </c>
      <c r="F10" t="s">
        <v>46</v>
      </c>
      <c r="H10" s="40">
        <v>0</v>
      </c>
      <c r="I10" s="28"/>
      <c r="J10" s="29"/>
      <c r="K10" t="s">
        <v>45</v>
      </c>
      <c r="M10" s="40">
        <v>0</v>
      </c>
      <c r="O10" t="s">
        <v>46</v>
      </c>
      <c r="Q10" s="40">
        <v>200</v>
      </c>
      <c r="R10" s="28"/>
      <c r="AC10" s="29"/>
      <c r="AD10" t="s">
        <v>48</v>
      </c>
      <c r="AF10" s="41">
        <f>+AF7/12</f>
        <v>37.503333333333337</v>
      </c>
      <c r="AK10" s="28"/>
      <c r="AM10" s="29"/>
      <c r="AN10" t="s">
        <v>48</v>
      </c>
      <c r="AP10" s="41">
        <f>450.04/12</f>
        <v>37.503333333333337</v>
      </c>
      <c r="AU10" s="28"/>
    </row>
    <row r="11" spans="1:47" ht="15.75">
      <c r="A11" s="29"/>
      <c r="B11" t="s">
        <v>47</v>
      </c>
      <c r="D11" s="41">
        <f>+D9/12</f>
        <v>38.822499999999998</v>
      </c>
      <c r="I11" s="28"/>
      <c r="J11" s="29"/>
      <c r="K11" t="s">
        <v>47</v>
      </c>
      <c r="M11" s="41">
        <f>+M9/12</f>
        <v>37.503333333333337</v>
      </c>
      <c r="R11" s="28"/>
      <c r="AC11" s="29"/>
      <c r="AD11" t="s">
        <v>49</v>
      </c>
      <c r="AF11" s="41">
        <f>AF7*8.33%</f>
        <v>37.488332</v>
      </c>
      <c r="AK11" s="28"/>
      <c r="AM11" s="29"/>
      <c r="AN11" t="s">
        <v>49</v>
      </c>
      <c r="AP11" s="41">
        <f>AP7*8.33%</f>
        <v>37.488332</v>
      </c>
      <c r="AU11" s="28"/>
    </row>
    <row r="12" spans="1:47" ht="15.75">
      <c r="A12" s="29"/>
      <c r="B12" t="s">
        <v>48</v>
      </c>
      <c r="D12" s="41">
        <f>450/12</f>
        <v>37.5</v>
      </c>
      <c r="I12" s="28"/>
      <c r="J12" s="29"/>
      <c r="K12" t="s">
        <v>48</v>
      </c>
      <c r="M12" s="41">
        <f>450/12</f>
        <v>37.5</v>
      </c>
      <c r="R12" s="28"/>
      <c r="AC12" s="29"/>
      <c r="AD12" s="37" t="s">
        <v>50</v>
      </c>
      <c r="AE12" s="38"/>
      <c r="AF12" s="42">
        <f>SUM(AF7:AF11)</f>
        <v>562.53499866666675</v>
      </c>
      <c r="AH12" s="37" t="s">
        <v>51</v>
      </c>
      <c r="AI12" s="38"/>
      <c r="AJ12" s="42">
        <f>SUM(AJ7:AJ11)</f>
        <v>42.528779999999998</v>
      </c>
      <c r="AK12" s="35"/>
      <c r="AM12" s="29"/>
      <c r="AN12" s="37" t="s">
        <v>50</v>
      </c>
      <c r="AO12" s="38"/>
      <c r="AP12" s="42">
        <f>SUM(AP7:AP11)</f>
        <v>562.53499866666675</v>
      </c>
      <c r="AR12" s="37" t="s">
        <v>51</v>
      </c>
      <c r="AS12" s="38"/>
      <c r="AT12" s="42">
        <f>SUM(AT7:AT11)</f>
        <v>42.528779999999998</v>
      </c>
      <c r="AU12" s="35"/>
    </row>
    <row r="13" spans="1:47" ht="15.75">
      <c r="A13" s="29"/>
      <c r="B13" t="s">
        <v>49</v>
      </c>
      <c r="D13" s="41">
        <f>D9*8.33%</f>
        <v>38.806970999999997</v>
      </c>
      <c r="I13" s="28"/>
      <c r="J13" s="29"/>
      <c r="K13" t="s">
        <v>49</v>
      </c>
      <c r="M13" s="41">
        <f>M9*8.33%</f>
        <v>37.488332</v>
      </c>
      <c r="R13" s="28"/>
      <c r="AC13" s="29"/>
      <c r="AG13" s="202">
        <f>AF12-AJ12</f>
        <v>520.00621866666677</v>
      </c>
      <c r="AK13" s="30"/>
      <c r="AM13" s="29"/>
      <c r="AQ13" s="202">
        <f>AP12-AT12</f>
        <v>520.00621866666677</v>
      </c>
      <c r="AU13" s="30"/>
    </row>
    <row r="14" spans="1:47" ht="15.75">
      <c r="A14" s="29"/>
      <c r="B14" s="37" t="s">
        <v>50</v>
      </c>
      <c r="C14" s="38"/>
      <c r="D14" s="42">
        <f>SUM(D9:D13)</f>
        <v>580.99947099999997</v>
      </c>
      <c r="F14" s="37" t="s">
        <v>51</v>
      </c>
      <c r="G14" s="38"/>
      <c r="H14" s="42">
        <f>SUM(H9:H13)</f>
        <v>44.024714999999993</v>
      </c>
      <c r="I14" s="35"/>
      <c r="J14" s="29"/>
      <c r="K14" s="37" t="s">
        <v>50</v>
      </c>
      <c r="L14" s="38"/>
      <c r="M14" s="42">
        <f>SUM(M9:M13)</f>
        <v>562.53166533333331</v>
      </c>
      <c r="O14" s="37" t="s">
        <v>51</v>
      </c>
      <c r="P14" s="38"/>
      <c r="Q14" s="42">
        <f>SUM(Q9:Q13)</f>
        <v>242.52877999999998</v>
      </c>
      <c r="R14" s="35"/>
      <c r="AC14" s="29"/>
      <c r="AG14" s="202"/>
      <c r="AK14" s="30"/>
      <c r="AM14" s="29"/>
      <c r="AQ14" s="202"/>
      <c r="AU14" s="30"/>
    </row>
    <row r="15" spans="1:47" ht="15" customHeight="1">
      <c r="A15" s="29"/>
      <c r="E15" s="202">
        <f>D14-H14</f>
        <v>536.97475599999996</v>
      </c>
      <c r="I15" s="30"/>
      <c r="J15" s="29"/>
      <c r="N15" s="202">
        <f>M14-Q14</f>
        <v>320.00288533333332</v>
      </c>
      <c r="R15" s="30"/>
      <c r="AC15" s="29"/>
      <c r="AG15" s="39" t="s">
        <v>52</v>
      </c>
      <c r="AK15" s="30"/>
      <c r="AM15" s="29"/>
      <c r="AQ15" s="39" t="s">
        <v>52</v>
      </c>
      <c r="AU15" s="30"/>
    </row>
    <row r="16" spans="1:47" ht="15" customHeight="1">
      <c r="A16" s="29"/>
      <c r="E16" s="202"/>
      <c r="I16" s="30"/>
      <c r="J16" s="29"/>
      <c r="N16" s="202"/>
      <c r="R16" s="30"/>
      <c r="AC16" s="29"/>
      <c r="AK16" s="30"/>
      <c r="AM16" s="29"/>
      <c r="AU16" s="30"/>
    </row>
    <row r="17" spans="1:47">
      <c r="A17" s="29"/>
      <c r="E17" s="39" t="s">
        <v>52</v>
      </c>
      <c r="I17" s="30"/>
      <c r="J17" s="29"/>
      <c r="N17" s="39" t="s">
        <v>52</v>
      </c>
      <c r="R17" s="30"/>
      <c r="AC17" s="29"/>
      <c r="AK17" s="30"/>
      <c r="AM17" s="29"/>
      <c r="AU17" s="30"/>
    </row>
    <row r="18" spans="1:47">
      <c r="A18" s="29"/>
      <c r="I18" s="30"/>
      <c r="J18" s="29"/>
      <c r="R18" s="30"/>
      <c r="AC18" s="29"/>
      <c r="AK18" s="30"/>
      <c r="AM18" s="29"/>
      <c r="AU18" s="30"/>
    </row>
    <row r="19" spans="1:47">
      <c r="A19" s="29"/>
      <c r="I19" s="30"/>
      <c r="J19" s="29"/>
      <c r="R19" s="30"/>
      <c r="AC19" s="29"/>
      <c r="AD19" s="201" t="s">
        <v>53</v>
      </c>
      <c r="AE19" s="201"/>
      <c r="AF19" s="201"/>
      <c r="AH19" s="201" t="s">
        <v>54</v>
      </c>
      <c r="AI19" s="201"/>
      <c r="AJ19" s="201"/>
      <c r="AK19" s="36"/>
      <c r="AM19" s="29"/>
      <c r="AN19" s="201" t="s">
        <v>53</v>
      </c>
      <c r="AO19" s="201"/>
      <c r="AP19" s="201"/>
      <c r="AR19" s="201" t="s">
        <v>54</v>
      </c>
      <c r="AS19" s="201"/>
      <c r="AT19" s="201"/>
      <c r="AU19" s="36"/>
    </row>
    <row r="20" spans="1:47" ht="8.25" customHeight="1">
      <c r="A20" s="29"/>
      <c r="I20" s="30"/>
      <c r="J20" s="29"/>
      <c r="R20" s="30"/>
      <c r="AC20" s="31"/>
      <c r="AD20" s="32"/>
      <c r="AE20" s="32"/>
      <c r="AF20" s="32"/>
      <c r="AG20" s="32"/>
      <c r="AH20" s="32"/>
      <c r="AI20" s="32"/>
      <c r="AJ20" s="32"/>
      <c r="AK20" s="33"/>
      <c r="AM20" s="31"/>
      <c r="AN20" s="32"/>
      <c r="AO20" s="32"/>
      <c r="AP20" s="32"/>
      <c r="AQ20" s="32"/>
      <c r="AR20" s="32"/>
      <c r="AS20" s="32"/>
      <c r="AT20" s="32"/>
      <c r="AU20" s="33"/>
    </row>
    <row r="21" spans="1:47" ht="7.5" customHeight="1">
      <c r="A21" s="29"/>
      <c r="B21" s="201" t="s">
        <v>53</v>
      </c>
      <c r="C21" s="201"/>
      <c r="D21" s="201"/>
      <c r="F21" s="201" t="s">
        <v>54</v>
      </c>
      <c r="G21" s="201"/>
      <c r="H21" s="201"/>
      <c r="I21" s="36"/>
      <c r="J21" s="29"/>
      <c r="K21" s="201" t="s">
        <v>53</v>
      </c>
      <c r="L21" s="201"/>
      <c r="M21" s="201"/>
      <c r="O21" s="201" t="s">
        <v>54</v>
      </c>
      <c r="P21" s="201"/>
      <c r="Q21" s="201"/>
      <c r="R21" s="36"/>
    </row>
    <row r="22" spans="1:47" ht="19.5" customHeight="1">
      <c r="A22" s="31"/>
      <c r="B22" s="32"/>
      <c r="C22" s="32"/>
      <c r="D22" s="32"/>
      <c r="E22" s="32"/>
      <c r="F22" s="32"/>
      <c r="G22" s="32"/>
      <c r="H22" s="32"/>
      <c r="I22" s="33"/>
      <c r="J22" s="31"/>
      <c r="K22" s="32"/>
      <c r="L22" s="32"/>
      <c r="M22" s="32"/>
      <c r="N22" s="32"/>
      <c r="O22" s="32"/>
      <c r="P22" s="32"/>
      <c r="Q22" s="32"/>
      <c r="R22" s="33"/>
      <c r="T22" s="205"/>
      <c r="U22" s="205"/>
      <c r="V22" s="205"/>
      <c r="W22" s="205"/>
      <c r="X22" s="205"/>
      <c r="Y22" s="205"/>
      <c r="Z22" s="205"/>
      <c r="AA22" s="205"/>
      <c r="AB22" s="205"/>
      <c r="AC22" s="194" t="s">
        <v>55</v>
      </c>
      <c r="AD22" s="195"/>
      <c r="AE22" s="195"/>
      <c r="AF22" s="195"/>
      <c r="AG22" s="195"/>
      <c r="AH22" s="195"/>
      <c r="AI22" s="195"/>
      <c r="AJ22" s="195"/>
      <c r="AK22" s="196"/>
      <c r="AM22" s="194" t="s">
        <v>55</v>
      </c>
      <c r="AN22" s="195"/>
      <c r="AO22" s="195"/>
      <c r="AP22" s="195"/>
      <c r="AQ22" s="195"/>
      <c r="AR22" s="195"/>
      <c r="AS22" s="195"/>
      <c r="AT22" s="195"/>
      <c r="AU22" s="196"/>
    </row>
    <row r="23" spans="1:47" ht="26.25">
      <c r="A23" s="194" t="s">
        <v>55</v>
      </c>
      <c r="B23" s="195"/>
      <c r="C23" s="195"/>
      <c r="D23" s="195"/>
      <c r="E23" s="195"/>
      <c r="F23" s="195"/>
      <c r="G23" s="195"/>
      <c r="H23" s="195"/>
      <c r="I23" s="196"/>
      <c r="J23" s="194" t="s">
        <v>55</v>
      </c>
      <c r="K23" s="195"/>
      <c r="L23" s="195"/>
      <c r="M23" s="195"/>
      <c r="N23" s="195"/>
      <c r="O23" s="195"/>
      <c r="P23" s="195"/>
      <c r="Q23" s="195"/>
      <c r="R23" s="196"/>
      <c r="T23" s="91"/>
      <c r="U23" s="91"/>
      <c r="V23" s="91"/>
      <c r="W23" s="91"/>
      <c r="X23" s="91"/>
      <c r="Y23" s="91"/>
      <c r="Z23" s="91"/>
      <c r="AA23" s="91"/>
      <c r="AB23" s="92"/>
      <c r="AC23" s="29"/>
      <c r="AD23" s="1" t="s">
        <v>56</v>
      </c>
      <c r="AE23" t="s">
        <v>375</v>
      </c>
      <c r="AH23" t="s">
        <v>59</v>
      </c>
      <c r="AI23" t="s">
        <v>304</v>
      </c>
      <c r="AK23" s="28"/>
      <c r="AM23" s="29"/>
      <c r="AN23" s="1" t="s">
        <v>56</v>
      </c>
      <c r="AO23" t="s">
        <v>376</v>
      </c>
      <c r="AR23" t="s">
        <v>59</v>
      </c>
      <c r="AS23" t="s">
        <v>304</v>
      </c>
      <c r="AU23" s="28"/>
    </row>
    <row r="24" spans="1:47" ht="21">
      <c r="A24" s="197" t="s">
        <v>39</v>
      </c>
      <c r="B24" s="198"/>
      <c r="C24" s="198"/>
      <c r="D24" s="198"/>
      <c r="E24" s="198"/>
      <c r="F24" s="198"/>
      <c r="G24" s="198"/>
      <c r="H24" s="198"/>
      <c r="I24" s="199"/>
      <c r="J24" s="197" t="s">
        <v>39</v>
      </c>
      <c r="K24" s="198"/>
      <c r="L24" s="198"/>
      <c r="M24" s="198"/>
      <c r="N24" s="198"/>
      <c r="O24" s="198"/>
      <c r="P24" s="198"/>
      <c r="Q24" s="198"/>
      <c r="R24" s="199"/>
      <c r="T24" s="91"/>
      <c r="U24" s="91"/>
      <c r="V24" s="91"/>
      <c r="W24" s="91"/>
      <c r="X24" s="91"/>
      <c r="Y24" s="91"/>
      <c r="Z24" s="91"/>
      <c r="AA24" s="91"/>
      <c r="AB24" s="92"/>
      <c r="AC24" s="29"/>
      <c r="AD24" s="1" t="s">
        <v>57</v>
      </c>
      <c r="AE24">
        <v>1716325822</v>
      </c>
      <c r="AK24" s="28"/>
      <c r="AM24" s="29"/>
      <c r="AN24" s="1" t="s">
        <v>57</v>
      </c>
      <c r="AO24">
        <v>1718998683</v>
      </c>
      <c r="AU24" s="28"/>
    </row>
    <row r="25" spans="1:47" ht="21">
      <c r="A25" s="29"/>
      <c r="B25" s="43"/>
      <c r="C25" s="43"/>
      <c r="D25" s="43"/>
      <c r="E25" s="43"/>
      <c r="F25" s="43"/>
      <c r="G25" s="43"/>
      <c r="H25" s="43"/>
      <c r="I25" s="44"/>
      <c r="J25" s="29"/>
      <c r="K25" s="43"/>
      <c r="L25" s="43"/>
      <c r="M25" s="43"/>
      <c r="N25" s="43"/>
      <c r="O25" s="43"/>
      <c r="P25" s="43"/>
      <c r="Q25" s="43"/>
      <c r="R25" s="44"/>
      <c r="T25" s="91"/>
      <c r="U25" s="91"/>
      <c r="V25" s="93"/>
      <c r="W25" s="91"/>
      <c r="X25" s="91"/>
      <c r="Y25" s="94"/>
      <c r="Z25" s="94"/>
      <c r="AA25" s="91"/>
      <c r="AB25" s="92"/>
      <c r="AC25" s="29"/>
      <c r="AD25" t="s">
        <v>58</v>
      </c>
      <c r="AE25" s="45">
        <v>44958</v>
      </c>
      <c r="AH25" s="1" t="s">
        <v>40</v>
      </c>
      <c r="AJ25">
        <v>30</v>
      </c>
      <c r="AK25" s="28"/>
      <c r="AM25" s="29"/>
      <c r="AN25" t="s">
        <v>58</v>
      </c>
      <c r="AO25" s="45">
        <v>44958</v>
      </c>
      <c r="AR25" s="1" t="s">
        <v>40</v>
      </c>
      <c r="AT25">
        <v>30</v>
      </c>
      <c r="AU25" s="28"/>
    </row>
    <row r="26" spans="1:47" ht="15.75">
      <c r="A26" s="29"/>
      <c r="B26" s="1" t="s">
        <v>56</v>
      </c>
      <c r="C26" t="s">
        <v>306</v>
      </c>
      <c r="F26" t="s">
        <v>59</v>
      </c>
      <c r="G26" t="s">
        <v>302</v>
      </c>
      <c r="I26" s="28"/>
      <c r="J26" s="29"/>
      <c r="K26" s="1" t="s">
        <v>56</v>
      </c>
      <c r="L26" t="s">
        <v>374</v>
      </c>
      <c r="O26" t="s">
        <v>59</v>
      </c>
      <c r="P26" t="s">
        <v>297</v>
      </c>
      <c r="R26" s="28"/>
      <c r="T26" s="91"/>
      <c r="U26" s="91"/>
      <c r="V26" s="91"/>
      <c r="W26" s="91"/>
      <c r="X26" s="91"/>
      <c r="Y26" s="91"/>
      <c r="Z26" s="91"/>
      <c r="AA26" s="91"/>
      <c r="AB26" s="92"/>
      <c r="AC26" s="29"/>
      <c r="AK26" s="28"/>
      <c r="AM26" s="29"/>
      <c r="AU26" s="28"/>
    </row>
    <row r="27" spans="1:47" ht="15.75">
      <c r="A27" s="29"/>
      <c r="B27" s="1" t="s">
        <v>57</v>
      </c>
      <c r="C27" s="203">
        <v>1719901926</v>
      </c>
      <c r="D27" s="203"/>
      <c r="I27" s="28"/>
      <c r="J27" s="29"/>
      <c r="K27" s="1" t="s">
        <v>57</v>
      </c>
      <c r="L27">
        <v>2350864985</v>
      </c>
      <c r="R27" s="28"/>
      <c r="T27" s="91"/>
      <c r="U27" s="206"/>
      <c r="V27" s="206"/>
      <c r="W27" s="206"/>
      <c r="X27" s="91"/>
      <c r="Y27" s="206"/>
      <c r="Z27" s="206"/>
      <c r="AA27" s="206"/>
      <c r="AB27" s="95"/>
      <c r="AC27" s="29"/>
      <c r="AD27" s="200" t="s">
        <v>41</v>
      </c>
      <c r="AE27" s="200"/>
      <c r="AF27" s="200"/>
      <c r="AH27" s="200" t="s">
        <v>42</v>
      </c>
      <c r="AI27" s="200"/>
      <c r="AJ27" s="200"/>
      <c r="AK27" s="34"/>
      <c r="AM27" s="29"/>
      <c r="AN27" s="200" t="s">
        <v>41</v>
      </c>
      <c r="AO27" s="200"/>
      <c r="AP27" s="200"/>
      <c r="AR27" s="200" t="s">
        <v>42</v>
      </c>
      <c r="AS27" s="200"/>
      <c r="AT27" s="200"/>
      <c r="AU27" s="34"/>
    </row>
    <row r="28" spans="1:47" ht="15.75">
      <c r="A28" s="29"/>
      <c r="B28" t="s">
        <v>58</v>
      </c>
      <c r="C28" s="45">
        <v>45078</v>
      </c>
      <c r="F28" s="1" t="s">
        <v>40</v>
      </c>
      <c r="H28">
        <v>15</v>
      </c>
      <c r="I28" s="28"/>
      <c r="J28" s="29"/>
      <c r="K28" t="s">
        <v>58</v>
      </c>
      <c r="L28" s="45">
        <v>45078</v>
      </c>
      <c r="O28" s="1" t="s">
        <v>40</v>
      </c>
      <c r="Q28">
        <v>15</v>
      </c>
      <c r="R28" s="28"/>
      <c r="T28" s="91"/>
      <c r="U28" s="91"/>
      <c r="V28" s="91"/>
      <c r="W28" s="96"/>
      <c r="X28" s="91"/>
      <c r="Y28" s="91"/>
      <c r="Z28" s="91"/>
      <c r="AA28" s="96"/>
      <c r="AB28" s="92"/>
      <c r="AC28" s="29"/>
      <c r="AD28" t="s">
        <v>43</v>
      </c>
      <c r="AF28" s="40">
        <v>450.04</v>
      </c>
      <c r="AH28" t="s">
        <v>44</v>
      </c>
      <c r="AJ28" s="40">
        <f>AF28*9.45/100</f>
        <v>42.528779999999998</v>
      </c>
      <c r="AK28" s="28"/>
      <c r="AM28" s="29"/>
      <c r="AN28" t="s">
        <v>43</v>
      </c>
      <c r="AP28" s="40">
        <v>450.04</v>
      </c>
      <c r="AR28" t="s">
        <v>44</v>
      </c>
      <c r="AT28" s="40">
        <f>AP28*9.45/100</f>
        <v>42.528779999999998</v>
      </c>
      <c r="AU28" s="28"/>
    </row>
    <row r="29" spans="1:47" ht="15.75">
      <c r="A29" s="29"/>
      <c r="I29" s="28"/>
      <c r="J29" s="29"/>
      <c r="R29" s="28"/>
      <c r="T29" s="91"/>
      <c r="U29" s="91"/>
      <c r="V29" s="91"/>
      <c r="W29" s="96"/>
      <c r="X29" s="91"/>
      <c r="Y29" s="91"/>
      <c r="Z29" s="91"/>
      <c r="AA29" s="96"/>
      <c r="AB29" s="92"/>
      <c r="AC29" s="29"/>
      <c r="AD29" t="s">
        <v>45</v>
      </c>
      <c r="AF29" s="40">
        <v>0</v>
      </c>
      <c r="AH29" t="s">
        <v>46</v>
      </c>
      <c r="AJ29" s="40">
        <v>0</v>
      </c>
      <c r="AK29" s="28"/>
      <c r="AM29" s="29"/>
      <c r="AN29" t="s">
        <v>45</v>
      </c>
      <c r="AP29" s="40">
        <v>0</v>
      </c>
      <c r="AR29" t="s">
        <v>46</v>
      </c>
      <c r="AT29" s="40">
        <v>0</v>
      </c>
      <c r="AU29" s="28"/>
    </row>
    <row r="30" spans="1:47" ht="15.75">
      <c r="A30" s="29"/>
      <c r="B30" s="200" t="s">
        <v>41</v>
      </c>
      <c r="C30" s="200"/>
      <c r="D30" s="200"/>
      <c r="F30" s="200" t="s">
        <v>42</v>
      </c>
      <c r="G30" s="200"/>
      <c r="H30" s="200"/>
      <c r="I30" s="34"/>
      <c r="J30" s="29"/>
      <c r="K30" s="200" t="s">
        <v>41</v>
      </c>
      <c r="L30" s="200"/>
      <c r="M30" s="200"/>
      <c r="O30" s="200" t="s">
        <v>42</v>
      </c>
      <c r="P30" s="200"/>
      <c r="Q30" s="200"/>
      <c r="R30" s="34"/>
      <c r="T30" s="91"/>
      <c r="U30" s="91"/>
      <c r="V30" s="91"/>
      <c r="W30" s="97"/>
      <c r="X30" s="91"/>
      <c r="Y30" s="91"/>
      <c r="Z30" s="91"/>
      <c r="AA30" s="91"/>
      <c r="AB30" s="92"/>
      <c r="AC30" s="29"/>
      <c r="AD30" t="s">
        <v>47</v>
      </c>
      <c r="AF30" s="41">
        <f>AF28/12</f>
        <v>37.503333333333337</v>
      </c>
      <c r="AK30" s="28"/>
      <c r="AM30" s="29"/>
      <c r="AN30" t="s">
        <v>47</v>
      </c>
      <c r="AP30" s="41">
        <f>AP28/12</f>
        <v>37.503333333333337</v>
      </c>
      <c r="AU30" s="28"/>
    </row>
    <row r="31" spans="1:47" ht="15.75">
      <c r="A31" s="29"/>
      <c r="B31" t="s">
        <v>43</v>
      </c>
      <c r="D31" s="40">
        <v>225.02</v>
      </c>
      <c r="F31" t="s">
        <v>44</v>
      </c>
      <c r="H31" s="40">
        <f>D31*9.45/100</f>
        <v>21.264389999999999</v>
      </c>
      <c r="I31" s="28"/>
      <c r="J31" s="29"/>
      <c r="K31" t="s">
        <v>43</v>
      </c>
      <c r="M31" s="40">
        <v>225.02</v>
      </c>
      <c r="O31" t="s">
        <v>44</v>
      </c>
      <c r="Q31" s="40">
        <f>M31*9.45/100</f>
        <v>21.264389999999999</v>
      </c>
      <c r="R31" s="28"/>
      <c r="T31" s="91"/>
      <c r="U31" s="91"/>
      <c r="V31" s="91"/>
      <c r="W31" s="97"/>
      <c r="X31" s="91"/>
      <c r="Y31" s="91"/>
      <c r="Z31" s="91"/>
      <c r="AA31" s="91"/>
      <c r="AB31" s="92"/>
      <c r="AC31" s="29"/>
      <c r="AD31" t="s">
        <v>48</v>
      </c>
      <c r="AF31" s="41">
        <f>450/12</f>
        <v>37.5</v>
      </c>
      <c r="AK31" s="28"/>
      <c r="AM31" s="29"/>
      <c r="AN31" t="s">
        <v>48</v>
      </c>
      <c r="AP31" s="41">
        <f>450/12</f>
        <v>37.5</v>
      </c>
      <c r="AU31" s="28"/>
    </row>
    <row r="32" spans="1:47" ht="15.75">
      <c r="A32" s="29"/>
      <c r="B32" t="s">
        <v>45</v>
      </c>
      <c r="D32" s="40">
        <v>0</v>
      </c>
      <c r="F32" t="s">
        <v>46</v>
      </c>
      <c r="H32" s="40">
        <v>0</v>
      </c>
      <c r="I32" s="28"/>
      <c r="J32" s="29"/>
      <c r="K32" t="s">
        <v>45</v>
      </c>
      <c r="M32" s="40">
        <v>0</v>
      </c>
      <c r="O32" t="s">
        <v>46</v>
      </c>
      <c r="Q32" s="40">
        <v>0</v>
      </c>
      <c r="R32" s="28"/>
      <c r="T32" s="91"/>
      <c r="U32" s="91"/>
      <c r="V32" s="91"/>
      <c r="W32" s="97"/>
      <c r="X32" s="91"/>
      <c r="Y32" s="91"/>
      <c r="Z32" s="91"/>
      <c r="AA32" s="91"/>
      <c r="AB32" s="92"/>
      <c r="AC32" s="29"/>
      <c r="AD32" t="s">
        <v>49</v>
      </c>
      <c r="AF32" s="41">
        <f>AF28*8.33%</f>
        <v>37.488332</v>
      </c>
      <c r="AK32" s="28"/>
      <c r="AM32" s="29"/>
      <c r="AN32" t="s">
        <v>49</v>
      </c>
      <c r="AP32" s="41">
        <f>AP28*8.33%</f>
        <v>37.488332</v>
      </c>
      <c r="AU32" s="28"/>
    </row>
    <row r="33" spans="1:47" ht="15.75">
      <c r="A33" s="29"/>
      <c r="B33" t="s">
        <v>47</v>
      </c>
      <c r="D33" s="41">
        <f>D31/12</f>
        <v>18.751666666666669</v>
      </c>
      <c r="I33" s="28"/>
      <c r="J33" s="29"/>
      <c r="K33" t="s">
        <v>47</v>
      </c>
      <c r="M33" s="41">
        <f>M31/12</f>
        <v>18.751666666666669</v>
      </c>
      <c r="R33" s="28"/>
      <c r="T33" s="91"/>
      <c r="U33" s="91"/>
      <c r="V33" s="91"/>
      <c r="W33" s="96"/>
      <c r="X33" s="91"/>
      <c r="Y33" s="91"/>
      <c r="Z33" s="91"/>
      <c r="AA33" s="96"/>
      <c r="AB33" s="92"/>
      <c r="AC33" s="29"/>
      <c r="AD33" s="37" t="s">
        <v>50</v>
      </c>
      <c r="AE33" s="38"/>
      <c r="AF33" s="42">
        <f>SUM(AF28:AF32)</f>
        <v>562.53166533333331</v>
      </c>
      <c r="AH33" s="37" t="s">
        <v>51</v>
      </c>
      <c r="AI33" s="38"/>
      <c r="AJ33" s="42">
        <f>SUM(AJ28:AJ32)</f>
        <v>42.528779999999998</v>
      </c>
      <c r="AK33" s="35"/>
      <c r="AM33" s="29"/>
      <c r="AN33" s="37" t="s">
        <v>50</v>
      </c>
      <c r="AO33" s="38"/>
      <c r="AP33" s="42">
        <f>SUM(AP28:AP32)</f>
        <v>562.53166533333331</v>
      </c>
      <c r="AR33" s="37" t="s">
        <v>51</v>
      </c>
      <c r="AS33" s="38"/>
      <c r="AT33" s="42">
        <f>SUM(AT28:AT32)</f>
        <v>42.528779999999998</v>
      </c>
      <c r="AU33" s="35"/>
    </row>
    <row r="34" spans="1:47" ht="15.75">
      <c r="A34" s="29"/>
      <c r="B34" t="s">
        <v>48</v>
      </c>
      <c r="D34" s="41">
        <f>D31/12</f>
        <v>18.751666666666669</v>
      </c>
      <c r="I34" s="28"/>
      <c r="J34" s="29"/>
      <c r="K34" t="s">
        <v>48</v>
      </c>
      <c r="M34" s="41">
        <f>M31/12</f>
        <v>18.751666666666669</v>
      </c>
      <c r="R34" s="28"/>
      <c r="T34" s="91"/>
      <c r="U34" s="91"/>
      <c r="V34" s="91"/>
      <c r="W34" s="91"/>
      <c r="X34" s="207"/>
      <c r="Y34" s="91"/>
      <c r="Z34" s="91"/>
      <c r="AA34" s="91"/>
      <c r="AB34" s="91"/>
      <c r="AC34" s="29"/>
      <c r="AG34" s="202">
        <f>AF33-AJ33</f>
        <v>520.00288533333332</v>
      </c>
      <c r="AK34" s="30"/>
      <c r="AM34" s="29"/>
      <c r="AQ34" s="202">
        <f>AP33-AT33</f>
        <v>520.00288533333332</v>
      </c>
      <c r="AU34" s="30"/>
    </row>
    <row r="35" spans="1:47" ht="15.75">
      <c r="A35" s="29"/>
      <c r="B35" t="s">
        <v>49</v>
      </c>
      <c r="D35" s="41">
        <f>225*8.33%</f>
        <v>18.7425</v>
      </c>
      <c r="I35" s="28"/>
      <c r="J35" s="29"/>
      <c r="K35" t="s">
        <v>49</v>
      </c>
      <c r="M35" s="41">
        <f>M31*8.33%</f>
        <v>18.744166</v>
      </c>
      <c r="R35" s="28"/>
      <c r="T35" s="91"/>
      <c r="U35" s="91"/>
      <c r="V35" s="91"/>
      <c r="W35" s="91"/>
      <c r="X35" s="207"/>
      <c r="Y35" s="91"/>
      <c r="Z35" s="91"/>
      <c r="AA35" s="91"/>
      <c r="AB35" s="91"/>
      <c r="AC35" s="29"/>
      <c r="AG35" s="202"/>
      <c r="AK35" s="30"/>
      <c r="AM35" s="29"/>
      <c r="AQ35" s="202"/>
      <c r="AU35" s="30"/>
    </row>
    <row r="36" spans="1:47" ht="15.75">
      <c r="A36" s="29"/>
      <c r="B36" s="37" t="s">
        <v>50</v>
      </c>
      <c r="C36" s="38"/>
      <c r="D36" s="42">
        <f>SUM(D31:D35)</f>
        <v>281.26583333333338</v>
      </c>
      <c r="F36" s="37" t="s">
        <v>51</v>
      </c>
      <c r="G36" s="38"/>
      <c r="H36" s="42">
        <f>SUM(H31:H35)</f>
        <v>21.264389999999999</v>
      </c>
      <c r="I36" s="35"/>
      <c r="J36" s="29"/>
      <c r="K36" s="37" t="s">
        <v>50</v>
      </c>
      <c r="L36" s="38"/>
      <c r="M36" s="42">
        <f>SUM(M31:M35)</f>
        <v>281.26749933333338</v>
      </c>
      <c r="O36" s="37" t="s">
        <v>51</v>
      </c>
      <c r="P36" s="38"/>
      <c r="Q36" s="42">
        <f>SUM(Q31:Q35)</f>
        <v>21.264389999999999</v>
      </c>
      <c r="R36" s="35"/>
      <c r="T36" s="91"/>
      <c r="U36" s="91"/>
      <c r="V36" s="91"/>
      <c r="W36" s="91"/>
      <c r="X36" s="98"/>
      <c r="Y36" s="91"/>
      <c r="Z36" s="91"/>
      <c r="AA36" s="91"/>
      <c r="AB36" s="91"/>
      <c r="AC36" s="29"/>
      <c r="AG36" s="39" t="s">
        <v>52</v>
      </c>
      <c r="AK36" s="30"/>
      <c r="AM36" s="29"/>
      <c r="AQ36" s="39" t="s">
        <v>52</v>
      </c>
      <c r="AU36" s="30"/>
    </row>
    <row r="37" spans="1:47">
      <c r="A37" s="29"/>
      <c r="E37" s="202">
        <f>D36-H36</f>
        <v>260.00144333333338</v>
      </c>
      <c r="I37" s="30"/>
      <c r="J37" s="29"/>
      <c r="N37" s="202">
        <f>M36-Q36</f>
        <v>260.00310933333338</v>
      </c>
      <c r="R37" s="30"/>
      <c r="T37" s="91"/>
      <c r="U37" s="91"/>
      <c r="V37" s="91"/>
      <c r="W37" s="91"/>
      <c r="X37" s="91"/>
      <c r="Y37" s="91"/>
      <c r="Z37" s="91"/>
      <c r="AA37" s="91"/>
      <c r="AB37" s="91"/>
      <c r="AC37" s="29"/>
      <c r="AK37" s="30"/>
      <c r="AM37" s="29"/>
      <c r="AU37" s="30"/>
    </row>
    <row r="38" spans="1:47">
      <c r="A38" s="29"/>
      <c r="E38" s="202"/>
      <c r="I38" s="30"/>
      <c r="J38" s="29"/>
      <c r="N38" s="202"/>
      <c r="R38" s="30"/>
      <c r="T38" s="91"/>
      <c r="U38" s="91"/>
      <c r="V38" s="91"/>
      <c r="W38" s="91"/>
      <c r="X38" s="91"/>
      <c r="Y38" s="91"/>
      <c r="Z38" s="91"/>
      <c r="AA38" s="91"/>
      <c r="AB38" s="91"/>
      <c r="AC38" s="29"/>
      <c r="AK38" s="30"/>
      <c r="AM38" s="29"/>
      <c r="AU38" s="30"/>
    </row>
    <row r="39" spans="1:47">
      <c r="A39" s="29"/>
      <c r="E39" s="39" t="s">
        <v>52</v>
      </c>
      <c r="I39" s="30"/>
      <c r="J39" s="29"/>
      <c r="N39" s="39" t="s">
        <v>52</v>
      </c>
      <c r="R39" s="30"/>
      <c r="T39" s="91"/>
      <c r="U39" s="91"/>
      <c r="V39" s="91"/>
      <c r="W39" s="91"/>
      <c r="X39" s="91"/>
      <c r="Y39" s="91"/>
      <c r="Z39" s="91"/>
      <c r="AA39" s="91"/>
      <c r="AB39" s="91"/>
      <c r="AC39" s="29"/>
      <c r="AK39" s="30"/>
      <c r="AM39" s="29"/>
      <c r="AU39" s="30"/>
    </row>
    <row r="40" spans="1:47">
      <c r="A40" s="29"/>
      <c r="I40" s="30"/>
      <c r="J40" s="29"/>
      <c r="R40" s="30"/>
      <c r="T40" s="91"/>
      <c r="U40" s="204"/>
      <c r="V40" s="204"/>
      <c r="W40" s="204"/>
      <c r="X40" s="91"/>
      <c r="Y40" s="204"/>
      <c r="Z40" s="204"/>
      <c r="AA40" s="204"/>
      <c r="AB40" s="99"/>
      <c r="AC40" s="29"/>
      <c r="AD40" s="201" t="s">
        <v>53</v>
      </c>
      <c r="AE40" s="201"/>
      <c r="AF40" s="201"/>
      <c r="AH40" s="201" t="s">
        <v>54</v>
      </c>
      <c r="AI40" s="201"/>
      <c r="AJ40" s="201"/>
      <c r="AK40" s="36"/>
      <c r="AM40" s="29"/>
      <c r="AN40" s="201" t="s">
        <v>53</v>
      </c>
      <c r="AO40" s="201"/>
      <c r="AP40" s="201"/>
      <c r="AR40" s="201" t="s">
        <v>54</v>
      </c>
      <c r="AS40" s="201"/>
      <c r="AT40" s="201"/>
      <c r="AU40" s="36"/>
    </row>
    <row r="41" spans="1:47">
      <c r="A41" s="29"/>
      <c r="I41" s="30"/>
      <c r="J41" s="29"/>
      <c r="R41" s="30"/>
      <c r="T41" s="91"/>
      <c r="U41" s="91"/>
      <c r="V41" s="91"/>
      <c r="W41" s="91"/>
      <c r="X41" s="91"/>
      <c r="Y41" s="91"/>
      <c r="Z41" s="91"/>
      <c r="AA41" s="91"/>
      <c r="AB41" s="91"/>
      <c r="AC41" s="31"/>
      <c r="AD41" s="32"/>
      <c r="AE41" s="32"/>
      <c r="AF41" s="32"/>
      <c r="AG41" s="32"/>
      <c r="AH41" s="32"/>
      <c r="AI41" s="32"/>
      <c r="AJ41" s="32"/>
      <c r="AK41" s="33"/>
      <c r="AM41" s="31"/>
      <c r="AN41" s="32"/>
      <c r="AO41" s="32"/>
      <c r="AP41" s="32"/>
      <c r="AQ41" s="32"/>
      <c r="AR41" s="32"/>
      <c r="AS41" s="32"/>
      <c r="AT41" s="32"/>
      <c r="AU41" s="33"/>
    </row>
    <row r="42" spans="1:47">
      <c r="A42" s="29"/>
      <c r="I42" s="30"/>
      <c r="J42" s="29"/>
      <c r="R42" s="30"/>
      <c r="T42" s="91"/>
      <c r="U42" s="91"/>
      <c r="V42" s="91"/>
      <c r="W42" s="91"/>
      <c r="X42" s="91"/>
      <c r="Y42" s="91"/>
      <c r="Z42" s="91"/>
      <c r="AA42" s="91"/>
      <c r="AB42" s="91"/>
    </row>
    <row r="43" spans="1:47">
      <c r="A43" s="29"/>
      <c r="B43" s="201" t="s">
        <v>53</v>
      </c>
      <c r="C43" s="201"/>
      <c r="D43" s="201"/>
      <c r="F43" s="201" t="s">
        <v>54</v>
      </c>
      <c r="G43" s="201"/>
      <c r="H43" s="201"/>
      <c r="I43" s="36"/>
      <c r="J43" s="29"/>
      <c r="K43" s="201" t="s">
        <v>53</v>
      </c>
      <c r="L43" s="201"/>
      <c r="M43" s="201"/>
      <c r="O43" s="201" t="s">
        <v>54</v>
      </c>
      <c r="P43" s="201"/>
      <c r="Q43" s="201"/>
      <c r="R43" s="36"/>
    </row>
    <row r="44" spans="1:47" ht="6" customHeight="1">
      <c r="A44" s="31"/>
      <c r="B44" s="32"/>
      <c r="C44" s="32"/>
      <c r="D44" s="32"/>
      <c r="E44" s="32"/>
      <c r="F44" s="32"/>
      <c r="G44" s="32"/>
      <c r="H44" s="32"/>
      <c r="I44" s="33"/>
      <c r="J44" s="31"/>
      <c r="K44" s="32"/>
      <c r="L44" s="32"/>
      <c r="M44" s="32"/>
      <c r="N44" s="32"/>
      <c r="O44" s="32"/>
      <c r="P44" s="32"/>
      <c r="Q44" s="32"/>
      <c r="R44" s="33"/>
    </row>
    <row r="45" spans="1:47" ht="24" customHeight="1"/>
    <row r="47" spans="1:47" ht="26.25">
      <c r="A47" s="194" t="s">
        <v>55</v>
      </c>
      <c r="B47" s="195"/>
      <c r="C47" s="195"/>
      <c r="D47" s="195"/>
      <c r="E47" s="195"/>
      <c r="F47" s="195"/>
      <c r="G47" s="195"/>
      <c r="H47" s="195"/>
      <c r="I47" s="196"/>
      <c r="J47" s="194" t="s">
        <v>55</v>
      </c>
      <c r="K47" s="195"/>
      <c r="L47" s="195"/>
      <c r="M47" s="195"/>
      <c r="N47" s="195"/>
      <c r="O47" s="195"/>
      <c r="P47" s="195"/>
      <c r="Q47" s="195"/>
      <c r="R47" s="196"/>
    </row>
    <row r="48" spans="1:47" ht="21">
      <c r="A48" s="197" t="s">
        <v>39</v>
      </c>
      <c r="B48" s="198"/>
      <c r="C48" s="198"/>
      <c r="D48" s="198"/>
      <c r="E48" s="198"/>
      <c r="F48" s="198"/>
      <c r="G48" s="198"/>
      <c r="H48" s="198"/>
      <c r="I48" s="199"/>
      <c r="J48" s="197" t="s">
        <v>39</v>
      </c>
      <c r="K48" s="198"/>
      <c r="L48" s="198"/>
      <c r="M48" s="198"/>
      <c r="N48" s="198"/>
      <c r="O48" s="198"/>
      <c r="P48" s="198"/>
      <c r="Q48" s="198"/>
      <c r="R48" s="199"/>
    </row>
    <row r="49" spans="1:18" ht="21">
      <c r="A49" s="29"/>
      <c r="B49" s="43"/>
      <c r="C49" s="43"/>
      <c r="D49" s="43"/>
      <c r="E49" s="43"/>
      <c r="F49" s="43"/>
      <c r="G49" s="43"/>
      <c r="H49" s="43"/>
      <c r="I49" s="44"/>
      <c r="J49" s="29"/>
      <c r="K49" s="43"/>
      <c r="L49" s="43"/>
      <c r="M49" s="43"/>
      <c r="N49" s="43"/>
      <c r="O49" s="43"/>
      <c r="P49" s="43"/>
      <c r="Q49" s="43"/>
      <c r="R49" s="44"/>
    </row>
    <row r="50" spans="1:18" ht="15.75">
      <c r="A50" s="29"/>
      <c r="B50" s="1" t="s">
        <v>56</v>
      </c>
      <c r="C50" t="s">
        <v>373</v>
      </c>
      <c r="F50" t="s">
        <v>59</v>
      </c>
      <c r="G50" t="s">
        <v>296</v>
      </c>
      <c r="I50" s="28"/>
      <c r="J50" s="29"/>
      <c r="K50" s="1" t="s">
        <v>56</v>
      </c>
      <c r="L50" t="s">
        <v>1010</v>
      </c>
      <c r="O50" t="s">
        <v>59</v>
      </c>
      <c r="P50" t="s">
        <v>295</v>
      </c>
      <c r="R50" s="28"/>
    </row>
    <row r="51" spans="1:18" ht="15.75">
      <c r="A51" s="29"/>
      <c r="B51" s="1" t="s">
        <v>57</v>
      </c>
      <c r="C51" s="203">
        <v>1720714904</v>
      </c>
      <c r="D51" s="203"/>
      <c r="I51" s="28"/>
      <c r="J51" s="29"/>
      <c r="K51" s="1" t="s">
        <v>57</v>
      </c>
      <c r="L51">
        <v>501966279</v>
      </c>
      <c r="R51" s="28"/>
    </row>
    <row r="52" spans="1:18" ht="15.75">
      <c r="A52" s="29"/>
      <c r="B52" t="s">
        <v>58</v>
      </c>
      <c r="C52" s="45">
        <v>45078</v>
      </c>
      <c r="F52" s="1" t="s">
        <v>40</v>
      </c>
      <c r="H52">
        <v>15</v>
      </c>
      <c r="I52" s="28"/>
      <c r="J52" s="29"/>
      <c r="K52" t="s">
        <v>58</v>
      </c>
      <c r="L52" s="45">
        <v>45078</v>
      </c>
      <c r="O52" s="1" t="s">
        <v>40</v>
      </c>
      <c r="Q52">
        <v>15</v>
      </c>
      <c r="R52" s="28"/>
    </row>
    <row r="53" spans="1:18" ht="15.75">
      <c r="A53" s="29"/>
      <c r="I53" s="28"/>
      <c r="J53" s="29"/>
      <c r="R53" s="28"/>
    </row>
    <row r="54" spans="1:18" ht="15.75">
      <c r="A54" s="29"/>
      <c r="B54" s="200" t="s">
        <v>41</v>
      </c>
      <c r="C54" s="200"/>
      <c r="D54" s="200"/>
      <c r="F54" s="200" t="s">
        <v>42</v>
      </c>
      <c r="G54" s="200"/>
      <c r="H54" s="200"/>
      <c r="I54" s="34"/>
      <c r="J54" s="29"/>
      <c r="K54" s="200" t="s">
        <v>41</v>
      </c>
      <c r="L54" s="200"/>
      <c r="M54" s="200"/>
      <c r="O54" s="200" t="s">
        <v>42</v>
      </c>
      <c r="P54" s="200"/>
      <c r="Q54" s="200"/>
      <c r="R54" s="34"/>
    </row>
    <row r="55" spans="1:18" ht="15.75">
      <c r="A55" s="29"/>
      <c r="B55" t="s">
        <v>43</v>
      </c>
      <c r="D55" s="40">
        <v>225.02</v>
      </c>
      <c r="F55" t="s">
        <v>44</v>
      </c>
      <c r="H55" s="40">
        <f>D55*9.45/100</f>
        <v>21.264389999999999</v>
      </c>
      <c r="I55" s="28"/>
      <c r="J55" s="29"/>
      <c r="K55" t="s">
        <v>43</v>
      </c>
      <c r="M55" s="40">
        <v>225</v>
      </c>
      <c r="O55" t="s">
        <v>44</v>
      </c>
      <c r="Q55" s="56">
        <f>M55*9.45/100</f>
        <v>21.262499999999999</v>
      </c>
      <c r="R55" s="28"/>
    </row>
    <row r="56" spans="1:18" ht="15.75">
      <c r="A56" s="29"/>
      <c r="B56" t="s">
        <v>45</v>
      </c>
      <c r="D56" s="40">
        <v>0</v>
      </c>
      <c r="F56" t="s">
        <v>46</v>
      </c>
      <c r="H56" s="40">
        <v>0</v>
      </c>
      <c r="I56" s="28"/>
      <c r="J56" s="29"/>
      <c r="K56" t="s">
        <v>45</v>
      </c>
      <c r="M56" s="40">
        <v>0</v>
      </c>
      <c r="O56" t="s">
        <v>46</v>
      </c>
      <c r="Q56" s="40">
        <v>0</v>
      </c>
      <c r="R56" s="28"/>
    </row>
    <row r="57" spans="1:18" ht="15.75">
      <c r="A57" s="29"/>
      <c r="B57" t="s">
        <v>47</v>
      </c>
      <c r="D57" s="41">
        <f>D55/12</f>
        <v>18.751666666666669</v>
      </c>
      <c r="I57" s="28"/>
      <c r="J57" s="29"/>
      <c r="K57" t="s">
        <v>47</v>
      </c>
      <c r="M57" s="41">
        <f>M55/12</f>
        <v>18.75</v>
      </c>
      <c r="R57" s="28"/>
    </row>
    <row r="58" spans="1:18" ht="15.75">
      <c r="A58" s="29"/>
      <c r="B58" t="s">
        <v>48</v>
      </c>
      <c r="D58" s="41">
        <f>D55/12</f>
        <v>18.751666666666669</v>
      </c>
      <c r="I58" s="28"/>
      <c r="J58" s="29"/>
      <c r="K58" t="s">
        <v>48</v>
      </c>
      <c r="M58" s="41">
        <f>M55/12</f>
        <v>18.75</v>
      </c>
      <c r="R58" s="28"/>
    </row>
    <row r="59" spans="1:18" ht="15.75">
      <c r="A59" s="29"/>
      <c r="B59" t="s">
        <v>49</v>
      </c>
      <c r="D59" s="41">
        <f>D55*8.33%</f>
        <v>18.744166</v>
      </c>
      <c r="I59" s="28"/>
      <c r="J59" s="29"/>
      <c r="K59" t="s">
        <v>49</v>
      </c>
      <c r="M59" s="41"/>
      <c r="R59" s="28"/>
    </row>
    <row r="60" spans="1:18" ht="15.75">
      <c r="A60" s="29"/>
      <c r="B60" s="37" t="s">
        <v>50</v>
      </c>
      <c r="C60" s="38"/>
      <c r="D60" s="42">
        <f>SUM(D55:D59)</f>
        <v>281.26749933333338</v>
      </c>
      <c r="F60" s="37" t="s">
        <v>51</v>
      </c>
      <c r="G60" s="38"/>
      <c r="H60" s="42">
        <f>SUM(H55:H59)</f>
        <v>21.264389999999999</v>
      </c>
      <c r="I60" s="35"/>
      <c r="J60" s="29"/>
      <c r="K60" s="37" t="s">
        <v>50</v>
      </c>
      <c r="L60" s="38"/>
      <c r="M60" s="42">
        <f>SUM(M55:M59)</f>
        <v>262.5</v>
      </c>
      <c r="O60" s="37" t="s">
        <v>51</v>
      </c>
      <c r="P60" s="38"/>
      <c r="Q60" s="42">
        <f>SUM(Q55:Q59)</f>
        <v>21.262499999999999</v>
      </c>
      <c r="R60" s="35"/>
    </row>
    <row r="61" spans="1:18">
      <c r="A61" s="29"/>
      <c r="E61" s="202">
        <f>D60-H60</f>
        <v>260.00310933333338</v>
      </c>
      <c r="I61" s="30"/>
      <c r="J61" s="29"/>
      <c r="N61" s="202">
        <f>M60-Q60</f>
        <v>241.23750000000001</v>
      </c>
      <c r="R61" s="30"/>
    </row>
    <row r="62" spans="1:18">
      <c r="A62" s="29"/>
      <c r="E62" s="202"/>
      <c r="I62" s="30"/>
      <c r="J62" s="29"/>
      <c r="N62" s="202"/>
      <c r="R62" s="30"/>
    </row>
    <row r="63" spans="1:18">
      <c r="A63" s="29"/>
      <c r="E63" s="39" t="s">
        <v>52</v>
      </c>
      <c r="I63" s="30"/>
      <c r="J63" s="29"/>
      <c r="N63" s="39" t="s">
        <v>52</v>
      </c>
      <c r="R63" s="30"/>
    </row>
    <row r="64" spans="1:18">
      <c r="A64" s="29"/>
      <c r="I64" s="30"/>
      <c r="J64" s="29"/>
      <c r="R64" s="30"/>
    </row>
    <row r="65" spans="1:18">
      <c r="A65" s="29"/>
      <c r="I65" s="30"/>
      <c r="J65" s="29"/>
      <c r="R65" s="30"/>
    </row>
    <row r="66" spans="1:18">
      <c r="A66" s="29"/>
      <c r="I66" s="30"/>
      <c r="J66" s="29"/>
      <c r="R66" s="30"/>
    </row>
    <row r="67" spans="1:18">
      <c r="A67" s="29"/>
      <c r="B67" s="201" t="s">
        <v>53</v>
      </c>
      <c r="C67" s="201"/>
      <c r="D67" s="201"/>
      <c r="F67" s="201" t="s">
        <v>54</v>
      </c>
      <c r="G67" s="201"/>
      <c r="H67" s="201"/>
      <c r="I67" s="36"/>
      <c r="J67" s="29"/>
      <c r="K67" s="201" t="s">
        <v>53</v>
      </c>
      <c r="L67" s="201"/>
      <c r="M67" s="201"/>
      <c r="O67" s="201" t="s">
        <v>54</v>
      </c>
      <c r="P67" s="201"/>
      <c r="Q67" s="201"/>
      <c r="R67" s="36"/>
    </row>
    <row r="68" spans="1:18">
      <c r="A68" s="31"/>
      <c r="B68" s="32"/>
      <c r="C68" s="32"/>
      <c r="D68" s="32"/>
      <c r="E68" s="32"/>
      <c r="F68" s="32"/>
      <c r="G68" s="32"/>
      <c r="H68" s="32"/>
      <c r="I68" s="33"/>
      <c r="J68" s="31"/>
      <c r="K68" s="32"/>
      <c r="L68" s="32"/>
      <c r="M68" s="32"/>
      <c r="N68" s="32"/>
      <c r="O68" s="32"/>
      <c r="P68" s="32"/>
      <c r="Q68" s="32"/>
      <c r="R68" s="33"/>
    </row>
    <row r="70" spans="1:18" ht="26.25">
      <c r="A70" s="194" t="s">
        <v>55</v>
      </c>
      <c r="B70" s="195"/>
      <c r="C70" s="195"/>
      <c r="D70" s="195"/>
      <c r="E70" s="195"/>
      <c r="F70" s="195"/>
      <c r="G70" s="195"/>
      <c r="H70" s="195"/>
      <c r="I70" s="196"/>
      <c r="J70" s="194" t="s">
        <v>55</v>
      </c>
      <c r="K70" s="195"/>
      <c r="L70" s="195"/>
      <c r="M70" s="195"/>
      <c r="N70" s="195"/>
      <c r="O70" s="195"/>
      <c r="P70" s="195"/>
      <c r="Q70" s="195"/>
      <c r="R70" s="196"/>
    </row>
    <row r="71" spans="1:18" ht="21">
      <c r="A71" s="197" t="s">
        <v>39</v>
      </c>
      <c r="B71" s="198"/>
      <c r="C71" s="198"/>
      <c r="D71" s="198"/>
      <c r="E71" s="198"/>
      <c r="F71" s="198"/>
      <c r="G71" s="198"/>
      <c r="H71" s="198"/>
      <c r="I71" s="199"/>
      <c r="J71" s="197" t="s">
        <v>39</v>
      </c>
      <c r="K71" s="198"/>
      <c r="L71" s="198"/>
      <c r="M71" s="198"/>
      <c r="N71" s="198"/>
      <c r="O71" s="198"/>
      <c r="P71" s="198"/>
      <c r="Q71" s="198"/>
      <c r="R71" s="199"/>
    </row>
    <row r="72" spans="1:18" ht="21">
      <c r="A72" s="29"/>
      <c r="B72" s="43"/>
      <c r="C72" s="43"/>
      <c r="D72" s="43"/>
      <c r="E72" s="43"/>
      <c r="F72" s="43"/>
      <c r="G72" s="43"/>
      <c r="H72" s="43"/>
      <c r="I72" s="44"/>
      <c r="J72" s="29"/>
      <c r="K72" s="43"/>
      <c r="L72" s="43"/>
      <c r="M72" s="43"/>
      <c r="N72" s="43"/>
      <c r="O72" s="43"/>
      <c r="P72" s="43"/>
      <c r="Q72" s="43"/>
      <c r="R72" s="44"/>
    </row>
    <row r="73" spans="1:18" ht="15.75">
      <c r="A73" s="29"/>
      <c r="B73" s="1" t="s">
        <v>56</v>
      </c>
      <c r="C73" t="s">
        <v>298</v>
      </c>
      <c r="F73" t="s">
        <v>59</v>
      </c>
      <c r="G73" t="s">
        <v>301</v>
      </c>
      <c r="I73" s="28"/>
      <c r="J73" s="29"/>
      <c r="K73" s="1" t="s">
        <v>56</v>
      </c>
      <c r="L73" t="s">
        <v>299</v>
      </c>
      <c r="O73" t="s">
        <v>59</v>
      </c>
      <c r="P73" t="s">
        <v>300</v>
      </c>
      <c r="R73" s="28"/>
    </row>
    <row r="74" spans="1:18" ht="15.75">
      <c r="A74" s="29"/>
      <c r="B74" s="1" t="s">
        <v>57</v>
      </c>
      <c r="C74" s="203">
        <v>1704695558</v>
      </c>
      <c r="D74" s="203"/>
      <c r="I74" s="28"/>
      <c r="J74" s="29"/>
      <c r="K74" s="1" t="s">
        <v>57</v>
      </c>
      <c r="L74">
        <v>1705718847</v>
      </c>
      <c r="R74" s="28"/>
    </row>
    <row r="75" spans="1:18" ht="15.75">
      <c r="A75" s="29"/>
      <c r="B75" t="s">
        <v>58</v>
      </c>
      <c r="C75" s="45">
        <v>45078</v>
      </c>
      <c r="F75" s="1" t="s">
        <v>40</v>
      </c>
      <c r="H75">
        <v>15</v>
      </c>
      <c r="I75" s="28"/>
      <c r="J75" s="29"/>
      <c r="K75" t="s">
        <v>58</v>
      </c>
      <c r="L75" s="45">
        <v>45078</v>
      </c>
      <c r="O75" s="1" t="s">
        <v>40</v>
      </c>
      <c r="Q75">
        <v>15</v>
      </c>
      <c r="R75" s="28"/>
    </row>
    <row r="76" spans="1:18" ht="15.75">
      <c r="A76" s="29"/>
      <c r="I76" s="28"/>
      <c r="J76" s="29"/>
      <c r="R76" s="28"/>
    </row>
    <row r="77" spans="1:18" ht="15.75">
      <c r="A77" s="29"/>
      <c r="B77" s="200" t="s">
        <v>41</v>
      </c>
      <c r="C77" s="200"/>
      <c r="D77" s="200"/>
      <c r="F77" s="200" t="s">
        <v>42</v>
      </c>
      <c r="G77" s="200"/>
      <c r="H77" s="200"/>
      <c r="I77" s="34"/>
      <c r="J77" s="29"/>
      <c r="K77" s="200" t="s">
        <v>41</v>
      </c>
      <c r="L77" s="200"/>
      <c r="M77" s="200"/>
      <c r="O77" s="200" t="s">
        <v>42</v>
      </c>
      <c r="P77" s="200"/>
      <c r="Q77" s="200"/>
      <c r="R77" s="34"/>
    </row>
    <row r="78" spans="1:18" ht="15.75">
      <c r="A78" s="29"/>
      <c r="B78" t="s">
        <v>43</v>
      </c>
      <c r="D78" s="40">
        <v>225</v>
      </c>
      <c r="F78" t="s">
        <v>44</v>
      </c>
      <c r="H78" s="40">
        <f>D78*9.45/100</f>
        <v>21.262499999999999</v>
      </c>
      <c r="I78" s="28"/>
      <c r="J78" s="29"/>
      <c r="K78" t="s">
        <v>43</v>
      </c>
      <c r="M78" s="40">
        <v>225</v>
      </c>
      <c r="O78" t="s">
        <v>44</v>
      </c>
      <c r="Q78" s="40">
        <f>M78*9.45/100</f>
        <v>21.262499999999999</v>
      </c>
      <c r="R78" s="28"/>
    </row>
    <row r="79" spans="1:18" ht="15.75">
      <c r="A79" s="29"/>
      <c r="B79" t="s">
        <v>45</v>
      </c>
      <c r="D79" s="40">
        <v>0</v>
      </c>
      <c r="F79" t="s">
        <v>46</v>
      </c>
      <c r="H79" s="40">
        <v>0</v>
      </c>
      <c r="I79" s="28"/>
      <c r="J79" s="29"/>
      <c r="K79" t="s">
        <v>45</v>
      </c>
      <c r="M79" s="40">
        <v>0</v>
      </c>
      <c r="O79" t="s">
        <v>46</v>
      </c>
      <c r="Q79" s="40">
        <v>0</v>
      </c>
      <c r="R79" s="28"/>
    </row>
    <row r="80" spans="1:18" ht="15.75">
      <c r="A80" s="29"/>
      <c r="B80" t="s">
        <v>47</v>
      </c>
      <c r="D80" s="41">
        <f>D78/12</f>
        <v>18.75</v>
      </c>
      <c r="I80" s="28"/>
      <c r="J80" s="29"/>
      <c r="K80" t="s">
        <v>47</v>
      </c>
      <c r="M80" s="41">
        <f>M78/12</f>
        <v>18.75</v>
      </c>
      <c r="R80" s="28"/>
    </row>
    <row r="81" spans="1:18" ht="15.75">
      <c r="A81" s="29"/>
      <c r="B81" t="s">
        <v>48</v>
      </c>
      <c r="D81" s="41">
        <f>D78/12</f>
        <v>18.75</v>
      </c>
      <c r="I81" s="28"/>
      <c r="J81" s="29"/>
      <c r="K81" t="s">
        <v>48</v>
      </c>
      <c r="M81" s="41">
        <f>M78/12</f>
        <v>18.75</v>
      </c>
      <c r="R81" s="28"/>
    </row>
    <row r="82" spans="1:18" ht="15.75">
      <c r="A82" s="29"/>
      <c r="B82" t="s">
        <v>49</v>
      </c>
      <c r="D82" s="41"/>
      <c r="I82" s="28"/>
      <c r="J82" s="29"/>
      <c r="K82" t="s">
        <v>49</v>
      </c>
      <c r="M82" s="41"/>
      <c r="R82" s="28"/>
    </row>
    <row r="83" spans="1:18" ht="15.75">
      <c r="A83" s="29"/>
      <c r="B83" s="37" t="s">
        <v>50</v>
      </c>
      <c r="C83" s="38"/>
      <c r="D83" s="42">
        <f>SUM(D78:D82)</f>
        <v>262.5</v>
      </c>
      <c r="F83" s="37" t="s">
        <v>51</v>
      </c>
      <c r="G83" s="38"/>
      <c r="H83" s="42">
        <f>SUM(H78:H82)</f>
        <v>21.262499999999999</v>
      </c>
      <c r="I83" s="35"/>
      <c r="J83" s="29"/>
      <c r="K83" s="37" t="s">
        <v>50</v>
      </c>
      <c r="L83" s="38"/>
      <c r="M83" s="42">
        <f>SUM(M78:M82)</f>
        <v>262.5</v>
      </c>
      <c r="O83" s="37" t="s">
        <v>51</v>
      </c>
      <c r="P83" s="38"/>
      <c r="Q83" s="42">
        <f>SUM(Q78:Q82)</f>
        <v>21.262499999999999</v>
      </c>
      <c r="R83" s="35"/>
    </row>
    <row r="84" spans="1:18">
      <c r="A84" s="29"/>
      <c r="E84" s="202">
        <f>D83-H83</f>
        <v>241.23750000000001</v>
      </c>
      <c r="I84" s="30"/>
      <c r="J84" s="29"/>
      <c r="N84" s="202">
        <f>M83-Q83</f>
        <v>241.23750000000001</v>
      </c>
      <c r="R84" s="30"/>
    </row>
    <row r="85" spans="1:18">
      <c r="A85" s="29"/>
      <c r="E85" s="202"/>
      <c r="I85" s="30"/>
      <c r="J85" s="29"/>
      <c r="N85" s="202"/>
      <c r="R85" s="30"/>
    </row>
    <row r="86" spans="1:18">
      <c r="A86" s="29"/>
      <c r="E86" s="39" t="s">
        <v>52</v>
      </c>
      <c r="I86" s="30"/>
      <c r="J86" s="29"/>
      <c r="N86" s="39" t="s">
        <v>52</v>
      </c>
      <c r="R86" s="30"/>
    </row>
    <row r="87" spans="1:18">
      <c r="A87" s="29"/>
      <c r="I87" s="30"/>
      <c r="J87" s="29"/>
      <c r="R87" s="30"/>
    </row>
    <row r="88" spans="1:18">
      <c r="A88" s="29"/>
      <c r="I88" s="30"/>
      <c r="J88" s="29"/>
      <c r="R88" s="30"/>
    </row>
    <row r="89" spans="1:18">
      <c r="A89" s="29"/>
      <c r="I89" s="30"/>
      <c r="J89" s="29"/>
      <c r="R89" s="30"/>
    </row>
    <row r="90" spans="1:18">
      <c r="A90" s="29"/>
      <c r="B90" s="201" t="s">
        <v>53</v>
      </c>
      <c r="C90" s="201"/>
      <c r="D90" s="201"/>
      <c r="F90" s="201" t="s">
        <v>54</v>
      </c>
      <c r="G90" s="201"/>
      <c r="H90" s="201"/>
      <c r="I90" s="36"/>
      <c r="J90" s="29"/>
      <c r="K90" s="201" t="s">
        <v>53</v>
      </c>
      <c r="L90" s="201"/>
      <c r="M90" s="201"/>
      <c r="O90" s="201" t="s">
        <v>54</v>
      </c>
      <c r="P90" s="201"/>
      <c r="Q90" s="201"/>
      <c r="R90" s="36"/>
    </row>
    <row r="91" spans="1:18">
      <c r="A91" s="29"/>
      <c r="B91" s="165"/>
      <c r="C91" s="165"/>
      <c r="D91" s="165"/>
      <c r="F91" s="165"/>
      <c r="G91" s="165"/>
      <c r="H91" s="165"/>
      <c r="I91" s="36"/>
      <c r="J91" s="29"/>
      <c r="K91" s="165"/>
      <c r="L91" s="165"/>
      <c r="M91" s="165"/>
      <c r="O91" s="165"/>
      <c r="P91" s="165"/>
      <c r="Q91" s="165"/>
      <c r="R91" s="36"/>
    </row>
    <row r="92" spans="1:18">
      <c r="A92" s="31"/>
      <c r="B92" s="32"/>
      <c r="C92" s="32"/>
      <c r="D92" s="32"/>
      <c r="E92" s="32"/>
      <c r="F92" s="32"/>
      <c r="G92" s="32"/>
      <c r="H92" s="32"/>
      <c r="I92" s="33"/>
      <c r="J92" s="31"/>
      <c r="K92" s="32"/>
      <c r="L92" s="32"/>
      <c r="M92" s="32"/>
      <c r="N92" s="32"/>
      <c r="O92" s="32"/>
      <c r="P92" s="32"/>
      <c r="Q92" s="32"/>
      <c r="R92" s="33"/>
    </row>
    <row r="94" spans="1:18" ht="26.25">
      <c r="A94" s="194" t="s">
        <v>55</v>
      </c>
      <c r="B94" s="195"/>
      <c r="C94" s="195"/>
      <c r="D94" s="195"/>
      <c r="E94" s="195"/>
      <c r="F94" s="195"/>
      <c r="G94" s="195"/>
      <c r="H94" s="195"/>
      <c r="I94" s="196"/>
      <c r="J94" s="194" t="s">
        <v>55</v>
      </c>
      <c r="K94" s="195"/>
      <c r="L94" s="195"/>
      <c r="M94" s="195"/>
      <c r="N94" s="195"/>
      <c r="O94" s="195"/>
      <c r="P94" s="195"/>
      <c r="Q94" s="195"/>
      <c r="R94" s="196"/>
    </row>
    <row r="95" spans="1:18" ht="21">
      <c r="A95" s="197" t="s">
        <v>39</v>
      </c>
      <c r="B95" s="198"/>
      <c r="C95" s="198"/>
      <c r="D95" s="198"/>
      <c r="E95" s="198"/>
      <c r="F95" s="198"/>
      <c r="G95" s="198"/>
      <c r="H95" s="198"/>
      <c r="I95" s="199"/>
      <c r="J95" s="197" t="s">
        <v>39</v>
      </c>
      <c r="K95" s="198"/>
      <c r="L95" s="198"/>
      <c r="M95" s="198"/>
      <c r="N95" s="198"/>
      <c r="O95" s="198"/>
      <c r="P95" s="198"/>
      <c r="Q95" s="198"/>
      <c r="R95" s="199"/>
    </row>
    <row r="96" spans="1:18" ht="21">
      <c r="A96" s="29"/>
      <c r="B96" s="43"/>
      <c r="C96" s="43"/>
      <c r="D96" s="43"/>
      <c r="E96" s="43"/>
      <c r="F96" s="43"/>
      <c r="G96" s="43"/>
      <c r="H96" s="43"/>
      <c r="I96" s="44"/>
      <c r="J96" s="29"/>
      <c r="K96" s="43"/>
      <c r="L96" s="43"/>
      <c r="M96" s="43"/>
      <c r="N96" s="43"/>
      <c r="O96" s="43"/>
      <c r="P96" s="43"/>
      <c r="Q96" s="43"/>
      <c r="R96" s="44"/>
    </row>
    <row r="97" spans="1:18" ht="15.75">
      <c r="A97" s="29"/>
      <c r="B97" s="1" t="s">
        <v>56</v>
      </c>
      <c r="C97" t="s">
        <v>369</v>
      </c>
      <c r="F97" t="s">
        <v>59</v>
      </c>
      <c r="G97" t="s">
        <v>370</v>
      </c>
      <c r="I97" s="28"/>
      <c r="J97" s="29"/>
      <c r="K97" s="1" t="s">
        <v>56</v>
      </c>
      <c r="L97" t="s">
        <v>371</v>
      </c>
      <c r="O97" t="s">
        <v>59</v>
      </c>
      <c r="P97" t="s">
        <v>300</v>
      </c>
      <c r="R97" s="28"/>
    </row>
    <row r="98" spans="1:18" ht="15.75">
      <c r="A98" s="29"/>
      <c r="B98" s="1" t="s">
        <v>57</v>
      </c>
      <c r="C98" s="203">
        <v>1753640125</v>
      </c>
      <c r="D98" s="203"/>
      <c r="I98" s="28"/>
      <c r="J98" s="29"/>
      <c r="K98" s="1" t="s">
        <v>57</v>
      </c>
      <c r="L98" s="57">
        <v>503970881</v>
      </c>
      <c r="R98" s="28"/>
    </row>
    <row r="99" spans="1:18" ht="15.75">
      <c r="A99" s="29"/>
      <c r="B99" t="s">
        <v>58</v>
      </c>
      <c r="C99" s="45">
        <v>45078</v>
      </c>
      <c r="F99" s="1" t="s">
        <v>40</v>
      </c>
      <c r="H99">
        <v>15</v>
      </c>
      <c r="I99" s="28"/>
      <c r="J99" s="29"/>
      <c r="K99" t="s">
        <v>58</v>
      </c>
      <c r="L99" s="45">
        <v>45078</v>
      </c>
      <c r="O99" s="1" t="s">
        <v>40</v>
      </c>
      <c r="Q99">
        <v>15</v>
      </c>
      <c r="R99" s="28"/>
    </row>
    <row r="100" spans="1:18" ht="15.75">
      <c r="A100" s="29"/>
      <c r="I100" s="28"/>
      <c r="J100" s="29"/>
      <c r="R100" s="28"/>
    </row>
    <row r="101" spans="1:18" ht="15.75">
      <c r="A101" s="29"/>
      <c r="B101" s="200" t="s">
        <v>41</v>
      </c>
      <c r="C101" s="200"/>
      <c r="D101" s="200"/>
      <c r="F101" s="200" t="s">
        <v>42</v>
      </c>
      <c r="G101" s="200"/>
      <c r="H101" s="200"/>
      <c r="I101" s="34"/>
      <c r="J101" s="29"/>
      <c r="K101" s="200" t="s">
        <v>41</v>
      </c>
      <c r="L101" s="200"/>
      <c r="M101" s="200"/>
      <c r="O101" s="200" t="s">
        <v>42</v>
      </c>
      <c r="P101" s="200"/>
      <c r="Q101" s="200"/>
      <c r="R101" s="34"/>
    </row>
    <row r="102" spans="1:18" ht="15.75">
      <c r="A102" s="29"/>
      <c r="B102" t="s">
        <v>43</v>
      </c>
      <c r="D102" s="40">
        <v>225</v>
      </c>
      <c r="F102" t="s">
        <v>44</v>
      </c>
      <c r="H102" s="40">
        <f>D102*9.45/100</f>
        <v>21.262499999999999</v>
      </c>
      <c r="I102" s="28"/>
      <c r="J102" s="29"/>
      <c r="K102" t="s">
        <v>43</v>
      </c>
      <c r="M102" s="40">
        <v>225</v>
      </c>
      <c r="O102" t="s">
        <v>44</v>
      </c>
      <c r="Q102" s="40">
        <f>M102*9.45/100</f>
        <v>21.262499999999999</v>
      </c>
      <c r="R102" s="28"/>
    </row>
    <row r="103" spans="1:18" ht="15.75">
      <c r="A103" s="29"/>
      <c r="B103" t="s">
        <v>45</v>
      </c>
      <c r="D103" s="40">
        <v>0</v>
      </c>
      <c r="F103" t="s">
        <v>46</v>
      </c>
      <c r="H103" s="40">
        <v>0</v>
      </c>
      <c r="I103" s="28"/>
      <c r="J103" s="29"/>
      <c r="K103" t="s">
        <v>45</v>
      </c>
      <c r="M103" s="40">
        <v>0</v>
      </c>
      <c r="O103" t="s">
        <v>46</v>
      </c>
      <c r="Q103" s="40">
        <v>0</v>
      </c>
      <c r="R103" s="28"/>
    </row>
    <row r="104" spans="1:18" ht="15.75">
      <c r="A104" s="29"/>
      <c r="B104" t="s">
        <v>47</v>
      </c>
      <c r="D104" s="41">
        <f>D102/12</f>
        <v>18.75</v>
      </c>
      <c r="I104" s="28"/>
      <c r="J104" s="29"/>
      <c r="K104" t="s">
        <v>47</v>
      </c>
      <c r="M104" s="41">
        <f>M102/12</f>
        <v>18.75</v>
      </c>
      <c r="R104" s="28"/>
    </row>
    <row r="105" spans="1:18" ht="15.75">
      <c r="A105" s="29"/>
      <c r="B105" t="s">
        <v>48</v>
      </c>
      <c r="D105" s="41">
        <f>D102/12</f>
        <v>18.75</v>
      </c>
      <c r="I105" s="28"/>
      <c r="J105" s="29"/>
      <c r="K105" t="s">
        <v>48</v>
      </c>
      <c r="M105" s="41">
        <f>M102/12</f>
        <v>18.75</v>
      </c>
      <c r="R105" s="28"/>
    </row>
    <row r="106" spans="1:18" ht="15.75">
      <c r="A106" s="29"/>
      <c r="B106" t="s">
        <v>49</v>
      </c>
      <c r="D106" s="41"/>
      <c r="I106" s="28"/>
      <c r="J106" s="29"/>
      <c r="K106" t="s">
        <v>49</v>
      </c>
      <c r="M106" s="41"/>
      <c r="R106" s="28"/>
    </row>
    <row r="107" spans="1:18" ht="15.75">
      <c r="A107" s="29"/>
      <c r="B107" s="37" t="s">
        <v>50</v>
      </c>
      <c r="C107" s="38"/>
      <c r="D107" s="42">
        <f>SUM(D102:D106)</f>
        <v>262.5</v>
      </c>
      <c r="F107" s="37" t="s">
        <v>51</v>
      </c>
      <c r="G107" s="38"/>
      <c r="H107" s="42">
        <f>SUM(H102:H106)</f>
        <v>21.262499999999999</v>
      </c>
      <c r="I107" s="35"/>
      <c r="J107" s="29"/>
      <c r="K107" s="37" t="s">
        <v>50</v>
      </c>
      <c r="L107" s="38"/>
      <c r="M107" s="42">
        <f>SUM(M102:M106)</f>
        <v>262.5</v>
      </c>
      <c r="O107" s="37" t="s">
        <v>51</v>
      </c>
      <c r="P107" s="38"/>
      <c r="Q107" s="42">
        <f>SUM(Q102:Q106)</f>
        <v>21.262499999999999</v>
      </c>
      <c r="R107" s="35"/>
    </row>
    <row r="108" spans="1:18">
      <c r="A108" s="29"/>
      <c r="E108" s="202">
        <f>D107-H107</f>
        <v>241.23750000000001</v>
      </c>
      <c r="I108" s="30"/>
      <c r="J108" s="29"/>
      <c r="N108" s="202">
        <f>M107-Q107</f>
        <v>241.23750000000001</v>
      </c>
      <c r="R108" s="30"/>
    </row>
    <row r="109" spans="1:18">
      <c r="A109" s="29"/>
      <c r="E109" s="202"/>
      <c r="I109" s="30"/>
      <c r="J109" s="29"/>
      <c r="N109" s="202"/>
      <c r="R109" s="30"/>
    </row>
    <row r="110" spans="1:18">
      <c r="A110" s="29"/>
      <c r="E110" s="39" t="s">
        <v>52</v>
      </c>
      <c r="I110" s="30"/>
      <c r="J110" s="29"/>
      <c r="N110" s="39" t="s">
        <v>52</v>
      </c>
      <c r="R110" s="30"/>
    </row>
    <row r="111" spans="1:18">
      <c r="A111" s="29"/>
      <c r="I111" s="30"/>
      <c r="J111" s="29"/>
      <c r="R111" s="30"/>
    </row>
    <row r="112" spans="1:18">
      <c r="A112" s="29"/>
      <c r="I112" s="30"/>
      <c r="J112" s="29"/>
      <c r="R112" s="30"/>
    </row>
    <row r="113" spans="1:18">
      <c r="A113" s="29"/>
      <c r="I113" s="30"/>
      <c r="J113" s="29"/>
      <c r="R113" s="30"/>
    </row>
    <row r="114" spans="1:18">
      <c r="A114" s="29"/>
      <c r="B114" s="201" t="s">
        <v>53</v>
      </c>
      <c r="C114" s="201"/>
      <c r="D114" s="201"/>
      <c r="F114" s="201" t="s">
        <v>54</v>
      </c>
      <c r="G114" s="201"/>
      <c r="H114" s="201"/>
      <c r="I114" s="36"/>
      <c r="J114" s="29"/>
      <c r="K114" s="201" t="s">
        <v>53</v>
      </c>
      <c r="L114" s="201"/>
      <c r="M114" s="201"/>
      <c r="O114" s="201" t="s">
        <v>54</v>
      </c>
      <c r="P114" s="201"/>
      <c r="Q114" s="201"/>
      <c r="R114" s="36"/>
    </row>
    <row r="115" spans="1:18">
      <c r="A115" s="31"/>
      <c r="B115" s="32"/>
      <c r="C115" s="32"/>
      <c r="D115" s="32"/>
      <c r="E115" s="32"/>
      <c r="F115" s="32"/>
      <c r="G115" s="32"/>
      <c r="H115" s="32"/>
      <c r="I115" s="33"/>
      <c r="J115" s="31"/>
      <c r="K115" s="32"/>
      <c r="L115" s="32"/>
      <c r="M115" s="32"/>
      <c r="N115" s="32"/>
      <c r="O115" s="32"/>
      <c r="P115" s="32"/>
      <c r="Q115" s="32"/>
      <c r="R115" s="33"/>
    </row>
    <row r="117" spans="1:18" ht="26.25">
      <c r="A117" s="194" t="s">
        <v>55</v>
      </c>
      <c r="B117" s="195"/>
      <c r="C117" s="195"/>
      <c r="D117" s="195"/>
      <c r="E117" s="195"/>
      <c r="F117" s="195"/>
      <c r="G117" s="195"/>
      <c r="H117" s="195"/>
      <c r="I117" s="196"/>
      <c r="J117" s="194" t="s">
        <v>55</v>
      </c>
      <c r="K117" s="195"/>
      <c r="L117" s="195"/>
      <c r="M117" s="195"/>
      <c r="N117" s="195"/>
      <c r="O117" s="195"/>
      <c r="P117" s="195"/>
      <c r="Q117" s="195"/>
      <c r="R117" s="196"/>
    </row>
    <row r="118" spans="1:18" ht="21">
      <c r="A118" s="197" t="s">
        <v>39</v>
      </c>
      <c r="B118" s="198"/>
      <c r="C118" s="198"/>
      <c r="D118" s="198"/>
      <c r="E118" s="198"/>
      <c r="F118" s="198"/>
      <c r="G118" s="198"/>
      <c r="H118" s="198"/>
      <c r="I118" s="199"/>
      <c r="J118" s="197" t="s">
        <v>39</v>
      </c>
      <c r="K118" s="198"/>
      <c r="L118" s="198"/>
      <c r="M118" s="198"/>
      <c r="N118" s="198"/>
      <c r="O118" s="198"/>
      <c r="P118" s="198"/>
      <c r="Q118" s="198"/>
      <c r="R118" s="199"/>
    </row>
    <row r="119" spans="1:18" ht="21">
      <c r="A119" s="29"/>
      <c r="B119" s="43"/>
      <c r="C119" s="43"/>
      <c r="D119" s="43"/>
      <c r="E119" s="43"/>
      <c r="F119" s="43"/>
      <c r="G119" s="43"/>
      <c r="H119" s="43"/>
      <c r="I119" s="44"/>
      <c r="J119" s="29"/>
      <c r="K119" s="43"/>
      <c r="L119" s="43"/>
      <c r="M119" s="43"/>
      <c r="N119" s="43"/>
      <c r="O119" s="43"/>
      <c r="P119" s="43"/>
      <c r="Q119" s="43"/>
      <c r="R119" s="44"/>
    </row>
    <row r="120" spans="1:18" ht="15.75">
      <c r="A120" s="29"/>
      <c r="B120" s="1" t="s">
        <v>56</v>
      </c>
      <c r="C120" t="s">
        <v>582</v>
      </c>
      <c r="F120" t="s">
        <v>59</v>
      </c>
      <c r="G120" t="s">
        <v>370</v>
      </c>
      <c r="I120" s="28"/>
      <c r="J120" s="29"/>
      <c r="K120" s="1" t="s">
        <v>56</v>
      </c>
      <c r="L120" t="s">
        <v>1013</v>
      </c>
      <c r="O120" t="s">
        <v>59</v>
      </c>
      <c r="P120" t="s">
        <v>716</v>
      </c>
      <c r="R120" s="28"/>
    </row>
    <row r="121" spans="1:18" ht="15.75">
      <c r="A121" s="29"/>
      <c r="B121" s="1" t="s">
        <v>57</v>
      </c>
      <c r="C121" s="203">
        <v>1720145711</v>
      </c>
      <c r="D121" s="203"/>
      <c r="I121" s="28"/>
      <c r="J121" s="29"/>
      <c r="K121" s="1" t="s">
        <v>57</v>
      </c>
      <c r="L121" s="57">
        <v>1718998683</v>
      </c>
      <c r="R121" s="28"/>
    </row>
    <row r="122" spans="1:18" ht="15.75">
      <c r="A122" s="29"/>
      <c r="B122" t="s">
        <v>58</v>
      </c>
      <c r="C122" s="45">
        <v>45078</v>
      </c>
      <c r="F122" s="1" t="s">
        <v>40</v>
      </c>
      <c r="H122">
        <v>15</v>
      </c>
      <c r="I122" s="28"/>
      <c r="J122" s="29"/>
      <c r="K122" t="s">
        <v>58</v>
      </c>
      <c r="L122" s="45">
        <v>45078</v>
      </c>
      <c r="O122" s="1" t="s">
        <v>40</v>
      </c>
      <c r="Q122">
        <v>30</v>
      </c>
      <c r="R122" s="28"/>
    </row>
    <row r="123" spans="1:18" ht="15.75">
      <c r="A123" s="29"/>
      <c r="I123" s="28"/>
      <c r="J123" s="29"/>
      <c r="R123" s="28"/>
    </row>
    <row r="124" spans="1:18" ht="15.75">
      <c r="A124" s="29"/>
      <c r="B124" s="200" t="s">
        <v>41</v>
      </c>
      <c r="C124" s="200"/>
      <c r="D124" s="200"/>
      <c r="F124" s="200" t="s">
        <v>42</v>
      </c>
      <c r="G124" s="200"/>
      <c r="H124" s="200"/>
      <c r="I124" s="34"/>
      <c r="J124" s="29"/>
      <c r="K124" s="200" t="s">
        <v>41</v>
      </c>
      <c r="L124" s="200"/>
      <c r="M124" s="200"/>
      <c r="O124" s="200" t="s">
        <v>42</v>
      </c>
      <c r="P124" s="200"/>
      <c r="Q124" s="200"/>
      <c r="R124" s="34"/>
    </row>
    <row r="125" spans="1:18" ht="15.75">
      <c r="A125" s="29"/>
      <c r="B125" t="s">
        <v>43</v>
      </c>
      <c r="D125" s="40">
        <v>225</v>
      </c>
      <c r="F125" t="s">
        <v>44</v>
      </c>
      <c r="H125" s="40">
        <f>D125*9.45/100</f>
        <v>21.262499999999999</v>
      </c>
      <c r="I125" s="28"/>
      <c r="J125" s="29"/>
      <c r="K125" t="s">
        <v>43</v>
      </c>
      <c r="M125" s="40">
        <v>450</v>
      </c>
      <c r="O125" t="s">
        <v>44</v>
      </c>
      <c r="Q125" s="40">
        <f>M125*9.45/100</f>
        <v>42.524999999999999</v>
      </c>
      <c r="R125" s="28"/>
    </row>
    <row r="126" spans="1:18" ht="15.75">
      <c r="A126" s="29"/>
      <c r="B126" t="s">
        <v>45</v>
      </c>
      <c r="D126" s="40">
        <v>0</v>
      </c>
      <c r="F126" t="s">
        <v>46</v>
      </c>
      <c r="H126" s="40">
        <v>0</v>
      </c>
      <c r="I126" s="28"/>
      <c r="J126" s="29"/>
      <c r="K126" t="s">
        <v>45</v>
      </c>
      <c r="M126" s="40">
        <v>0</v>
      </c>
      <c r="O126" t="s">
        <v>46</v>
      </c>
      <c r="Q126" s="40">
        <v>0</v>
      </c>
      <c r="R126" s="28"/>
    </row>
    <row r="127" spans="1:18" ht="15.75">
      <c r="A127" s="29"/>
      <c r="B127" t="s">
        <v>47</v>
      </c>
      <c r="D127" s="41">
        <f>D125/12</f>
        <v>18.75</v>
      </c>
      <c r="I127" s="28"/>
      <c r="J127" s="29"/>
      <c r="K127" t="s">
        <v>47</v>
      </c>
      <c r="M127" s="41">
        <f>M125/12</f>
        <v>37.5</v>
      </c>
      <c r="R127" s="28"/>
    </row>
    <row r="128" spans="1:18" ht="15.75">
      <c r="A128" s="29"/>
      <c r="B128" t="s">
        <v>48</v>
      </c>
      <c r="D128" s="41">
        <f>D125/12</f>
        <v>18.75</v>
      </c>
      <c r="I128" s="28"/>
      <c r="J128" s="29"/>
      <c r="K128" t="s">
        <v>48</v>
      </c>
      <c r="M128" s="41">
        <f>M125/12</f>
        <v>37.5</v>
      </c>
      <c r="R128" s="28"/>
    </row>
    <row r="129" spans="1:18" ht="15.75">
      <c r="A129" s="29"/>
      <c r="B129" t="s">
        <v>49</v>
      </c>
      <c r="D129" s="41"/>
      <c r="I129" s="28"/>
      <c r="J129" s="29"/>
      <c r="K129" t="s">
        <v>49</v>
      </c>
      <c r="M129" s="41">
        <f>M125*8.33%</f>
        <v>37.484999999999999</v>
      </c>
      <c r="R129" s="28"/>
    </row>
    <row r="130" spans="1:18" ht="15.75">
      <c r="A130" s="29"/>
      <c r="B130" s="37" t="s">
        <v>50</v>
      </c>
      <c r="C130" s="38"/>
      <c r="D130" s="42">
        <f>SUM(D125:D129)</f>
        <v>262.5</v>
      </c>
      <c r="F130" s="37" t="s">
        <v>51</v>
      </c>
      <c r="G130" s="38"/>
      <c r="H130" s="42">
        <f>SUM(H125:H129)</f>
        <v>21.262499999999999</v>
      </c>
      <c r="I130" s="35"/>
      <c r="J130" s="29"/>
      <c r="K130" s="37" t="s">
        <v>50</v>
      </c>
      <c r="L130" s="38"/>
      <c r="M130" s="42">
        <f>SUM(M125:M129)</f>
        <v>562.48500000000001</v>
      </c>
      <c r="O130" s="37" t="s">
        <v>51</v>
      </c>
      <c r="P130" s="38"/>
      <c r="Q130" s="42">
        <f>SUM(Q125:Q129)</f>
        <v>42.524999999999999</v>
      </c>
      <c r="R130" s="35"/>
    </row>
    <row r="131" spans="1:18">
      <c r="A131" s="29"/>
      <c r="E131" s="202">
        <f>D130-H130</f>
        <v>241.23750000000001</v>
      </c>
      <c r="I131" s="30"/>
      <c r="J131" s="29"/>
      <c r="N131" s="202">
        <f>M130-Q130</f>
        <v>519.96</v>
      </c>
      <c r="R131" s="30"/>
    </row>
    <row r="132" spans="1:18">
      <c r="A132" s="29"/>
      <c r="E132" s="202"/>
      <c r="I132" s="30"/>
      <c r="J132" s="29"/>
      <c r="N132" s="202"/>
      <c r="R132" s="30"/>
    </row>
    <row r="133" spans="1:18">
      <c r="A133" s="29"/>
      <c r="E133" s="39" t="s">
        <v>52</v>
      </c>
      <c r="I133" s="30"/>
      <c r="J133" s="29"/>
      <c r="N133" s="39" t="s">
        <v>52</v>
      </c>
      <c r="R133" s="30"/>
    </row>
    <row r="134" spans="1:18">
      <c r="A134" s="29"/>
      <c r="I134" s="30"/>
      <c r="J134" s="29"/>
      <c r="R134" s="30"/>
    </row>
    <row r="135" spans="1:18">
      <c r="A135" s="29"/>
      <c r="I135" s="30"/>
      <c r="J135" s="29"/>
      <c r="R135" s="30"/>
    </row>
    <row r="136" spans="1:18">
      <c r="A136" s="29"/>
      <c r="I136" s="30"/>
      <c r="J136" s="29"/>
      <c r="R136" s="30"/>
    </row>
    <row r="137" spans="1:18">
      <c r="A137" s="29"/>
      <c r="B137" s="201" t="s">
        <v>53</v>
      </c>
      <c r="C137" s="201"/>
      <c r="D137" s="201"/>
      <c r="F137" s="201" t="s">
        <v>54</v>
      </c>
      <c r="G137" s="201"/>
      <c r="H137" s="201"/>
      <c r="I137" s="36"/>
      <c r="J137" s="29"/>
      <c r="K137" s="201" t="s">
        <v>53</v>
      </c>
      <c r="L137" s="201"/>
      <c r="M137" s="201"/>
      <c r="O137" s="201" t="s">
        <v>54</v>
      </c>
      <c r="P137" s="201"/>
      <c r="Q137" s="201"/>
      <c r="R137" s="36"/>
    </row>
    <row r="138" spans="1:18">
      <c r="A138" s="31"/>
      <c r="B138" s="32"/>
      <c r="C138" s="32"/>
      <c r="D138" s="32"/>
      <c r="E138" s="32"/>
      <c r="F138" s="32"/>
      <c r="G138" s="32"/>
      <c r="H138" s="32"/>
      <c r="I138" s="33"/>
      <c r="J138" s="31"/>
      <c r="K138" s="32"/>
      <c r="L138" s="32"/>
      <c r="M138" s="32"/>
      <c r="N138" s="32"/>
      <c r="O138" s="32"/>
      <c r="P138" s="32"/>
      <c r="Q138" s="32"/>
      <c r="R138" s="33"/>
    </row>
    <row r="139" spans="1:18" ht="26.25">
      <c r="B139" s="84"/>
      <c r="C139" s="84"/>
      <c r="D139" s="195" t="s">
        <v>55</v>
      </c>
      <c r="E139" s="195"/>
      <c r="F139" s="195"/>
      <c r="G139" s="84"/>
      <c r="H139" s="84"/>
      <c r="I139" s="85"/>
      <c r="K139" s="84"/>
      <c r="L139" s="84"/>
      <c r="M139" s="195" t="s">
        <v>55</v>
      </c>
      <c r="N139" s="195"/>
      <c r="O139" s="195"/>
      <c r="P139" s="84"/>
      <c r="Q139" s="84"/>
      <c r="R139" s="85"/>
    </row>
    <row r="140" spans="1:18" ht="21">
      <c r="B140" s="43"/>
      <c r="C140" s="43"/>
      <c r="D140" s="198" t="s">
        <v>39</v>
      </c>
      <c r="E140" s="198"/>
      <c r="F140" s="198"/>
      <c r="G140" s="43"/>
      <c r="H140" s="43"/>
      <c r="I140" s="44"/>
      <c r="K140" s="43"/>
      <c r="L140" s="43"/>
      <c r="M140" s="198" t="s">
        <v>39</v>
      </c>
      <c r="N140" s="198"/>
      <c r="O140" s="198"/>
      <c r="P140" s="43"/>
      <c r="Q140" s="43"/>
      <c r="R140" s="44"/>
    </row>
    <row r="141" spans="1:18" ht="21">
      <c r="A141" s="29"/>
      <c r="B141" s="43"/>
      <c r="C141" s="43"/>
      <c r="D141" s="43"/>
      <c r="E141" s="43"/>
      <c r="F141" s="43"/>
      <c r="G141" s="43"/>
      <c r="H141" s="43"/>
      <c r="I141" s="44"/>
      <c r="J141" s="29"/>
      <c r="K141" s="43"/>
      <c r="L141" s="43"/>
      <c r="M141" s="43"/>
      <c r="N141" s="43"/>
      <c r="O141" s="43"/>
      <c r="P141" s="43"/>
      <c r="Q141" s="43"/>
      <c r="R141" s="44"/>
    </row>
    <row r="142" spans="1:18" ht="15.75">
      <c r="A142" s="29"/>
      <c r="B142" s="1" t="s">
        <v>56</v>
      </c>
      <c r="C142" t="s">
        <v>717</v>
      </c>
      <c r="F142" t="s">
        <v>59</v>
      </c>
      <c r="G142" s="208" t="s">
        <v>718</v>
      </c>
      <c r="H142" s="208"/>
      <c r="I142" s="28"/>
      <c r="J142" s="29"/>
      <c r="K142" s="1" t="s">
        <v>56</v>
      </c>
      <c r="L142" t="s">
        <v>1012</v>
      </c>
      <c r="O142" t="s">
        <v>59</v>
      </c>
      <c r="P142" s="208" t="s">
        <v>718</v>
      </c>
      <c r="Q142" s="208"/>
      <c r="R142" s="28"/>
    </row>
    <row r="143" spans="1:18" ht="15.75">
      <c r="A143" s="29"/>
      <c r="B143" s="1" t="s">
        <v>57</v>
      </c>
      <c r="C143" s="203">
        <v>1721244075</v>
      </c>
      <c r="D143" s="203"/>
      <c r="F143" s="210" t="s">
        <v>731</v>
      </c>
      <c r="G143" s="210"/>
      <c r="H143">
        <v>225.02</v>
      </c>
      <c r="I143" s="28"/>
      <c r="J143" s="29"/>
      <c r="K143" s="1" t="s">
        <v>57</v>
      </c>
      <c r="L143">
        <v>924011786</v>
      </c>
      <c r="O143" s="210" t="s">
        <v>731</v>
      </c>
      <c r="P143" s="210"/>
      <c r="Q143">
        <v>229.36</v>
      </c>
      <c r="R143" s="28"/>
    </row>
    <row r="144" spans="1:18" ht="15.75">
      <c r="A144" s="29"/>
      <c r="B144" t="s">
        <v>58</v>
      </c>
      <c r="C144" s="45">
        <v>45078</v>
      </c>
      <c r="F144" s="1" t="s">
        <v>40</v>
      </c>
      <c r="H144">
        <v>15</v>
      </c>
      <c r="I144" s="28"/>
      <c r="J144" s="29"/>
      <c r="K144" t="s">
        <v>58</v>
      </c>
      <c r="L144" s="45">
        <v>45078</v>
      </c>
      <c r="O144" s="1" t="s">
        <v>40</v>
      </c>
      <c r="Q144">
        <v>15</v>
      </c>
      <c r="R144" s="28"/>
    </row>
    <row r="145" spans="1:18" ht="15.75">
      <c r="A145" s="29"/>
      <c r="I145" s="28"/>
      <c r="J145" s="29"/>
      <c r="R145" s="28"/>
    </row>
    <row r="146" spans="1:18" ht="15.75">
      <c r="A146" s="29"/>
      <c r="B146" s="200" t="s">
        <v>41</v>
      </c>
      <c r="C146" s="200"/>
      <c r="D146" s="200"/>
      <c r="F146" s="200" t="s">
        <v>42</v>
      </c>
      <c r="G146" s="200"/>
      <c r="H146" s="200"/>
      <c r="I146" s="34"/>
      <c r="J146" s="29"/>
      <c r="K146" s="200" t="s">
        <v>41</v>
      </c>
      <c r="L146" s="200"/>
      <c r="M146" s="200"/>
      <c r="O146" s="200" t="s">
        <v>732</v>
      </c>
      <c r="P146" s="200"/>
      <c r="Q146" s="200"/>
      <c r="R146" s="34"/>
    </row>
    <row r="147" spans="1:18" ht="15.75">
      <c r="A147" s="29"/>
      <c r="B147" t="s">
        <v>43</v>
      </c>
      <c r="D147" s="40">
        <v>225.02</v>
      </c>
      <c r="F147" t="s">
        <v>44</v>
      </c>
      <c r="H147" s="40">
        <f>D147*9.45/100</f>
        <v>21.264389999999999</v>
      </c>
      <c r="I147" s="28"/>
      <c r="J147" s="29"/>
      <c r="K147" t="s">
        <v>43</v>
      </c>
      <c r="M147" s="40">
        <v>225</v>
      </c>
      <c r="O147" t="s">
        <v>44</v>
      </c>
      <c r="Q147" s="40">
        <f>M147*9.45/100</f>
        <v>21.262499999999999</v>
      </c>
      <c r="R147" s="28"/>
    </row>
    <row r="148" spans="1:18" ht="15.75">
      <c r="A148" s="29"/>
      <c r="B148" t="s">
        <v>45</v>
      </c>
      <c r="D148" s="40">
        <v>0</v>
      </c>
      <c r="F148" t="s">
        <v>46</v>
      </c>
      <c r="H148" s="40">
        <v>100</v>
      </c>
      <c r="I148" s="28"/>
      <c r="J148" s="29"/>
      <c r="K148" t="s">
        <v>45</v>
      </c>
      <c r="M148" s="40">
        <v>0</v>
      </c>
      <c r="O148" t="s">
        <v>46</v>
      </c>
      <c r="Q148" s="40">
        <v>0</v>
      </c>
      <c r="R148" s="28"/>
    </row>
    <row r="149" spans="1:18" ht="15.75">
      <c r="A149" s="29"/>
      <c r="B149" t="s">
        <v>47</v>
      </c>
      <c r="D149" s="41">
        <f>D147/12</f>
        <v>18.751666666666669</v>
      </c>
      <c r="I149" s="28"/>
      <c r="J149" s="29"/>
      <c r="K149" t="s">
        <v>47</v>
      </c>
      <c r="M149" s="41">
        <f>M147/12</f>
        <v>18.75</v>
      </c>
      <c r="R149" s="28"/>
    </row>
    <row r="150" spans="1:18" ht="15.75">
      <c r="A150" s="29"/>
      <c r="B150" t="s">
        <v>48</v>
      </c>
      <c r="D150" s="41">
        <f>D147/12</f>
        <v>18.751666666666669</v>
      </c>
      <c r="I150" s="28"/>
      <c r="J150" s="29"/>
      <c r="K150" t="s">
        <v>48</v>
      </c>
      <c r="M150" s="41">
        <f>M147/12</f>
        <v>18.75</v>
      </c>
      <c r="R150" s="28"/>
    </row>
    <row r="151" spans="1:18" ht="15.75">
      <c r="A151" s="29"/>
      <c r="D151" s="41"/>
      <c r="I151" s="28"/>
      <c r="J151" s="29"/>
      <c r="M151" s="41"/>
      <c r="R151" s="28"/>
    </row>
    <row r="152" spans="1:18" ht="15.75">
      <c r="A152" s="29"/>
      <c r="B152" s="209" t="s">
        <v>50</v>
      </c>
      <c r="C152" s="209"/>
      <c r="D152" s="42">
        <f>SUM(D147:D151)</f>
        <v>262.52333333333337</v>
      </c>
      <c r="F152" s="209" t="s">
        <v>51</v>
      </c>
      <c r="G152" s="209"/>
      <c r="H152" s="42">
        <f>SUM(H147:H151)</f>
        <v>121.26438999999999</v>
      </c>
      <c r="I152" s="35"/>
      <c r="J152" s="29"/>
      <c r="K152" s="37" t="s">
        <v>50</v>
      </c>
      <c r="L152" s="38"/>
      <c r="M152" s="42">
        <f>SUM(M147:M151)</f>
        <v>262.5</v>
      </c>
      <c r="O152" s="209" t="s">
        <v>51</v>
      </c>
      <c r="P152" s="209"/>
      <c r="Q152" s="42">
        <f>SUM(Q147:Q151)</f>
        <v>21.262499999999999</v>
      </c>
      <c r="R152" s="35"/>
    </row>
    <row r="153" spans="1:18" ht="18.75">
      <c r="A153" s="29"/>
      <c r="E153" s="86">
        <f>D152-H152</f>
        <v>141.25894333333338</v>
      </c>
      <c r="I153" s="30"/>
      <c r="J153" s="29"/>
      <c r="N153" s="86">
        <f>M152-Q152</f>
        <v>241.23750000000001</v>
      </c>
      <c r="R153" s="30"/>
    </row>
    <row r="154" spans="1:18" ht="18.75">
      <c r="A154" s="29"/>
      <c r="E154" s="86"/>
      <c r="I154" s="30"/>
      <c r="J154" s="29"/>
      <c r="N154" s="86"/>
      <c r="R154" s="30"/>
    </row>
    <row r="155" spans="1:18">
      <c r="A155" s="29"/>
      <c r="E155" s="39" t="s">
        <v>52</v>
      </c>
      <c r="I155" s="30"/>
      <c r="J155" s="29"/>
      <c r="N155" s="39" t="s">
        <v>52</v>
      </c>
      <c r="R155" s="30"/>
    </row>
    <row r="156" spans="1:18">
      <c r="A156" s="29"/>
      <c r="I156" s="30"/>
      <c r="J156" s="29"/>
      <c r="R156" s="30"/>
    </row>
    <row r="157" spans="1:18">
      <c r="A157" s="29"/>
      <c r="I157" s="30"/>
      <c r="J157" s="29"/>
      <c r="R157" s="30"/>
    </row>
    <row r="158" spans="1:18">
      <c r="A158" s="29"/>
      <c r="I158" s="30"/>
      <c r="J158" s="29"/>
      <c r="R158" s="30"/>
    </row>
    <row r="159" spans="1:18">
      <c r="A159" s="29"/>
      <c r="B159" s="87" t="s">
        <v>53</v>
      </c>
      <c r="C159" s="87"/>
      <c r="D159" s="87"/>
      <c r="F159" s="87" t="s">
        <v>54</v>
      </c>
      <c r="G159" s="87"/>
      <c r="H159" s="87"/>
      <c r="I159" s="36"/>
      <c r="J159" s="29"/>
      <c r="K159" s="87" t="s">
        <v>53</v>
      </c>
      <c r="L159" s="87"/>
      <c r="M159" s="87"/>
      <c r="O159" s="87" t="s">
        <v>54</v>
      </c>
      <c r="P159" s="87"/>
      <c r="Q159" s="87"/>
      <c r="R159" s="36"/>
    </row>
    <row r="160" spans="1:18">
      <c r="A160" s="31"/>
      <c r="B160" s="32"/>
      <c r="C160" s="32"/>
      <c r="D160" s="32"/>
      <c r="E160" s="32"/>
      <c r="F160" s="32"/>
      <c r="G160" s="32"/>
      <c r="H160" s="32"/>
      <c r="I160" s="33"/>
      <c r="J160" s="31"/>
      <c r="K160" s="32"/>
      <c r="L160" s="32"/>
      <c r="M160" s="32"/>
      <c r="N160" s="32"/>
      <c r="O160" s="32"/>
      <c r="P160" s="32"/>
      <c r="Q160" s="32"/>
      <c r="R160" s="33"/>
    </row>
    <row r="162" spans="2:9" ht="26.25">
      <c r="B162" s="84"/>
      <c r="C162" s="84"/>
      <c r="D162" s="195" t="s">
        <v>55</v>
      </c>
      <c r="E162" s="195"/>
      <c r="F162" s="195"/>
      <c r="G162" s="84"/>
      <c r="H162" s="84"/>
      <c r="I162" s="85"/>
    </row>
    <row r="163" spans="2:9" ht="21">
      <c r="B163" s="43"/>
      <c r="C163" s="43"/>
      <c r="D163" s="198" t="s">
        <v>39</v>
      </c>
      <c r="E163" s="198"/>
      <c r="F163" s="198"/>
      <c r="G163" s="43"/>
      <c r="H163" s="43"/>
      <c r="I163" s="44"/>
    </row>
    <row r="164" spans="2:9" ht="21">
      <c r="B164" s="43"/>
      <c r="C164" s="43"/>
      <c r="D164" s="43"/>
      <c r="E164" s="43"/>
      <c r="F164" s="43"/>
      <c r="G164" s="43"/>
      <c r="H164" s="43"/>
      <c r="I164" s="44"/>
    </row>
    <row r="165" spans="2:9" ht="15.75">
      <c r="B165" s="1" t="s">
        <v>56</v>
      </c>
      <c r="C165" t="s">
        <v>1015</v>
      </c>
      <c r="F165" t="s">
        <v>59</v>
      </c>
      <c r="G165" s="208" t="s">
        <v>718</v>
      </c>
      <c r="H165" s="208"/>
      <c r="I165" s="28"/>
    </row>
    <row r="166" spans="2:9" ht="15.75">
      <c r="B166" s="1" t="s">
        <v>57</v>
      </c>
      <c r="C166" s="203">
        <v>1716325822</v>
      </c>
      <c r="D166" s="203"/>
      <c r="F166" s="210" t="s">
        <v>731</v>
      </c>
      <c r="G166" s="210"/>
      <c r="H166">
        <v>225.02</v>
      </c>
      <c r="I166" s="28"/>
    </row>
    <row r="167" spans="2:9" ht="15.75">
      <c r="B167" t="s">
        <v>58</v>
      </c>
      <c r="C167" s="45">
        <v>45078</v>
      </c>
      <c r="F167" s="1" t="s">
        <v>40</v>
      </c>
      <c r="H167">
        <v>30</v>
      </c>
      <c r="I167" s="28"/>
    </row>
    <row r="168" spans="2:9" ht="15.75">
      <c r="I168" s="28"/>
    </row>
    <row r="169" spans="2:9" ht="15.75">
      <c r="B169" s="200" t="s">
        <v>41</v>
      </c>
      <c r="C169" s="200"/>
      <c r="D169" s="200"/>
      <c r="F169" s="200" t="s">
        <v>42</v>
      </c>
      <c r="G169" s="200"/>
      <c r="H169" s="200"/>
      <c r="I169" s="34"/>
    </row>
    <row r="170" spans="2:9" ht="15.75">
      <c r="B170" t="s">
        <v>43</v>
      </c>
      <c r="D170" s="40">
        <v>450.04</v>
      </c>
      <c r="F170" t="s">
        <v>44</v>
      </c>
      <c r="H170" s="40">
        <f>D170*9.45/100</f>
        <v>42.528779999999998</v>
      </c>
      <c r="I170" s="28"/>
    </row>
    <row r="171" spans="2:9" ht="15.75">
      <c r="B171" t="s">
        <v>45</v>
      </c>
      <c r="D171" s="40">
        <v>0</v>
      </c>
      <c r="F171" t="s">
        <v>46</v>
      </c>
      <c r="H171" s="40">
        <v>0</v>
      </c>
      <c r="I171" s="28"/>
    </row>
    <row r="172" spans="2:9" ht="15.75">
      <c r="B172" t="s">
        <v>47</v>
      </c>
      <c r="D172" s="41">
        <f>D170/12</f>
        <v>37.503333333333337</v>
      </c>
      <c r="I172" s="28"/>
    </row>
    <row r="173" spans="2:9" ht="15.75">
      <c r="B173" t="s">
        <v>48</v>
      </c>
      <c r="D173" s="41">
        <f>D170/12</f>
        <v>37.503333333333337</v>
      </c>
      <c r="I173" s="28"/>
    </row>
    <row r="174" spans="2:9" ht="15.75">
      <c r="B174" t="s">
        <v>1016</v>
      </c>
      <c r="D174" s="41">
        <f>D170*8.33%</f>
        <v>37.488332</v>
      </c>
      <c r="I174" s="28"/>
    </row>
    <row r="175" spans="2:9" ht="15.75">
      <c r="B175" s="209" t="s">
        <v>50</v>
      </c>
      <c r="C175" s="209"/>
      <c r="D175" s="42">
        <f>SUM(D170:D174)</f>
        <v>562.53499866666675</v>
      </c>
      <c r="F175" s="209" t="s">
        <v>51</v>
      </c>
      <c r="G175" s="209"/>
      <c r="H175" s="42">
        <f>SUM(H170:H174)</f>
        <v>42.528779999999998</v>
      </c>
      <c r="I175" s="35"/>
    </row>
    <row r="176" spans="2:9" ht="18.75">
      <c r="E176" s="86">
        <f>D175-H175</f>
        <v>520.00621866666677</v>
      </c>
      <c r="I176" s="30"/>
    </row>
    <row r="177" spans="2:9" ht="18.75">
      <c r="E177" s="86"/>
      <c r="I177" s="30"/>
    </row>
    <row r="178" spans="2:9">
      <c r="E178" s="39" t="s">
        <v>52</v>
      </c>
      <c r="I178" s="30"/>
    </row>
    <row r="179" spans="2:9">
      <c r="I179" s="30"/>
    </row>
    <row r="180" spans="2:9">
      <c r="I180" s="30"/>
    </row>
    <row r="181" spans="2:9">
      <c r="I181" s="30"/>
    </row>
    <row r="182" spans="2:9">
      <c r="B182" s="87" t="s">
        <v>53</v>
      </c>
      <c r="C182" s="87"/>
      <c r="D182" s="87"/>
      <c r="F182" s="87" t="s">
        <v>54</v>
      </c>
      <c r="G182" s="87"/>
      <c r="H182" s="87"/>
      <c r="I182" s="36"/>
    </row>
    <row r="183" spans="2:9">
      <c r="B183" s="32"/>
      <c r="C183" s="32"/>
      <c r="D183" s="32"/>
      <c r="E183" s="32"/>
      <c r="F183" s="32"/>
      <c r="G183" s="32"/>
      <c r="H183" s="32"/>
      <c r="I183" s="33"/>
    </row>
    <row r="184" spans="2:9" ht="26.25" customHeight="1"/>
    <row r="198" ht="15" customHeight="1"/>
    <row r="199" ht="15" customHeight="1"/>
    <row r="207" ht="26.25" customHeight="1"/>
    <row r="221" ht="15" customHeight="1"/>
    <row r="222" ht="15" customHeight="1"/>
    <row r="230" ht="26.25" customHeight="1"/>
    <row r="244" ht="15" customHeight="1"/>
    <row r="245" ht="15" customHeight="1"/>
    <row r="253" ht="26.25" customHeight="1"/>
    <row r="267" ht="15" customHeight="1"/>
    <row r="268" ht="15" customHeight="1"/>
  </sheetData>
  <mergeCells count="143">
    <mergeCell ref="C27:D27"/>
    <mergeCell ref="C5:D5"/>
    <mergeCell ref="C143:D143"/>
    <mergeCell ref="C166:D166"/>
    <mergeCell ref="D162:F162"/>
    <mergeCell ref="D163:F163"/>
    <mergeCell ref="G165:H165"/>
    <mergeCell ref="F166:G166"/>
    <mergeCell ref="G142:H142"/>
    <mergeCell ref="B30:D30"/>
    <mergeCell ref="A71:I71"/>
    <mergeCell ref="A94:I94"/>
    <mergeCell ref="D139:F139"/>
    <mergeCell ref="D140:F140"/>
    <mergeCell ref="A117:I117"/>
    <mergeCell ref="A118:I118"/>
    <mergeCell ref="B124:D124"/>
    <mergeCell ref="F124:H124"/>
    <mergeCell ref="E131:E132"/>
    <mergeCell ref="B137:D137"/>
    <mergeCell ref="F137:H137"/>
    <mergeCell ref="C121:D121"/>
    <mergeCell ref="B169:D169"/>
    <mergeCell ref="F169:H169"/>
    <mergeCell ref="B175:C175"/>
    <mergeCell ref="F175:G175"/>
    <mergeCell ref="M139:O139"/>
    <mergeCell ref="M140:O140"/>
    <mergeCell ref="O30:Q30"/>
    <mergeCell ref="O67:Q67"/>
    <mergeCell ref="N131:N132"/>
    <mergeCell ref="K137:M137"/>
    <mergeCell ref="O137:Q137"/>
    <mergeCell ref="J117:R117"/>
    <mergeCell ref="J118:R118"/>
    <mergeCell ref="K124:M124"/>
    <mergeCell ref="O124:Q124"/>
    <mergeCell ref="O143:P143"/>
    <mergeCell ref="F143:G143"/>
    <mergeCell ref="O146:Q146"/>
    <mergeCell ref="K146:M146"/>
    <mergeCell ref="O152:P152"/>
    <mergeCell ref="F152:G152"/>
    <mergeCell ref="B152:C152"/>
    <mergeCell ref="B146:D146"/>
    <mergeCell ref="F146:H146"/>
    <mergeCell ref="P142:Q142"/>
    <mergeCell ref="AN19:AP19"/>
    <mergeCell ref="AR19:AT19"/>
    <mergeCell ref="A1:I1"/>
    <mergeCell ref="J1:R1"/>
    <mergeCell ref="A2:I2"/>
    <mergeCell ref="J2:R2"/>
    <mergeCell ref="AD19:AF19"/>
    <mergeCell ref="AH19:AJ19"/>
    <mergeCell ref="B21:D21"/>
    <mergeCell ref="F21:H21"/>
    <mergeCell ref="K21:M21"/>
    <mergeCell ref="O21:Q21"/>
    <mergeCell ref="B8:D8"/>
    <mergeCell ref="F8:H8"/>
    <mergeCell ref="K8:M8"/>
    <mergeCell ref="O8:Q8"/>
    <mergeCell ref="E15:E16"/>
    <mergeCell ref="N15:N16"/>
    <mergeCell ref="A23:I23"/>
    <mergeCell ref="J23:R23"/>
    <mergeCell ref="F30:H30"/>
    <mergeCell ref="AN6:AP6"/>
    <mergeCell ref="C74:D74"/>
    <mergeCell ref="AR6:AT6"/>
    <mergeCell ref="AQ13:AQ14"/>
    <mergeCell ref="AD6:AF6"/>
    <mergeCell ref="AH6:AJ6"/>
    <mergeCell ref="AG13:AG14"/>
    <mergeCell ref="A24:I24"/>
    <mergeCell ref="J24:R24"/>
    <mergeCell ref="AH40:AJ40"/>
    <mergeCell ref="AR40:AT40"/>
    <mergeCell ref="AH27:AJ27"/>
    <mergeCell ref="AR27:AT27"/>
    <mergeCell ref="AC22:AK22"/>
    <mergeCell ref="AM22:AU22"/>
    <mergeCell ref="AD27:AF27"/>
    <mergeCell ref="AN27:AP27"/>
    <mergeCell ref="AG34:AG35"/>
    <mergeCell ref="AQ34:AQ35"/>
    <mergeCell ref="AD40:AF40"/>
    <mergeCell ref="AN40:AP40"/>
    <mergeCell ref="T22:AB22"/>
    <mergeCell ref="U27:W27"/>
    <mergeCell ref="Y27:AA27"/>
    <mergeCell ref="X34:X35"/>
    <mergeCell ref="U40:W40"/>
    <mergeCell ref="Y40:AA40"/>
    <mergeCell ref="A47:I47"/>
    <mergeCell ref="J47:R47"/>
    <mergeCell ref="A48:I48"/>
    <mergeCell ref="J48:R48"/>
    <mergeCell ref="B54:D54"/>
    <mergeCell ref="F54:H54"/>
    <mergeCell ref="K54:M54"/>
    <mergeCell ref="O54:Q54"/>
    <mergeCell ref="C51:D51"/>
    <mergeCell ref="K30:M30"/>
    <mergeCell ref="E37:E38"/>
    <mergeCell ref="N37:N38"/>
    <mergeCell ref="B43:D43"/>
    <mergeCell ref="K43:M43"/>
    <mergeCell ref="F43:H43"/>
    <mergeCell ref="O43:Q43"/>
    <mergeCell ref="A70:I70"/>
    <mergeCell ref="J70:R70"/>
    <mergeCell ref="J71:R71"/>
    <mergeCell ref="E61:E62"/>
    <mergeCell ref="N61:N62"/>
    <mergeCell ref="B67:D67"/>
    <mergeCell ref="F67:H67"/>
    <mergeCell ref="K67:M67"/>
    <mergeCell ref="B90:D90"/>
    <mergeCell ref="F90:H90"/>
    <mergeCell ref="K90:M90"/>
    <mergeCell ref="O90:Q90"/>
    <mergeCell ref="B77:D77"/>
    <mergeCell ref="F77:H77"/>
    <mergeCell ref="K77:M77"/>
    <mergeCell ref="O77:Q77"/>
    <mergeCell ref="E84:E85"/>
    <mergeCell ref="N84:N85"/>
    <mergeCell ref="J94:R94"/>
    <mergeCell ref="A95:I95"/>
    <mergeCell ref="J95:R95"/>
    <mergeCell ref="B101:D101"/>
    <mergeCell ref="F101:H101"/>
    <mergeCell ref="K101:M101"/>
    <mergeCell ref="O101:Q101"/>
    <mergeCell ref="O114:Q114"/>
    <mergeCell ref="E108:E109"/>
    <mergeCell ref="N108:N109"/>
    <mergeCell ref="B114:D114"/>
    <mergeCell ref="F114:H114"/>
    <mergeCell ref="K114:M114"/>
    <mergeCell ref="C98:D98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U27"/>
  <sheetViews>
    <sheetView zoomScale="80" zoomScaleNormal="80" workbookViewId="0">
      <selection activeCell="C27" sqref="C27"/>
    </sheetView>
  </sheetViews>
  <sheetFormatPr baseColWidth="10" defaultRowHeight="15"/>
  <cols>
    <col min="21" max="21" width="14" customWidth="1"/>
  </cols>
  <sheetData>
    <row r="1" spans="2:21">
      <c r="D1" s="203" t="s">
        <v>112</v>
      </c>
      <c r="E1" s="203"/>
      <c r="F1" s="203"/>
      <c r="N1" s="203" t="s">
        <v>112</v>
      </c>
      <c r="O1" s="203"/>
      <c r="P1" s="203"/>
    </row>
    <row r="2" spans="2:21">
      <c r="B2" s="46"/>
      <c r="C2" s="46" t="s">
        <v>113</v>
      </c>
      <c r="D2" s="46" t="s">
        <v>114</v>
      </c>
      <c r="E2" s="46" t="s">
        <v>69</v>
      </c>
      <c r="F2" s="46" t="s">
        <v>70</v>
      </c>
      <c r="G2" s="46" t="s">
        <v>71</v>
      </c>
      <c r="H2" s="46" t="s">
        <v>72</v>
      </c>
      <c r="L2" s="46"/>
      <c r="M2" s="46" t="s">
        <v>113</v>
      </c>
      <c r="N2" s="46" t="s">
        <v>114</v>
      </c>
      <c r="O2" s="46" t="s">
        <v>69</v>
      </c>
      <c r="P2" s="46" t="s">
        <v>70</v>
      </c>
      <c r="Q2" s="46" t="s">
        <v>71</v>
      </c>
      <c r="R2" s="46" t="s">
        <v>72</v>
      </c>
      <c r="U2" s="50" t="s">
        <v>126</v>
      </c>
    </row>
    <row r="3" spans="2:21" ht="21">
      <c r="B3" s="3" t="s">
        <v>115</v>
      </c>
      <c r="C3" s="3">
        <v>15.05</v>
      </c>
      <c r="D3" s="3">
        <v>45.95</v>
      </c>
      <c r="E3" s="3"/>
      <c r="F3" s="3"/>
      <c r="G3" s="3">
        <v>45.96</v>
      </c>
      <c r="H3" s="3"/>
      <c r="I3">
        <f>SUM(C3:H3)</f>
        <v>106.96000000000001</v>
      </c>
      <c r="L3" s="3" t="s">
        <v>115</v>
      </c>
      <c r="M3" s="3">
        <v>15.05</v>
      </c>
      <c r="N3" s="3">
        <v>45.95</v>
      </c>
      <c r="O3" s="3">
        <v>42</v>
      </c>
      <c r="P3" s="3">
        <v>48.56</v>
      </c>
      <c r="Q3" s="3">
        <v>48.64</v>
      </c>
      <c r="R3" s="3">
        <v>48.67</v>
      </c>
      <c r="S3">
        <f>SUM(M3:R3)</f>
        <v>248.87</v>
      </c>
      <c r="T3" t="s">
        <v>130</v>
      </c>
      <c r="U3" s="51">
        <f>I3-S3</f>
        <v>-141.91</v>
      </c>
    </row>
    <row r="4" spans="2:21" ht="21">
      <c r="B4" s="3" t="s">
        <v>116</v>
      </c>
      <c r="C4" s="3">
        <v>15.05</v>
      </c>
      <c r="D4" s="3">
        <v>45.95</v>
      </c>
      <c r="E4" s="3">
        <v>42</v>
      </c>
      <c r="F4" s="3">
        <v>48.56</v>
      </c>
      <c r="G4" s="3">
        <v>45.96</v>
      </c>
      <c r="H4" s="3"/>
      <c r="I4">
        <f>SUM(C4:H4)</f>
        <v>197.52</v>
      </c>
      <c r="L4" s="3" t="s">
        <v>116</v>
      </c>
      <c r="M4" s="3">
        <v>15.05</v>
      </c>
      <c r="N4" s="3">
        <v>45.95</v>
      </c>
      <c r="O4" s="3">
        <v>42</v>
      </c>
      <c r="P4" s="3">
        <v>48.56</v>
      </c>
      <c r="Q4" s="3">
        <v>48.62</v>
      </c>
      <c r="R4" s="3">
        <v>48.67</v>
      </c>
      <c r="S4">
        <f>SUM(M4:R4)</f>
        <v>248.85000000000002</v>
      </c>
      <c r="T4" t="s">
        <v>130</v>
      </c>
      <c r="U4" s="51">
        <f t="shared" ref="U4:U14" si="0">I4-S4</f>
        <v>-51.330000000000013</v>
      </c>
    </row>
    <row r="5" spans="2:21" ht="21">
      <c r="B5" s="3" t="s">
        <v>117</v>
      </c>
      <c r="C5" s="3"/>
      <c r="D5" s="3"/>
      <c r="E5" s="3"/>
      <c r="F5" s="3">
        <v>45.96</v>
      </c>
      <c r="G5" s="3">
        <v>45.96</v>
      </c>
      <c r="H5" s="3"/>
      <c r="I5">
        <f t="shared" ref="I5:I20" si="1">SUM(C5:H5)</f>
        <v>91.92</v>
      </c>
      <c r="L5" s="3" t="s">
        <v>117</v>
      </c>
      <c r="M5" s="3"/>
      <c r="N5" s="3"/>
      <c r="O5" s="3"/>
      <c r="P5" s="3">
        <v>45.96</v>
      </c>
      <c r="Q5" s="3">
        <v>48.62</v>
      </c>
      <c r="R5" s="3">
        <v>48.67</v>
      </c>
      <c r="S5">
        <f t="shared" ref="S5:S14" si="2">SUM(M5:R5)</f>
        <v>143.25</v>
      </c>
      <c r="T5" t="s">
        <v>130</v>
      </c>
      <c r="U5" s="51">
        <f t="shared" si="0"/>
        <v>-51.33</v>
      </c>
    </row>
    <row r="6" spans="2:21" ht="21">
      <c r="B6" s="3" t="s">
        <v>118</v>
      </c>
      <c r="C6" s="3">
        <v>15.05</v>
      </c>
      <c r="D6" s="3">
        <v>45.95</v>
      </c>
      <c r="E6" s="3">
        <v>45</v>
      </c>
      <c r="F6" s="3">
        <v>45.56</v>
      </c>
      <c r="G6" s="3">
        <v>45.96</v>
      </c>
      <c r="H6" s="3"/>
      <c r="I6">
        <f t="shared" si="1"/>
        <v>197.52</v>
      </c>
      <c r="L6" s="3" t="s">
        <v>118</v>
      </c>
      <c r="M6" s="3">
        <v>15.05</v>
      </c>
      <c r="N6" s="3">
        <v>45.95</v>
      </c>
      <c r="O6" s="3">
        <v>42</v>
      </c>
      <c r="P6" s="3">
        <v>45.56</v>
      </c>
      <c r="Q6" s="3">
        <v>48.62</v>
      </c>
      <c r="R6" s="3">
        <v>48.67</v>
      </c>
      <c r="S6">
        <f t="shared" si="2"/>
        <v>245.85000000000002</v>
      </c>
      <c r="T6" t="s">
        <v>130</v>
      </c>
      <c r="U6" s="51">
        <f t="shared" si="0"/>
        <v>-48.330000000000013</v>
      </c>
    </row>
    <row r="7" spans="2:21" ht="21">
      <c r="B7" s="3" t="s">
        <v>119</v>
      </c>
      <c r="C7" s="3">
        <v>15.05</v>
      </c>
      <c r="D7" s="3">
        <v>45.95</v>
      </c>
      <c r="E7" s="3">
        <v>42</v>
      </c>
      <c r="F7" s="3">
        <v>48.56</v>
      </c>
      <c r="G7" s="47">
        <v>45.96</v>
      </c>
      <c r="H7" s="3"/>
      <c r="I7">
        <f>SUM(C7:H7)</f>
        <v>197.52</v>
      </c>
      <c r="L7" s="3" t="s">
        <v>119</v>
      </c>
      <c r="M7" s="3">
        <v>15.05</v>
      </c>
      <c r="N7" s="3">
        <v>45.95</v>
      </c>
      <c r="O7" s="3">
        <v>42</v>
      </c>
      <c r="P7" s="3">
        <v>48.56</v>
      </c>
      <c r="Q7" s="3">
        <v>48.62</v>
      </c>
      <c r="R7" s="3">
        <v>48.67</v>
      </c>
      <c r="S7">
        <f t="shared" si="2"/>
        <v>248.85000000000002</v>
      </c>
      <c r="T7" t="s">
        <v>130</v>
      </c>
      <c r="U7" s="51">
        <f t="shared" si="0"/>
        <v>-51.330000000000013</v>
      </c>
    </row>
    <row r="8" spans="2:21" ht="21">
      <c r="B8" s="3" t="s">
        <v>120</v>
      </c>
      <c r="C8" s="3"/>
      <c r="D8" s="3"/>
      <c r="E8" s="3">
        <v>42</v>
      </c>
      <c r="F8" s="3">
        <v>48.56</v>
      </c>
      <c r="G8" s="3">
        <v>45.96</v>
      </c>
      <c r="H8" s="3"/>
      <c r="I8">
        <f t="shared" si="1"/>
        <v>136.52000000000001</v>
      </c>
      <c r="L8" s="3" t="s">
        <v>120</v>
      </c>
      <c r="M8" s="3">
        <v>15.05</v>
      </c>
      <c r="N8" s="3">
        <v>45.95</v>
      </c>
      <c r="O8" s="3">
        <v>42</v>
      </c>
      <c r="P8" s="3">
        <v>48.56</v>
      </c>
      <c r="Q8" s="3">
        <v>48.62</v>
      </c>
      <c r="R8" s="3">
        <v>48.67</v>
      </c>
      <c r="S8">
        <f t="shared" si="2"/>
        <v>248.85000000000002</v>
      </c>
      <c r="T8" t="s">
        <v>130</v>
      </c>
      <c r="U8" s="51">
        <f t="shared" si="0"/>
        <v>-112.33000000000001</v>
      </c>
    </row>
    <row r="9" spans="2:21" ht="21">
      <c r="B9" s="3" t="s">
        <v>100</v>
      </c>
      <c r="C9" s="3"/>
      <c r="D9" s="3"/>
      <c r="E9" s="3"/>
      <c r="F9" s="3"/>
      <c r="G9" s="3"/>
      <c r="H9" s="3"/>
      <c r="I9">
        <f t="shared" si="1"/>
        <v>0</v>
      </c>
      <c r="L9" s="3" t="s">
        <v>100</v>
      </c>
      <c r="M9" s="3">
        <v>15.05</v>
      </c>
      <c r="N9" s="3">
        <v>45.95</v>
      </c>
      <c r="O9" s="3">
        <v>42</v>
      </c>
      <c r="P9" s="3">
        <v>48.56</v>
      </c>
      <c r="Q9" s="3">
        <v>48.62</v>
      </c>
      <c r="R9" s="3">
        <v>48.67</v>
      </c>
      <c r="S9">
        <f t="shared" si="2"/>
        <v>248.85000000000002</v>
      </c>
      <c r="T9" t="s">
        <v>130</v>
      </c>
      <c r="U9" s="51">
        <f t="shared" si="0"/>
        <v>-248.85000000000002</v>
      </c>
    </row>
    <row r="10" spans="2:21" ht="21">
      <c r="B10" s="3" t="s">
        <v>121</v>
      </c>
      <c r="C10" s="3">
        <v>0</v>
      </c>
      <c r="D10" s="3"/>
      <c r="E10" s="3"/>
      <c r="F10" s="3"/>
      <c r="G10" s="3"/>
      <c r="H10" s="3"/>
      <c r="I10">
        <f t="shared" si="1"/>
        <v>0</v>
      </c>
      <c r="L10" s="3" t="s">
        <v>121</v>
      </c>
      <c r="M10" s="3">
        <v>15.05</v>
      </c>
      <c r="N10" s="3">
        <v>45.95</v>
      </c>
      <c r="O10" s="3">
        <v>42</v>
      </c>
      <c r="P10" s="3">
        <v>48.56</v>
      </c>
      <c r="Q10" s="3">
        <v>48.62</v>
      </c>
      <c r="R10" s="3">
        <v>48.67</v>
      </c>
      <c r="S10">
        <f t="shared" si="2"/>
        <v>248.85000000000002</v>
      </c>
      <c r="U10" s="51">
        <f t="shared" si="0"/>
        <v>-248.85000000000002</v>
      </c>
    </row>
    <row r="11" spans="2:21" ht="21">
      <c r="B11" s="3" t="s">
        <v>122</v>
      </c>
      <c r="C11" s="3">
        <v>15.05</v>
      </c>
      <c r="D11" s="3">
        <v>45.95</v>
      </c>
      <c r="E11" s="3">
        <v>42</v>
      </c>
      <c r="F11" s="3">
        <v>48.56</v>
      </c>
      <c r="G11" s="3">
        <v>45.96</v>
      </c>
      <c r="H11" s="3"/>
      <c r="I11">
        <f t="shared" si="1"/>
        <v>197.52</v>
      </c>
      <c r="L11" s="3" t="s">
        <v>122</v>
      </c>
      <c r="M11" s="3">
        <v>15.05</v>
      </c>
      <c r="N11" s="3">
        <v>45.95</v>
      </c>
      <c r="O11" s="3">
        <v>42</v>
      </c>
      <c r="P11" s="3">
        <v>48.56</v>
      </c>
      <c r="Q11" s="3">
        <v>48.62</v>
      </c>
      <c r="R11" s="3">
        <v>48.67</v>
      </c>
      <c r="S11">
        <f t="shared" si="2"/>
        <v>248.85000000000002</v>
      </c>
      <c r="T11" t="s">
        <v>130</v>
      </c>
      <c r="U11" s="51">
        <f t="shared" si="0"/>
        <v>-51.330000000000013</v>
      </c>
    </row>
    <row r="12" spans="2:21" ht="21">
      <c r="B12" s="3" t="s">
        <v>123</v>
      </c>
      <c r="C12" s="3"/>
      <c r="D12" s="3"/>
      <c r="E12" s="3"/>
      <c r="F12" s="3"/>
      <c r="G12" s="3"/>
      <c r="H12" s="3"/>
      <c r="I12">
        <f t="shared" si="1"/>
        <v>0</v>
      </c>
      <c r="L12" s="3" t="s">
        <v>123</v>
      </c>
      <c r="M12" s="3">
        <v>15.05</v>
      </c>
      <c r="N12" s="3">
        <v>45.95</v>
      </c>
      <c r="O12" s="3">
        <v>42</v>
      </c>
      <c r="P12" s="3">
        <v>48.56</v>
      </c>
      <c r="Q12" s="3">
        <v>48.62</v>
      </c>
      <c r="R12" s="3">
        <v>48.67</v>
      </c>
      <c r="S12">
        <f t="shared" si="2"/>
        <v>248.85000000000002</v>
      </c>
      <c r="T12" t="s">
        <v>130</v>
      </c>
      <c r="U12" s="51">
        <f t="shared" si="0"/>
        <v>-248.85000000000002</v>
      </c>
    </row>
    <row r="13" spans="2:21" ht="21">
      <c r="B13" s="3"/>
      <c r="C13" s="27">
        <f>SUM(C3:C12)</f>
        <v>75.25</v>
      </c>
      <c r="D13" s="27">
        <f>SUM(D3:D12)</f>
        <v>229.75</v>
      </c>
      <c r="E13" s="27">
        <f>SUM(E3:E12)</f>
        <v>213</v>
      </c>
      <c r="F13" s="27">
        <f>SUM(F3:F12)</f>
        <v>285.76</v>
      </c>
      <c r="G13" s="27">
        <f>SUM(G3:G12)</f>
        <v>321.71999999999997</v>
      </c>
      <c r="H13" s="3"/>
      <c r="I13">
        <f t="shared" si="1"/>
        <v>1125.48</v>
      </c>
      <c r="L13" s="3"/>
      <c r="M13" s="27">
        <f t="shared" ref="M13:R13" si="3">SUM(M3:M12)</f>
        <v>135.44999999999999</v>
      </c>
      <c r="N13" s="27">
        <f t="shared" si="3"/>
        <v>413.54999999999995</v>
      </c>
      <c r="O13" s="27">
        <f t="shared" si="3"/>
        <v>378</v>
      </c>
      <c r="P13" s="27">
        <f t="shared" si="3"/>
        <v>480</v>
      </c>
      <c r="Q13" s="27">
        <f t="shared" si="3"/>
        <v>486.22</v>
      </c>
      <c r="R13" s="3">
        <f t="shared" si="3"/>
        <v>486.7000000000001</v>
      </c>
      <c r="S13">
        <f t="shared" si="2"/>
        <v>2379.92</v>
      </c>
      <c r="U13" s="51">
        <f t="shared" si="0"/>
        <v>-1254.44</v>
      </c>
    </row>
    <row r="14" spans="2:21" ht="21">
      <c r="B14" s="3" t="s">
        <v>7</v>
      </c>
      <c r="C14" s="15">
        <v>105.41</v>
      </c>
      <c r="D14" s="15">
        <v>413.64</v>
      </c>
      <c r="E14" s="15">
        <v>413.64</v>
      </c>
      <c r="F14" s="15">
        <v>446.08</v>
      </c>
      <c r="G14" s="15">
        <v>486.61</v>
      </c>
      <c r="H14" s="3"/>
      <c r="I14" s="1">
        <f t="shared" si="1"/>
        <v>1865.38</v>
      </c>
      <c r="L14" s="3" t="s">
        <v>7</v>
      </c>
      <c r="M14" s="15">
        <v>105.41</v>
      </c>
      <c r="N14" s="15">
        <v>413.64</v>
      </c>
      <c r="O14" s="15">
        <v>413.64</v>
      </c>
      <c r="P14" s="15">
        <v>446.08</v>
      </c>
      <c r="Q14" s="15">
        <v>486.61</v>
      </c>
      <c r="R14" s="15">
        <v>486.61</v>
      </c>
      <c r="S14" s="1">
        <f t="shared" si="2"/>
        <v>2351.9900000000002</v>
      </c>
      <c r="U14" s="51">
        <f t="shared" si="0"/>
        <v>-486.61000000000013</v>
      </c>
    </row>
    <row r="15" spans="2:21">
      <c r="C15">
        <f>C13-C14</f>
        <v>-30.159999999999997</v>
      </c>
      <c r="D15">
        <f t="shared" ref="D15:G15" si="4">D13-D14</f>
        <v>-183.89</v>
      </c>
      <c r="E15">
        <f t="shared" si="4"/>
        <v>-200.64</v>
      </c>
      <c r="F15">
        <f t="shared" si="4"/>
        <v>-160.32</v>
      </c>
      <c r="G15">
        <f t="shared" si="4"/>
        <v>-164.89000000000004</v>
      </c>
      <c r="M15">
        <f>M13-M14</f>
        <v>30.039999999999992</v>
      </c>
      <c r="N15">
        <f t="shared" ref="N15:Q15" si="5">N13-N14</f>
        <v>-9.0000000000031832E-2</v>
      </c>
      <c r="O15">
        <f t="shared" si="5"/>
        <v>-35.639999999999986</v>
      </c>
      <c r="P15">
        <f t="shared" si="5"/>
        <v>33.920000000000016</v>
      </c>
      <c r="Q15">
        <f t="shared" si="5"/>
        <v>-0.38999999999998636</v>
      </c>
    </row>
    <row r="17" spans="2:19">
      <c r="B17" s="3"/>
      <c r="C17" s="3"/>
      <c r="D17" s="179" t="s">
        <v>124</v>
      </c>
      <c r="E17" s="179"/>
      <c r="F17" s="179"/>
      <c r="G17" s="3"/>
      <c r="H17" s="3"/>
      <c r="L17" s="3"/>
      <c r="M17" s="3"/>
      <c r="N17" s="179" t="s">
        <v>124</v>
      </c>
      <c r="O17" s="179"/>
      <c r="P17" s="179"/>
      <c r="Q17" s="3"/>
      <c r="R17" s="3"/>
    </row>
    <row r="18" spans="2:19">
      <c r="B18" s="3" t="s">
        <v>125</v>
      </c>
      <c r="C18" s="3">
        <v>17.850000000000001</v>
      </c>
      <c r="D18" s="3">
        <v>17.850000000000001</v>
      </c>
      <c r="E18" s="3">
        <v>17.850000000000001</v>
      </c>
      <c r="F18" s="3">
        <v>17.850000000000001</v>
      </c>
      <c r="G18" s="3"/>
      <c r="H18" s="3">
        <v>17.850000000000001</v>
      </c>
      <c r="I18">
        <f t="shared" si="1"/>
        <v>89.25</v>
      </c>
      <c r="L18" s="3" t="s">
        <v>125</v>
      </c>
      <c r="M18" s="3">
        <v>17.850000000000001</v>
      </c>
      <c r="N18" s="3">
        <v>17.850000000000001</v>
      </c>
      <c r="O18" s="3">
        <v>17.850000000000001</v>
      </c>
      <c r="P18" s="3">
        <v>17.850000000000001</v>
      </c>
      <c r="Q18" s="3">
        <v>17.850000000000001</v>
      </c>
      <c r="R18" s="3">
        <v>17.850000000000001</v>
      </c>
      <c r="S18">
        <f t="shared" ref="S18:S20" si="6">SUM(M18:R18)</f>
        <v>107.1</v>
      </c>
    </row>
    <row r="19" spans="2:19">
      <c r="B19" s="3" t="s">
        <v>103</v>
      </c>
      <c r="C19" s="3">
        <v>17.850000000000001</v>
      </c>
      <c r="D19" s="3">
        <v>17.850000000000001</v>
      </c>
      <c r="E19" s="3">
        <v>17.850000000000001</v>
      </c>
      <c r="F19" s="3">
        <v>17.850000000000001</v>
      </c>
      <c r="G19" s="3"/>
      <c r="H19" s="3">
        <v>17.850000000000001</v>
      </c>
      <c r="I19">
        <f t="shared" si="1"/>
        <v>89.25</v>
      </c>
      <c r="L19" s="3" t="s">
        <v>103</v>
      </c>
      <c r="M19" s="3">
        <v>17.850000000000001</v>
      </c>
      <c r="N19" s="3">
        <v>17.850000000000001</v>
      </c>
      <c r="O19" s="3">
        <v>17.850000000000001</v>
      </c>
      <c r="P19" s="3">
        <v>17.850000000000001</v>
      </c>
      <c r="Q19" s="3">
        <v>17.850000000000001</v>
      </c>
      <c r="R19" s="3">
        <v>17.850000000000001</v>
      </c>
      <c r="S19">
        <f t="shared" si="6"/>
        <v>107.1</v>
      </c>
    </row>
    <row r="20" spans="2:19">
      <c r="B20" s="3"/>
      <c r="C20" s="27">
        <f>SUM(C18:C19)</f>
        <v>35.700000000000003</v>
      </c>
      <c r="D20" s="27">
        <f>SUM(D18:D19)</f>
        <v>35.700000000000003</v>
      </c>
      <c r="E20" s="27">
        <f>SUM(E18:E19)</f>
        <v>35.700000000000003</v>
      </c>
      <c r="F20" s="27"/>
      <c r="G20" s="27"/>
      <c r="H20" s="3">
        <v>35.700000000000003</v>
      </c>
      <c r="I20">
        <f t="shared" si="1"/>
        <v>142.80000000000001</v>
      </c>
      <c r="L20" s="3"/>
      <c r="M20" s="27">
        <f>SUM(M18:M19)</f>
        <v>35.700000000000003</v>
      </c>
      <c r="N20" s="27">
        <f>SUM(N18:N19)</f>
        <v>35.700000000000003</v>
      </c>
      <c r="O20" s="27">
        <f>SUM(O18:O19)</f>
        <v>35.700000000000003</v>
      </c>
      <c r="P20" s="27"/>
      <c r="Q20" s="27">
        <f>SUM(Q18:Q19)</f>
        <v>35.700000000000003</v>
      </c>
      <c r="R20" s="3"/>
      <c r="S20">
        <f t="shared" si="6"/>
        <v>142.80000000000001</v>
      </c>
    </row>
    <row r="21" spans="2:19" ht="15.75">
      <c r="B21" s="3"/>
      <c r="C21" s="48">
        <v>30.62</v>
      </c>
      <c r="D21" s="49">
        <v>35.82</v>
      </c>
      <c r="E21" s="49">
        <v>35.82</v>
      </c>
      <c r="F21" s="49">
        <v>35.82</v>
      </c>
      <c r="G21" s="49">
        <v>35.82</v>
      </c>
      <c r="H21" s="48">
        <v>35.82</v>
      </c>
      <c r="I21" s="20">
        <f>SUM(C21:H21)</f>
        <v>209.71999999999997</v>
      </c>
      <c r="L21" s="3"/>
      <c r="M21" s="3"/>
      <c r="N21" s="3"/>
      <c r="O21" s="3"/>
      <c r="P21" s="3"/>
      <c r="Q21" s="3"/>
      <c r="R21" s="3"/>
    </row>
    <row r="27" spans="2:19">
      <c r="C27" t="s">
        <v>223</v>
      </c>
    </row>
  </sheetData>
  <mergeCells count="4">
    <mergeCell ref="D1:F1"/>
    <mergeCell ref="N1:P1"/>
    <mergeCell ref="D17:F17"/>
    <mergeCell ref="N17:P1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S42"/>
  <sheetViews>
    <sheetView topLeftCell="A31" workbookViewId="0">
      <selection activeCell="A41" sqref="A41:F41"/>
    </sheetView>
  </sheetViews>
  <sheetFormatPr baseColWidth="10" defaultRowHeight="15"/>
  <sheetData>
    <row r="1" spans="4:19" ht="15.75" thickBot="1"/>
    <row r="2" spans="4:19" ht="15.75" thickBot="1"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</row>
    <row r="3" spans="4:19" ht="15.75" thickBot="1">
      <c r="D3" s="155"/>
    </row>
    <row r="4" spans="4:19" ht="15.75" thickBot="1">
      <c r="G4" s="166"/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166"/>
    </row>
    <row r="5" spans="4:19" ht="15.75" thickBot="1"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6"/>
      <c r="R5" s="166"/>
      <c r="S5" s="166"/>
    </row>
    <row r="6" spans="4:19" ht="15.75" thickBot="1"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6"/>
    </row>
    <row r="7" spans="4:19" ht="15.75" thickBot="1"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6"/>
    </row>
    <row r="8" spans="4:19">
      <c r="D8" s="155"/>
    </row>
    <row r="9" spans="4:19" ht="15.75" thickBot="1">
      <c r="D9" s="155"/>
    </row>
    <row r="10" spans="4:19" ht="15.75" thickBot="1">
      <c r="G10" s="166"/>
      <c r="H10" s="166"/>
      <c r="I10" s="166"/>
      <c r="J10" s="166"/>
      <c r="K10" s="166"/>
      <c r="L10" s="166"/>
      <c r="M10" s="166"/>
      <c r="N10" s="166"/>
      <c r="O10" s="166"/>
      <c r="P10" s="166"/>
      <c r="Q10" s="166"/>
      <c r="R10" s="166"/>
      <c r="S10" s="166"/>
    </row>
    <row r="11" spans="4:19" ht="15.75" thickBot="1">
      <c r="G11" s="166"/>
      <c r="H11" s="166"/>
      <c r="I11" s="166"/>
      <c r="J11" s="166"/>
      <c r="K11" s="166"/>
      <c r="L11" s="166"/>
      <c r="M11" s="166"/>
      <c r="N11" s="166"/>
      <c r="O11" s="166"/>
      <c r="P11" s="166"/>
      <c r="Q11" s="166"/>
      <c r="R11" s="166"/>
      <c r="S11" s="166"/>
    </row>
    <row r="12" spans="4:19" ht="15.75" thickBot="1">
      <c r="G12" s="166"/>
      <c r="H12" s="166"/>
      <c r="I12" s="166"/>
      <c r="J12" s="166"/>
      <c r="K12" s="166"/>
      <c r="L12" s="166"/>
      <c r="M12" s="166"/>
      <c r="N12" s="166"/>
      <c r="O12" s="166"/>
      <c r="P12" s="166"/>
      <c r="Q12" s="166"/>
      <c r="R12" s="166"/>
      <c r="S12" s="166"/>
    </row>
    <row r="13" spans="4:19">
      <c r="D13" s="155"/>
    </row>
    <row r="14" spans="4:19" ht="15.75" thickBot="1">
      <c r="D14" s="155"/>
    </row>
    <row r="15" spans="4:19" ht="15.75" thickBot="1">
      <c r="G15" s="166"/>
      <c r="H15" s="166"/>
      <c r="I15" s="166"/>
      <c r="J15" s="166"/>
      <c r="K15" s="166"/>
      <c r="L15" s="166"/>
      <c r="M15" s="166"/>
      <c r="N15" s="166"/>
      <c r="O15" s="166"/>
      <c r="P15" s="166"/>
      <c r="Q15" s="166"/>
      <c r="R15" s="166"/>
      <c r="S15" s="166"/>
    </row>
    <row r="16" spans="4:19" ht="15.75" thickBot="1">
      <c r="G16" s="166"/>
      <c r="H16" s="166"/>
      <c r="I16" s="166"/>
      <c r="J16" s="166"/>
      <c r="K16" s="166"/>
      <c r="L16" s="166"/>
      <c r="M16" s="166"/>
      <c r="N16" s="166"/>
      <c r="O16" s="166"/>
      <c r="P16" s="166"/>
      <c r="Q16" s="166"/>
      <c r="R16" s="166"/>
      <c r="S16" s="166"/>
    </row>
    <row r="17" spans="1:19">
      <c r="D17" s="155"/>
    </row>
    <row r="18" spans="1:19" ht="15.75" thickBot="1">
      <c r="D18" s="155"/>
    </row>
    <row r="19" spans="1:19" ht="15.75" thickBot="1">
      <c r="G19" s="166"/>
      <c r="H19" s="166"/>
      <c r="I19" s="166"/>
      <c r="J19" s="166"/>
      <c r="K19" s="166"/>
      <c r="L19" s="166"/>
      <c r="M19" s="166"/>
      <c r="N19" s="166"/>
      <c r="O19" s="166"/>
      <c r="P19" s="166"/>
      <c r="Q19" s="166"/>
      <c r="R19" s="166"/>
      <c r="S19" s="166"/>
    </row>
    <row r="20" spans="1:19" ht="15.75" thickBot="1"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66"/>
      <c r="R20" s="166"/>
      <c r="S20" s="166"/>
    </row>
    <row r="21" spans="1:19" ht="15.75" thickBot="1"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</row>
    <row r="22" spans="1:19" ht="15.75" thickBot="1">
      <c r="G22" s="166"/>
      <c r="H22" s="166"/>
      <c r="I22" s="166"/>
      <c r="J22" s="166"/>
      <c r="K22" s="166"/>
      <c r="L22" s="166"/>
      <c r="M22" s="166"/>
      <c r="N22" s="166"/>
      <c r="O22" s="166"/>
      <c r="P22" s="166"/>
      <c r="Q22" s="166"/>
      <c r="R22" s="166"/>
      <c r="S22" s="166"/>
    </row>
    <row r="23" spans="1:19" ht="15.75" thickBot="1"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</row>
    <row r="24" spans="1:19" ht="15.75" thickBot="1">
      <c r="G24" s="166"/>
      <c r="H24" s="166"/>
      <c r="I24" s="166"/>
      <c r="J24" s="166"/>
      <c r="K24" s="166"/>
      <c r="L24" s="166"/>
      <c r="M24" s="166"/>
      <c r="N24" s="166"/>
      <c r="O24" s="166"/>
      <c r="P24" s="166"/>
      <c r="Q24" s="166"/>
      <c r="R24" s="166"/>
      <c r="S24" s="166"/>
    </row>
    <row r="25" spans="1:19" ht="15.75" thickBot="1"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66"/>
      <c r="R25" s="166"/>
      <c r="S25" s="166"/>
    </row>
    <row r="26" spans="1:19" ht="15.75" thickBot="1"/>
    <row r="27" spans="1:19" ht="15.75" thickBot="1">
      <c r="A27" s="152"/>
      <c r="B27" s="152"/>
      <c r="C27" s="152"/>
      <c r="D27" s="154"/>
      <c r="E27" s="152"/>
      <c r="F27" s="152"/>
    </row>
    <row r="28" spans="1:19" ht="15.75" thickBot="1">
      <c r="A28" s="152"/>
      <c r="B28" s="152"/>
      <c r="C28" s="152"/>
      <c r="D28" s="154"/>
      <c r="E28" s="152"/>
      <c r="F28" s="152"/>
    </row>
    <row r="29" spans="1:19" ht="15.75" thickBot="1">
      <c r="G29" s="166"/>
      <c r="H29" s="166"/>
      <c r="I29" s="166"/>
      <c r="J29" s="166"/>
      <c r="K29" s="166"/>
      <c r="L29" s="166"/>
      <c r="M29" s="166"/>
      <c r="N29" s="166"/>
      <c r="O29" s="166"/>
      <c r="P29" s="166"/>
      <c r="Q29" s="166"/>
      <c r="R29" s="166"/>
      <c r="S29" s="166"/>
    </row>
    <row r="30" spans="1:19" ht="15.75" thickBot="1">
      <c r="G30" s="166"/>
      <c r="H30" s="166"/>
      <c r="I30" s="166"/>
      <c r="J30" s="166"/>
      <c r="K30" s="166"/>
      <c r="L30" s="166"/>
      <c r="M30" s="166"/>
      <c r="N30" s="166"/>
      <c r="O30" s="166"/>
      <c r="P30" s="166"/>
      <c r="Q30" s="166"/>
      <c r="R30" s="166"/>
      <c r="S30" s="166"/>
    </row>
    <row r="31" spans="1:19" ht="15.75" thickBot="1">
      <c r="G31" s="166"/>
      <c r="H31" s="166"/>
      <c r="I31" s="166"/>
      <c r="J31" s="166"/>
      <c r="K31" s="166"/>
      <c r="L31" s="166"/>
      <c r="M31" s="166"/>
      <c r="N31" s="166"/>
      <c r="O31" s="166"/>
      <c r="P31" s="166"/>
      <c r="Q31" s="166"/>
      <c r="R31" s="166"/>
      <c r="S31" s="166"/>
    </row>
    <row r="32" spans="1:19" ht="15.75" thickBot="1">
      <c r="G32" s="166"/>
      <c r="H32" s="166"/>
      <c r="I32" s="166"/>
      <c r="J32" s="166"/>
      <c r="K32" s="166"/>
      <c r="L32" s="166"/>
      <c r="M32" s="166"/>
      <c r="N32" s="166"/>
      <c r="O32" s="166"/>
      <c r="P32" s="166"/>
      <c r="Q32" s="166"/>
      <c r="R32" s="166"/>
      <c r="S32" s="166"/>
    </row>
    <row r="33" spans="4:19" ht="15.75" thickBot="1">
      <c r="G33" s="166"/>
      <c r="H33" s="166"/>
      <c r="I33" s="166"/>
      <c r="J33" s="166"/>
      <c r="K33" s="166"/>
      <c r="L33" s="166"/>
      <c r="M33" s="166"/>
      <c r="N33" s="166"/>
      <c r="O33" s="166"/>
      <c r="P33" s="166"/>
      <c r="Q33" s="166"/>
      <c r="R33" s="166"/>
      <c r="S33" s="166"/>
    </row>
    <row r="34" spans="4:19">
      <c r="D34" s="155"/>
    </row>
    <row r="35" spans="4:19" ht="15.75" thickBot="1">
      <c r="D35" s="155"/>
    </row>
    <row r="36" spans="4:19" ht="15.75" thickBot="1">
      <c r="G36" s="166"/>
      <c r="H36" s="166"/>
      <c r="I36" s="166"/>
      <c r="J36" s="166"/>
      <c r="K36" s="166"/>
      <c r="L36" s="166"/>
      <c r="M36" s="166"/>
      <c r="N36" s="166"/>
      <c r="O36" s="166"/>
      <c r="P36" s="166"/>
      <c r="Q36" s="166"/>
      <c r="R36" s="166"/>
      <c r="S36" s="166"/>
    </row>
    <row r="37" spans="4:19" ht="15.75" thickBot="1">
      <c r="G37" s="166"/>
      <c r="H37" s="166"/>
      <c r="I37" s="166"/>
      <c r="J37" s="166"/>
      <c r="K37" s="166"/>
      <c r="L37" s="166"/>
      <c r="M37" s="166"/>
      <c r="N37" s="166"/>
      <c r="O37" s="166"/>
      <c r="P37" s="166"/>
      <c r="Q37" s="166"/>
      <c r="R37" s="166"/>
      <c r="S37" s="166"/>
    </row>
    <row r="38" spans="4:19" ht="15.75" thickBot="1">
      <c r="G38" s="166"/>
      <c r="H38" s="166"/>
      <c r="I38" s="166"/>
      <c r="J38" s="166"/>
      <c r="K38" s="166"/>
      <c r="L38" s="166"/>
      <c r="M38" s="166"/>
      <c r="N38" s="166"/>
      <c r="O38" s="166"/>
      <c r="P38" s="166"/>
      <c r="Q38" s="166"/>
      <c r="R38" s="166"/>
      <c r="S38" s="166"/>
    </row>
    <row r="39" spans="4:19">
      <c r="D39" s="155"/>
    </row>
    <row r="40" spans="4:19" ht="15.75" thickBot="1">
      <c r="D40" s="155"/>
    </row>
    <row r="41" spans="4:19" ht="15.75" thickBot="1">
      <c r="G41" s="166"/>
      <c r="H41" s="166"/>
      <c r="I41" s="166"/>
      <c r="J41" s="166"/>
      <c r="K41" s="166"/>
      <c r="L41" s="166"/>
      <c r="M41" s="166"/>
      <c r="N41" s="166"/>
      <c r="O41" s="166"/>
      <c r="P41" s="166"/>
      <c r="Q41" s="166"/>
      <c r="R41" s="166"/>
      <c r="S41" s="166"/>
    </row>
    <row r="42" spans="4:19">
      <c r="D42" s="167">
        <f>SUM(D3:D40)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207"/>
  <sheetViews>
    <sheetView topLeftCell="E545" zoomScale="89" zoomScaleNormal="89" workbookViewId="0">
      <selection activeCell="N556" sqref="N556"/>
    </sheetView>
  </sheetViews>
  <sheetFormatPr baseColWidth="10" defaultRowHeight="15"/>
  <cols>
    <col min="2" max="2" width="26.5703125" customWidth="1"/>
    <col min="3" max="3" width="16.85546875" customWidth="1"/>
    <col min="5" max="5" width="13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2.85546875" customWidth="1"/>
    <col min="28" max="28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8.42578125" customWidth="1"/>
    <col min="43" max="43" width="7.28515625" customWidth="1"/>
    <col min="44" max="44" width="5.5703125" customWidth="1"/>
    <col min="45" max="45" width="7.28515625" customWidth="1"/>
  </cols>
  <sheetData>
    <row r="1" spans="2:41">
      <c r="V1" s="17"/>
    </row>
    <row r="2" spans="2:41">
      <c r="V2" s="17"/>
      <c r="AC2" s="176" t="s">
        <v>29</v>
      </c>
      <c r="AD2" s="176"/>
      <c r="AE2" s="176"/>
    </row>
    <row r="3" spans="2:41">
      <c r="H3" s="173" t="s">
        <v>28</v>
      </c>
      <c r="I3" s="173"/>
      <c r="J3" s="173"/>
      <c r="V3" s="17"/>
      <c r="AC3" s="176"/>
      <c r="AD3" s="176"/>
      <c r="AE3" s="176"/>
    </row>
    <row r="4" spans="2:41">
      <c r="H4" s="173"/>
      <c r="I4" s="173"/>
      <c r="J4" s="173"/>
      <c r="V4" s="17"/>
      <c r="AC4" s="176"/>
      <c r="AD4" s="176"/>
      <c r="AE4" s="17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74" t="s">
        <v>20</v>
      </c>
      <c r="F8" s="174"/>
      <c r="G8" s="174"/>
      <c r="H8" s="174"/>
      <c r="V8" s="17"/>
      <c r="X8" s="23" t="s">
        <v>82</v>
      </c>
      <c r="Y8" s="20">
        <f>IF(B8="PAGADO",0,C13)</f>
        <v>0</v>
      </c>
      <c r="AA8" s="174" t="s">
        <v>20</v>
      </c>
      <c r="AB8" s="174"/>
      <c r="AC8" s="174"/>
      <c r="AD8" s="174"/>
    </row>
    <row r="9" spans="2:41">
      <c r="B9" s="1" t="s">
        <v>0</v>
      </c>
      <c r="C9" s="19">
        <f>H24</f>
        <v>361.04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1995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76.040000000000006</v>
      </c>
      <c r="N10" s="25">
        <v>44931</v>
      </c>
      <c r="O10" s="3" t="s">
        <v>108</v>
      </c>
      <c r="P10" s="3"/>
      <c r="Q10" s="3"/>
      <c r="R10" s="18">
        <v>263.82</v>
      </c>
      <c r="S10" s="3"/>
      <c r="V10" s="17"/>
      <c r="Y10" s="20"/>
      <c r="AA10" s="4">
        <v>44914</v>
      </c>
      <c r="AB10" s="3" t="s">
        <v>87</v>
      </c>
      <c r="AC10" s="3" t="s">
        <v>150</v>
      </c>
      <c r="AD10" s="5">
        <v>150</v>
      </c>
      <c r="AE10" t="s">
        <v>100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361.04</v>
      </c>
      <c r="E11" s="4">
        <v>45261</v>
      </c>
      <c r="F11" s="3" t="s">
        <v>111</v>
      </c>
      <c r="G11" s="3" t="s">
        <v>97</v>
      </c>
      <c r="H11" s="5">
        <v>285</v>
      </c>
      <c r="I11" t="s">
        <v>100</v>
      </c>
      <c r="N11" s="25">
        <v>44931</v>
      </c>
      <c r="O11" s="3" t="s">
        <v>110</v>
      </c>
      <c r="P11" s="3"/>
      <c r="Q11" s="3"/>
      <c r="R11" s="18">
        <v>300</v>
      </c>
      <c r="S11" s="3"/>
      <c r="V11" s="17"/>
      <c r="X11" s="1" t="s">
        <v>24</v>
      </c>
      <c r="Y11" s="19">
        <f>IF(Y8&gt;0,Y9+Y8,Y9)</f>
        <v>1995</v>
      </c>
      <c r="AA11" s="4">
        <v>44916</v>
      </c>
      <c r="AB11" s="3" t="s">
        <v>87</v>
      </c>
      <c r="AC11" s="3" t="s">
        <v>86</v>
      </c>
      <c r="AD11" s="5">
        <v>150</v>
      </c>
      <c r="AE11" t="s">
        <v>120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563.81999999999994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639.12</v>
      </c>
      <c r="AA12" s="4">
        <v>44916</v>
      </c>
      <c r="AB12" s="3" t="s">
        <v>87</v>
      </c>
      <c r="AC12" s="3" t="s">
        <v>86</v>
      </c>
      <c r="AD12" s="5">
        <v>200</v>
      </c>
      <c r="AE12" t="s">
        <v>100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-202.77999999999992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1355.88</v>
      </c>
      <c r="AA13" s="4">
        <v>44902</v>
      </c>
      <c r="AB13" s="3" t="s">
        <v>87</v>
      </c>
      <c r="AC13" s="3" t="s">
        <v>86</v>
      </c>
      <c r="AD13" s="5">
        <v>150</v>
      </c>
      <c r="AE13" t="s">
        <v>120</v>
      </c>
      <c r="AJ13" s="3"/>
      <c r="AK13" s="3"/>
      <c r="AL13" s="3"/>
      <c r="AM13" s="3"/>
      <c r="AN13" s="18"/>
      <c r="AO13" s="3"/>
    </row>
    <row r="14" spans="2:41" ht="26.25">
      <c r="B14" s="177" t="str">
        <f>IF(C13&lt;0,"NO PAGAR","COBRAR")</f>
        <v>NO PAGAR</v>
      </c>
      <c r="C14" s="17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77" t="str">
        <f>IF(Y13&lt;0,"NO PAGAR","COBRAR")</f>
        <v>COBRAR</v>
      </c>
      <c r="Y14" s="177"/>
      <c r="AA14" s="4">
        <v>44902</v>
      </c>
      <c r="AB14" s="3" t="s">
        <v>87</v>
      </c>
      <c r="AC14" s="3" t="s">
        <v>86</v>
      </c>
      <c r="AD14" s="5">
        <v>150</v>
      </c>
      <c r="AE14" t="s">
        <v>100</v>
      </c>
      <c r="AJ14" s="3"/>
      <c r="AK14" s="3"/>
      <c r="AL14" s="3"/>
      <c r="AM14" s="3"/>
      <c r="AN14" s="18"/>
      <c r="AO14" s="3"/>
    </row>
    <row r="15" spans="2:41">
      <c r="B15" s="168" t="s">
        <v>9</v>
      </c>
      <c r="C15" s="16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68" t="s">
        <v>9</v>
      </c>
      <c r="Y15" s="169"/>
      <c r="AA15" s="4">
        <v>44900</v>
      </c>
      <c r="AB15" s="3" t="s">
        <v>87</v>
      </c>
      <c r="AC15" s="3" t="s">
        <v>86</v>
      </c>
      <c r="AD15" s="5">
        <v>150</v>
      </c>
      <c r="AE15" t="s">
        <v>120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202.77999999999992</v>
      </c>
      <c r="AA16" s="4">
        <v>44907</v>
      </c>
      <c r="AB16" s="3" t="s">
        <v>87</v>
      </c>
      <c r="AC16" s="3" t="s">
        <v>86</v>
      </c>
      <c r="AD16" s="5">
        <v>150</v>
      </c>
      <c r="AE16" t="s">
        <v>120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563.81999999999994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44907</v>
      </c>
      <c r="AB17" s="3" t="s">
        <v>87</v>
      </c>
      <c r="AC17" s="3" t="s">
        <v>86</v>
      </c>
      <c r="AD17" s="5">
        <v>150</v>
      </c>
      <c r="AE17" t="s">
        <v>100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80</v>
      </c>
      <c r="AA18" s="4">
        <v>44909</v>
      </c>
      <c r="AB18" s="3" t="s">
        <v>87</v>
      </c>
      <c r="AC18" s="3" t="s">
        <v>86</v>
      </c>
      <c r="AD18" s="5">
        <v>150</v>
      </c>
      <c r="AE18" t="s">
        <v>120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60</v>
      </c>
      <c r="AA19" s="4">
        <v>44909</v>
      </c>
      <c r="AB19" s="3" t="s">
        <v>87</v>
      </c>
      <c r="AC19" s="3" t="s">
        <v>86</v>
      </c>
      <c r="AD19" s="5">
        <v>150</v>
      </c>
      <c r="AE19" t="s">
        <v>100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44911</v>
      </c>
      <c r="AB20" s="3" t="s">
        <v>87</v>
      </c>
      <c r="AC20" s="3" t="s">
        <v>86</v>
      </c>
      <c r="AD20" s="5">
        <v>150</v>
      </c>
      <c r="AE20" t="s">
        <v>120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179</v>
      </c>
      <c r="AA21" s="4">
        <v>45290</v>
      </c>
      <c r="AB21" s="3" t="s">
        <v>175</v>
      </c>
      <c r="AC21" s="3" t="s">
        <v>86</v>
      </c>
      <c r="AD21" s="5">
        <v>75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>
        <v>44866</v>
      </c>
      <c r="AB22" s="3" t="s">
        <v>183</v>
      </c>
      <c r="AC22" s="3" t="s">
        <v>152</v>
      </c>
      <c r="AD22" s="5">
        <v>220</v>
      </c>
      <c r="AE22" t="s">
        <v>120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70" t="s">
        <v>7</v>
      </c>
      <c r="F24" s="171"/>
      <c r="G24" s="172"/>
      <c r="H24" s="5">
        <f>SUM(H10:H23)</f>
        <v>361.04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70" t="s">
        <v>7</v>
      </c>
      <c r="AB24" s="171"/>
      <c r="AC24" s="172"/>
      <c r="AD24" s="5">
        <f>SUM(AD10:AD23)</f>
        <v>1995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70" t="s">
        <v>7</v>
      </c>
      <c r="O26" s="171"/>
      <c r="P26" s="171"/>
      <c r="Q26" s="172"/>
      <c r="R26" s="18">
        <f>SUM(R10:R25)</f>
        <v>563.81999999999994</v>
      </c>
      <c r="S26" s="3"/>
      <c r="V26" s="17"/>
      <c r="X26" s="12"/>
      <c r="Y26" s="10"/>
      <c r="AJ26" s="170" t="s">
        <v>7</v>
      </c>
      <c r="AK26" s="171"/>
      <c r="AL26" s="171"/>
      <c r="AM26" s="172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563.81999999999994</v>
      </c>
      <c r="V35" s="17"/>
      <c r="X35" s="15" t="s">
        <v>18</v>
      </c>
      <c r="Y35" s="16">
        <f>SUM(Y16:Y34)</f>
        <v>639.12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73" t="s">
        <v>30</v>
      </c>
      <c r="I48" s="173"/>
      <c r="J48" s="173"/>
      <c r="V48" s="17"/>
      <c r="AA48" s="173" t="s">
        <v>31</v>
      </c>
      <c r="AB48" s="173"/>
      <c r="AC48" s="173"/>
    </row>
    <row r="49" spans="2:41">
      <c r="H49" s="173"/>
      <c r="I49" s="173"/>
      <c r="J49" s="173"/>
      <c r="V49" s="17"/>
      <c r="AA49" s="173"/>
      <c r="AB49" s="173"/>
      <c r="AC49" s="173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74" t="s">
        <v>20</v>
      </c>
      <c r="F53" s="174"/>
      <c r="G53" s="174"/>
      <c r="H53" s="174"/>
      <c r="V53" s="17"/>
      <c r="X53" s="23" t="s">
        <v>82</v>
      </c>
      <c r="Y53" s="20">
        <f>IF(B53="PAGADO",0,C58)</f>
        <v>0</v>
      </c>
      <c r="AA53" s="174" t="s">
        <v>20</v>
      </c>
      <c r="AB53" s="174"/>
      <c r="AC53" s="174"/>
      <c r="AD53" s="174"/>
    </row>
    <row r="54" spans="2:41">
      <c r="B54" s="1" t="s">
        <v>0</v>
      </c>
      <c r="C54" s="19">
        <f>H69</f>
        <v>700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1216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44918</v>
      </c>
      <c r="F55" s="3" t="s">
        <v>87</v>
      </c>
      <c r="G55" s="3" t="s">
        <v>86</v>
      </c>
      <c r="H55" s="5">
        <v>200</v>
      </c>
      <c r="I55" t="s">
        <v>210</v>
      </c>
      <c r="N55" s="3"/>
      <c r="O55" s="3"/>
      <c r="P55" s="3"/>
      <c r="Q55" s="3"/>
      <c r="R55" s="18"/>
      <c r="S55" s="3"/>
      <c r="V55" s="17"/>
      <c r="Y55" s="20"/>
      <c r="AA55" s="4">
        <v>44917</v>
      </c>
      <c r="AB55" s="3" t="s">
        <v>199</v>
      </c>
      <c r="AC55" s="3" t="s">
        <v>240</v>
      </c>
      <c r="AD55" s="5">
        <v>220</v>
      </c>
      <c r="AE55" t="s">
        <v>241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700</v>
      </c>
      <c r="E56" s="4">
        <v>44862</v>
      </c>
      <c r="F56" s="3" t="s">
        <v>87</v>
      </c>
      <c r="G56" s="3" t="s">
        <v>86</v>
      </c>
      <c r="H56" s="5">
        <v>150</v>
      </c>
      <c r="I56" t="s">
        <v>210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1216</v>
      </c>
      <c r="AA56" s="4">
        <v>44914</v>
      </c>
      <c r="AB56" s="3" t="s">
        <v>245</v>
      </c>
      <c r="AC56" s="3" t="s">
        <v>243</v>
      </c>
      <c r="AD56" s="5">
        <v>285</v>
      </c>
      <c r="AE56" t="s">
        <v>210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108.67</v>
      </c>
      <c r="E57" s="4">
        <v>44860</v>
      </c>
      <c r="F57" s="3" t="s">
        <v>87</v>
      </c>
      <c r="G57" s="3" t="s">
        <v>86</v>
      </c>
      <c r="H57" s="5">
        <v>200</v>
      </c>
      <c r="I57" t="s">
        <v>210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44923</v>
      </c>
      <c r="AB57" s="3" t="s">
        <v>245</v>
      </c>
      <c r="AC57" s="3" t="s">
        <v>246</v>
      </c>
      <c r="AD57" s="5">
        <v>114</v>
      </c>
      <c r="AE57" t="s">
        <v>210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591.33000000000004</v>
      </c>
      <c r="E58" s="4">
        <v>44923</v>
      </c>
      <c r="F58" s="3" t="s">
        <v>87</v>
      </c>
      <c r="G58" s="3" t="s">
        <v>86</v>
      </c>
      <c r="H58" s="5">
        <v>150</v>
      </c>
      <c r="I58" t="s">
        <v>210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1216</v>
      </c>
      <c r="AA58" s="4">
        <v>44949</v>
      </c>
      <c r="AB58" s="3" t="s">
        <v>247</v>
      </c>
      <c r="AC58" s="3"/>
      <c r="AD58" s="5">
        <v>32</v>
      </c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75" t="str">
        <f>IF(Y58&lt;0,"NO PAGAR","COBRAR'")</f>
        <v>COBRAR'</v>
      </c>
      <c r="Y59" s="175"/>
      <c r="AA59" s="4">
        <v>44896</v>
      </c>
      <c r="AB59" s="3" t="s">
        <v>138</v>
      </c>
      <c r="AC59" s="3" t="s">
        <v>155</v>
      </c>
      <c r="AD59" s="5">
        <v>405</v>
      </c>
      <c r="AE59" t="s">
        <v>210</v>
      </c>
      <c r="AJ59" s="3"/>
      <c r="AK59" s="3"/>
      <c r="AL59" s="3"/>
      <c r="AM59" s="3"/>
      <c r="AN59" s="18"/>
      <c r="AO59" s="3"/>
    </row>
    <row r="60" spans="2:41" ht="23.25">
      <c r="B60" s="175" t="str">
        <f>IF(C58&lt;0,"NO PAGAR","COBRAR'")</f>
        <v>COBRAR'</v>
      </c>
      <c r="C60" s="17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44951</v>
      </c>
      <c r="AB60" s="3" t="s">
        <v>258</v>
      </c>
      <c r="AC60" s="3"/>
      <c r="AD60" s="5">
        <v>100</v>
      </c>
      <c r="AE60" t="s">
        <v>270</v>
      </c>
      <c r="AJ60" s="3"/>
      <c r="AK60" s="3"/>
      <c r="AL60" s="3"/>
      <c r="AM60" s="3"/>
      <c r="AN60" s="18"/>
      <c r="AO60" s="3"/>
    </row>
    <row r="61" spans="2:41">
      <c r="B61" s="168" t="s">
        <v>9</v>
      </c>
      <c r="C61" s="16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68" t="s">
        <v>9</v>
      </c>
      <c r="Y61" s="169"/>
      <c r="AA61" s="4">
        <v>44951</v>
      </c>
      <c r="AB61" s="3" t="s">
        <v>267</v>
      </c>
      <c r="AC61" s="3"/>
      <c r="AD61" s="5">
        <v>60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>
        <v>30</v>
      </c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>
        <v>30</v>
      </c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>
        <v>48.67</v>
      </c>
      <c r="E69" s="170" t="s">
        <v>7</v>
      </c>
      <c r="F69" s="171"/>
      <c r="G69" s="172"/>
      <c r="H69" s="5">
        <f>SUM(H55:H68)</f>
        <v>700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70" t="s">
        <v>7</v>
      </c>
      <c r="AB69" s="171"/>
      <c r="AC69" s="172"/>
      <c r="AD69" s="5">
        <f>SUM(AD55:AD68)</f>
        <v>1216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70" t="s">
        <v>7</v>
      </c>
      <c r="O71" s="171"/>
      <c r="P71" s="171"/>
      <c r="Q71" s="172"/>
      <c r="R71" s="18">
        <f>SUM(R55:R70)</f>
        <v>0</v>
      </c>
      <c r="S71" s="3"/>
      <c r="V71" s="17"/>
      <c r="X71" s="12"/>
      <c r="Y71" s="10"/>
      <c r="AJ71" s="170" t="s">
        <v>7</v>
      </c>
      <c r="AK71" s="171"/>
      <c r="AL71" s="171"/>
      <c r="AM71" s="172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108.67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76" t="s">
        <v>29</v>
      </c>
      <c r="AD100" s="176"/>
      <c r="AE100" s="176"/>
    </row>
    <row r="101" spans="2:41">
      <c r="H101" s="173" t="s">
        <v>28</v>
      </c>
      <c r="I101" s="173"/>
      <c r="J101" s="173"/>
      <c r="V101" s="17"/>
      <c r="AC101" s="176"/>
      <c r="AD101" s="176"/>
      <c r="AE101" s="176"/>
    </row>
    <row r="102" spans="2:41">
      <c r="H102" s="173"/>
      <c r="I102" s="173"/>
      <c r="J102" s="173"/>
      <c r="V102" s="17"/>
      <c r="AC102" s="176"/>
      <c r="AD102" s="176"/>
      <c r="AE102" s="176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174" t="s">
        <v>20</v>
      </c>
      <c r="F106" s="174"/>
      <c r="G106" s="174"/>
      <c r="H106" s="174"/>
      <c r="V106" s="17"/>
      <c r="X106" s="23" t="s">
        <v>32</v>
      </c>
      <c r="Y106" s="20">
        <f>IF(B106="PAGADO",0,C111)</f>
        <v>0</v>
      </c>
      <c r="AA106" s="174" t="s">
        <v>20</v>
      </c>
      <c r="AB106" s="174"/>
      <c r="AC106" s="174"/>
      <c r="AD106" s="174"/>
    </row>
    <row r="107" spans="2:41">
      <c r="B107" s="1" t="s">
        <v>0</v>
      </c>
      <c r="C107" s="19">
        <f>H122</f>
        <v>1470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350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44904</v>
      </c>
      <c r="F108" s="3" t="s">
        <v>280</v>
      </c>
      <c r="G108" s="3" t="s">
        <v>86</v>
      </c>
      <c r="H108" s="5">
        <v>120</v>
      </c>
      <c r="I108" t="s">
        <v>210</v>
      </c>
      <c r="N108" s="3"/>
      <c r="O108" s="3"/>
      <c r="P108" s="3"/>
      <c r="Q108" s="3"/>
      <c r="R108" s="18"/>
      <c r="S108" s="3"/>
      <c r="V108" s="17"/>
      <c r="Y108" s="20"/>
      <c r="AA108" s="4">
        <v>44951</v>
      </c>
      <c r="AB108" s="3" t="s">
        <v>88</v>
      </c>
      <c r="AC108" s="3" t="s">
        <v>89</v>
      </c>
      <c r="AD108" s="5">
        <v>200</v>
      </c>
      <c r="AE108" t="s">
        <v>241</v>
      </c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1470</v>
      </c>
      <c r="E109" s="4">
        <v>44916</v>
      </c>
      <c r="F109" s="3" t="s">
        <v>280</v>
      </c>
      <c r="G109" s="3" t="s">
        <v>86</v>
      </c>
      <c r="H109" s="5">
        <v>120</v>
      </c>
      <c r="I109" t="s">
        <v>210</v>
      </c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350</v>
      </c>
      <c r="AA109" s="4">
        <v>44951</v>
      </c>
      <c r="AB109" s="3" t="s">
        <v>88</v>
      </c>
      <c r="AC109" s="3" t="s">
        <v>89</v>
      </c>
      <c r="AD109" s="5">
        <v>150</v>
      </c>
      <c r="AE109" t="s">
        <v>210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130</v>
      </c>
      <c r="E110" s="4">
        <v>44933</v>
      </c>
      <c r="F110" s="3" t="s">
        <v>237</v>
      </c>
      <c r="G110" s="3" t="s">
        <v>143</v>
      </c>
      <c r="H110" s="5">
        <v>200</v>
      </c>
      <c r="I110" t="s">
        <v>241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231.12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1340</v>
      </c>
      <c r="E111" s="4">
        <v>44938</v>
      </c>
      <c r="F111" s="3" t="s">
        <v>237</v>
      </c>
      <c r="G111" s="3" t="s">
        <v>169</v>
      </c>
      <c r="H111" s="5">
        <v>180</v>
      </c>
      <c r="I111" t="s">
        <v>210</v>
      </c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118.88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77" t="str">
        <f>IF(C111&lt;0,"NO PAGAR","COBRAR")</f>
        <v>COBRAR</v>
      </c>
      <c r="C112" s="177"/>
      <c r="E112" s="4">
        <v>44932</v>
      </c>
      <c r="F112" s="3" t="s">
        <v>85</v>
      </c>
      <c r="G112" s="3" t="s">
        <v>86</v>
      </c>
      <c r="H112" s="5">
        <v>150</v>
      </c>
      <c r="I112" t="s">
        <v>210</v>
      </c>
      <c r="N112" s="3"/>
      <c r="O112" s="3"/>
      <c r="P112" s="3"/>
      <c r="Q112" s="3"/>
      <c r="R112" s="18"/>
      <c r="S112" s="3"/>
      <c r="V112" s="17"/>
      <c r="X112" s="177" t="str">
        <f>IF(Y111&lt;0,"NO PAGAR","COBRAR")</f>
        <v>COBRAR</v>
      </c>
      <c r="Y112" s="177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68" t="s">
        <v>9</v>
      </c>
      <c r="C113" s="169"/>
      <c r="E113" s="4">
        <v>44935</v>
      </c>
      <c r="F113" s="3" t="s">
        <v>85</v>
      </c>
      <c r="G113" s="3" t="s">
        <v>86</v>
      </c>
      <c r="H113" s="5">
        <v>200</v>
      </c>
      <c r="I113" t="s">
        <v>210</v>
      </c>
      <c r="N113" s="3"/>
      <c r="O113" s="3"/>
      <c r="P113" s="3"/>
      <c r="Q113" s="3"/>
      <c r="R113" s="18"/>
      <c r="S113" s="3"/>
      <c r="V113" s="17"/>
      <c r="X113" s="168" t="s">
        <v>9</v>
      </c>
      <c r="Y113" s="169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>
        <v>44937</v>
      </c>
      <c r="F114" s="3" t="s">
        <v>85</v>
      </c>
      <c r="G114" s="3" t="s">
        <v>86</v>
      </c>
      <c r="H114" s="5">
        <v>200</v>
      </c>
      <c r="I114" t="s">
        <v>210</v>
      </c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>
        <v>44937</v>
      </c>
      <c r="F115" s="3" t="s">
        <v>85</v>
      </c>
      <c r="G115" s="3" t="s">
        <v>86</v>
      </c>
      <c r="H115" s="5">
        <v>150</v>
      </c>
      <c r="I115" t="s">
        <v>241</v>
      </c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110</v>
      </c>
      <c r="E116" s="4">
        <v>44942</v>
      </c>
      <c r="F116" s="3" t="s">
        <v>85</v>
      </c>
      <c r="G116" s="3" t="s">
        <v>86</v>
      </c>
      <c r="H116" s="5">
        <v>150</v>
      </c>
      <c r="I116" t="s">
        <v>241</v>
      </c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90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141.12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70" t="s">
        <v>7</v>
      </c>
      <c r="F122" s="171"/>
      <c r="G122" s="172"/>
      <c r="H122" s="5">
        <f>SUM(H108:H121)</f>
        <v>1470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70" t="s">
        <v>7</v>
      </c>
      <c r="AB122" s="171"/>
      <c r="AC122" s="172"/>
      <c r="AD122" s="5">
        <f>SUM(AD108:AD121)</f>
        <v>350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70" t="s">
        <v>7</v>
      </c>
      <c r="O124" s="171"/>
      <c r="P124" s="171"/>
      <c r="Q124" s="172"/>
      <c r="R124" s="18">
        <f>SUM(R108:R123)</f>
        <v>0</v>
      </c>
      <c r="S124" s="3"/>
      <c r="V124" s="17"/>
      <c r="X124" s="12"/>
      <c r="Y124" s="10"/>
      <c r="AJ124" s="170" t="s">
        <v>7</v>
      </c>
      <c r="AK124" s="171"/>
      <c r="AL124" s="171"/>
      <c r="AM124" s="172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130</v>
      </c>
      <c r="V133" s="17"/>
      <c r="X133" s="15" t="s">
        <v>18</v>
      </c>
      <c r="Y133" s="16">
        <f>SUM(Y114:Y132)</f>
        <v>231.12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73" t="s">
        <v>30</v>
      </c>
      <c r="I146" s="173"/>
      <c r="J146" s="173"/>
      <c r="V146" s="17"/>
      <c r="AA146" s="173" t="s">
        <v>31</v>
      </c>
      <c r="AB146" s="173"/>
      <c r="AC146" s="173"/>
    </row>
    <row r="147" spans="2:41">
      <c r="H147" s="173"/>
      <c r="I147" s="173"/>
      <c r="J147" s="173"/>
      <c r="V147" s="17"/>
      <c r="AA147" s="173"/>
      <c r="AB147" s="173"/>
      <c r="AC147" s="173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118.88</v>
      </c>
      <c r="E151" s="174" t="s">
        <v>20</v>
      </c>
      <c r="F151" s="174"/>
      <c r="G151" s="174"/>
      <c r="H151" s="174"/>
      <c r="V151" s="17"/>
      <c r="X151" s="23" t="s">
        <v>75</v>
      </c>
      <c r="Y151" s="20">
        <f>IF(B151="PAGADO",0,C156)</f>
        <v>0</v>
      </c>
      <c r="AA151" s="174" t="s">
        <v>20</v>
      </c>
      <c r="AB151" s="174"/>
      <c r="AC151" s="174"/>
      <c r="AD151" s="174"/>
    </row>
    <row r="152" spans="2:41">
      <c r="B152" s="1" t="s">
        <v>0</v>
      </c>
      <c r="C152" s="19">
        <f>H167</f>
        <v>615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2035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44932</v>
      </c>
      <c r="F153" s="3" t="s">
        <v>183</v>
      </c>
      <c r="G153" s="3" t="s">
        <v>89</v>
      </c>
      <c r="H153" s="5">
        <v>210</v>
      </c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>
        <v>44854</v>
      </c>
      <c r="AB153" s="3" t="s">
        <v>352</v>
      </c>
      <c r="AC153" s="3" t="s">
        <v>106</v>
      </c>
      <c r="AD153" s="5">
        <v>315</v>
      </c>
      <c r="AE153" t="s">
        <v>210</v>
      </c>
      <c r="AJ153" s="25">
        <v>44979</v>
      </c>
      <c r="AK153" s="3" t="s">
        <v>380</v>
      </c>
      <c r="AL153" s="3"/>
      <c r="AM153" s="3"/>
      <c r="AN153" s="18">
        <v>1945</v>
      </c>
      <c r="AO153" s="3"/>
    </row>
    <row r="154" spans="2:41">
      <c r="B154" s="1" t="s">
        <v>24</v>
      </c>
      <c r="C154" s="19">
        <f>IF(C151&gt;0,C152+C151,C152)</f>
        <v>733.88</v>
      </c>
      <c r="E154" s="4">
        <v>44943</v>
      </c>
      <c r="F154" s="3" t="s">
        <v>330</v>
      </c>
      <c r="G154" s="3" t="s">
        <v>106</v>
      </c>
      <c r="H154" s="5">
        <v>285</v>
      </c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2035</v>
      </c>
      <c r="AA154" s="4">
        <v>44952</v>
      </c>
      <c r="AB154" s="3" t="s">
        <v>201</v>
      </c>
      <c r="AC154" s="3" t="s">
        <v>141</v>
      </c>
      <c r="AD154" s="5">
        <v>180</v>
      </c>
      <c r="AE154" t="s">
        <v>270</v>
      </c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44973</v>
      </c>
      <c r="F155" s="3" t="s">
        <v>334</v>
      </c>
      <c r="G155" s="3"/>
      <c r="H155" s="5">
        <v>90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2138.84</v>
      </c>
      <c r="AA155" s="4">
        <v>44953</v>
      </c>
      <c r="AB155" s="3" t="s">
        <v>201</v>
      </c>
      <c r="AC155" s="3" t="s">
        <v>152</v>
      </c>
      <c r="AD155" s="5">
        <v>200</v>
      </c>
      <c r="AE155" t="s">
        <v>210</v>
      </c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733.88</v>
      </c>
      <c r="E156" s="4" t="s">
        <v>335</v>
      </c>
      <c r="F156" s="3" t="s">
        <v>336</v>
      </c>
      <c r="G156" s="3"/>
      <c r="H156" s="5">
        <v>30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-103.84000000000015</v>
      </c>
      <c r="AA156" s="4">
        <v>44953</v>
      </c>
      <c r="AB156" s="3" t="s">
        <v>201</v>
      </c>
      <c r="AC156" s="3" t="s">
        <v>152</v>
      </c>
      <c r="AD156" s="5">
        <v>200</v>
      </c>
      <c r="AE156" t="s">
        <v>270</v>
      </c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75" t="str">
        <f>IF(Y156&lt;0,"NO PAGAR","COBRAR'")</f>
        <v>NO PAGAR</v>
      </c>
      <c r="Y157" s="175"/>
      <c r="AA157" s="4">
        <v>44936</v>
      </c>
      <c r="AB157" s="3" t="s">
        <v>280</v>
      </c>
      <c r="AC157" s="3" t="s">
        <v>276</v>
      </c>
      <c r="AD157" s="5">
        <v>120</v>
      </c>
      <c r="AE157" t="s">
        <v>241</v>
      </c>
      <c r="AJ157" s="3"/>
      <c r="AK157" s="3"/>
      <c r="AL157" s="3"/>
      <c r="AM157" s="3"/>
      <c r="AN157" s="18"/>
      <c r="AO157" s="3"/>
    </row>
    <row r="158" spans="2:41" ht="23.25">
      <c r="B158" s="175" t="str">
        <f>IF(C156&lt;0,"NO PAGAR","COBRAR'")</f>
        <v>COBRAR'</v>
      </c>
      <c r="C158" s="175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>
        <v>44979</v>
      </c>
      <c r="AB158" s="3" t="s">
        <v>382</v>
      </c>
      <c r="AC158" s="3"/>
      <c r="AD158" s="5">
        <v>70</v>
      </c>
      <c r="AE158" t="s">
        <v>270</v>
      </c>
      <c r="AJ158" s="3"/>
      <c r="AK158" s="3"/>
      <c r="AL158" s="3"/>
      <c r="AM158" s="3"/>
      <c r="AN158" s="18"/>
      <c r="AO158" s="3"/>
    </row>
    <row r="159" spans="2:41">
      <c r="B159" s="168" t="s">
        <v>9</v>
      </c>
      <c r="C159" s="169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68" t="s">
        <v>9</v>
      </c>
      <c r="Y159" s="169"/>
      <c r="AA159" s="4">
        <v>44944</v>
      </c>
      <c r="AB159" s="3" t="s">
        <v>87</v>
      </c>
      <c r="AC159" s="3" t="s">
        <v>89</v>
      </c>
      <c r="AD159" s="5">
        <v>200</v>
      </c>
      <c r="AE159" t="s">
        <v>241</v>
      </c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>
        <v>44944</v>
      </c>
      <c r="AB160" s="3" t="s">
        <v>87</v>
      </c>
      <c r="AC160" s="3" t="s">
        <v>89</v>
      </c>
      <c r="AD160" s="5">
        <v>150</v>
      </c>
      <c r="AE160" t="s">
        <v>210</v>
      </c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1945</v>
      </c>
      <c r="AA161" s="4">
        <v>44946</v>
      </c>
      <c r="AB161" s="3" t="s">
        <v>87</v>
      </c>
      <c r="AC161" s="3" t="s">
        <v>89</v>
      </c>
      <c r="AD161" s="5">
        <v>150</v>
      </c>
      <c r="AE161" t="s">
        <v>210</v>
      </c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>
        <v>44949</v>
      </c>
      <c r="AB162" s="3" t="s">
        <v>87</v>
      </c>
      <c r="AC162" s="3" t="s">
        <v>89</v>
      </c>
      <c r="AD162" s="5">
        <v>150</v>
      </c>
      <c r="AE162" t="s">
        <v>210</v>
      </c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>
        <v>44949</v>
      </c>
      <c r="AB163" s="3" t="s">
        <v>87</v>
      </c>
      <c r="AC163" s="3" t="s">
        <v>89</v>
      </c>
      <c r="AD163" s="5">
        <v>150</v>
      </c>
      <c r="AE163" t="s">
        <v>241</v>
      </c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>
        <v>44944</v>
      </c>
      <c r="AB164" s="3" t="s">
        <v>87</v>
      </c>
      <c r="AC164" s="3" t="s">
        <v>89</v>
      </c>
      <c r="AD164" s="5">
        <v>150</v>
      </c>
      <c r="AE164" t="s">
        <v>270</v>
      </c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339</v>
      </c>
      <c r="Y165" s="10">
        <v>193.84</v>
      </c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70" t="s">
        <v>7</v>
      </c>
      <c r="F167" s="171"/>
      <c r="G167" s="172"/>
      <c r="H167" s="5">
        <f>SUM(H153:H166)</f>
        <v>615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70" t="s">
        <v>7</v>
      </c>
      <c r="AB167" s="171"/>
      <c r="AC167" s="172"/>
      <c r="AD167" s="5">
        <f>SUM(AD153:AD166)</f>
        <v>2035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70" t="s">
        <v>7</v>
      </c>
      <c r="O169" s="171"/>
      <c r="P169" s="171"/>
      <c r="Q169" s="172"/>
      <c r="R169" s="18">
        <f>SUM(R153:R168)</f>
        <v>0</v>
      </c>
      <c r="S169" s="3"/>
      <c r="V169" s="17"/>
      <c r="X169" s="12"/>
      <c r="Y169" s="10"/>
      <c r="AJ169" s="170" t="s">
        <v>7</v>
      </c>
      <c r="AK169" s="171"/>
      <c r="AL169" s="171"/>
      <c r="AM169" s="172"/>
      <c r="AN169" s="18">
        <f>SUM(AN153:AN168)</f>
        <v>1945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2138.84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76" t="s">
        <v>29</v>
      </c>
      <c r="AD185" s="176"/>
      <c r="AE185" s="176"/>
    </row>
    <row r="186" spans="2:41">
      <c r="H186" s="173" t="s">
        <v>28</v>
      </c>
      <c r="I186" s="173"/>
      <c r="J186" s="173"/>
      <c r="V186" s="17"/>
      <c r="AC186" s="176"/>
      <c r="AD186" s="176"/>
      <c r="AE186" s="176"/>
    </row>
    <row r="187" spans="2:41">
      <c r="H187" s="173"/>
      <c r="I187" s="173"/>
      <c r="J187" s="173"/>
      <c r="V187" s="17"/>
      <c r="AC187" s="176"/>
      <c r="AD187" s="176"/>
      <c r="AE187" s="176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-103.84000000000015</v>
      </c>
      <c r="E191" s="174" t="s">
        <v>20</v>
      </c>
      <c r="F191" s="174"/>
      <c r="G191" s="174"/>
      <c r="H191" s="174"/>
      <c r="V191" s="17"/>
      <c r="X191" s="23" t="s">
        <v>32</v>
      </c>
      <c r="Y191" s="20">
        <f>IF(B191="PAGADO",0,C196)</f>
        <v>0</v>
      </c>
      <c r="AA191" s="174" t="s">
        <v>20</v>
      </c>
      <c r="AB191" s="174"/>
      <c r="AC191" s="174"/>
      <c r="AD191" s="174"/>
    </row>
    <row r="192" spans="2:41">
      <c r="B192" s="1" t="s">
        <v>0</v>
      </c>
      <c r="C192" s="19">
        <f>H207</f>
        <v>1540.4899999999998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400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44565</v>
      </c>
      <c r="F193" s="3" t="s">
        <v>396</v>
      </c>
      <c r="G193" s="3" t="s">
        <v>150</v>
      </c>
      <c r="H193" s="5">
        <v>170</v>
      </c>
      <c r="N193" s="25">
        <v>44985</v>
      </c>
      <c r="O193" s="3" t="s">
        <v>403</v>
      </c>
      <c r="P193" s="3">
        <v>100</v>
      </c>
      <c r="Q193" s="3"/>
      <c r="R193" s="18">
        <v>100</v>
      </c>
      <c r="S193" s="3"/>
      <c r="V193" s="17"/>
      <c r="Y193" s="20"/>
      <c r="AA193" s="4">
        <v>44973</v>
      </c>
      <c r="AB193" s="3" t="s">
        <v>201</v>
      </c>
      <c r="AC193" s="3" t="s">
        <v>141</v>
      </c>
      <c r="AD193" s="5">
        <v>180</v>
      </c>
      <c r="AE193" t="s">
        <v>210</v>
      </c>
      <c r="AJ193" s="25">
        <v>44987</v>
      </c>
      <c r="AK193" s="3" t="s">
        <v>431</v>
      </c>
      <c r="AL193" s="3"/>
      <c r="AM193" s="3"/>
      <c r="AN193" s="18">
        <v>793.35</v>
      </c>
      <c r="AO193" s="3"/>
    </row>
    <row r="194" spans="2:41">
      <c r="B194" s="1" t="s">
        <v>24</v>
      </c>
      <c r="C194" s="19">
        <f>IF(C191&gt;0,C191+C192,C192)</f>
        <v>1540.4899999999998</v>
      </c>
      <c r="E194" s="4">
        <v>44967</v>
      </c>
      <c r="F194" s="3" t="s">
        <v>201</v>
      </c>
      <c r="G194" s="3" t="s">
        <v>143</v>
      </c>
      <c r="H194" s="5">
        <v>200</v>
      </c>
      <c r="I194" t="s">
        <v>241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400</v>
      </c>
      <c r="AA194" s="4">
        <v>44974</v>
      </c>
      <c r="AB194" s="3" t="s">
        <v>201</v>
      </c>
      <c r="AC194" s="3" t="s">
        <v>440</v>
      </c>
      <c r="AD194" s="5">
        <v>220</v>
      </c>
      <c r="AE194" t="s">
        <v>270</v>
      </c>
      <c r="AJ194" s="25">
        <v>44992</v>
      </c>
      <c r="AK194" s="3" t="s">
        <v>456</v>
      </c>
      <c r="AL194" s="3"/>
      <c r="AM194" s="3"/>
      <c r="AN194" s="18">
        <v>95.95</v>
      </c>
      <c r="AO194" s="3"/>
    </row>
    <row r="195" spans="2:41">
      <c r="B195" s="1" t="s">
        <v>9</v>
      </c>
      <c r="C195" s="20">
        <f>C218</f>
        <v>333.84000000000015</v>
      </c>
      <c r="E195" s="4">
        <v>44980</v>
      </c>
      <c r="F195" s="3" t="s">
        <v>404</v>
      </c>
      <c r="G195" s="3" t="s">
        <v>405</v>
      </c>
      <c r="H195" s="5">
        <v>90</v>
      </c>
      <c r="I195" t="s">
        <v>270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1347.8000000000002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1206.6499999999996</v>
      </c>
      <c r="E196" s="4">
        <v>44983</v>
      </c>
      <c r="F196" s="3" t="s">
        <v>404</v>
      </c>
      <c r="G196" s="3" t="s">
        <v>290</v>
      </c>
      <c r="H196" s="5">
        <v>90</v>
      </c>
      <c r="I196" t="s">
        <v>270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-947.80000000000018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77" t="str">
        <f>IF(C196&lt;0,"NO PAGAR","COBRAR")</f>
        <v>COBRAR</v>
      </c>
      <c r="C197" s="177"/>
      <c r="E197" s="4">
        <v>44963</v>
      </c>
      <c r="F197" s="3" t="s">
        <v>85</v>
      </c>
      <c r="G197" s="3" t="s">
        <v>86</v>
      </c>
      <c r="H197" s="5">
        <v>150</v>
      </c>
      <c r="I197" t="s">
        <v>415</v>
      </c>
      <c r="N197" s="3"/>
      <c r="O197" s="3"/>
      <c r="P197" s="3"/>
      <c r="Q197" s="3"/>
      <c r="R197" s="18"/>
      <c r="S197" s="3"/>
      <c r="V197" s="17"/>
      <c r="X197" s="177" t="str">
        <f>IF(Y196&lt;0,"NO PAGAR","COBRAR")</f>
        <v>NO PAGAR</v>
      </c>
      <c r="Y197" s="177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68" t="s">
        <v>9</v>
      </c>
      <c r="C198" s="169"/>
      <c r="E198" s="4">
        <v>44965</v>
      </c>
      <c r="F198" s="3" t="s">
        <v>85</v>
      </c>
      <c r="G198" s="3" t="s">
        <v>86</v>
      </c>
      <c r="H198" s="5">
        <v>150</v>
      </c>
      <c r="I198" t="s">
        <v>270</v>
      </c>
      <c r="N198" s="3"/>
      <c r="O198" s="3"/>
      <c r="P198" s="3"/>
      <c r="Q198" s="3"/>
      <c r="R198" s="18"/>
      <c r="S198" s="3"/>
      <c r="V198" s="17"/>
      <c r="X198" s="168" t="s">
        <v>9</v>
      </c>
      <c r="Y198" s="169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103.84000000000015</v>
      </c>
      <c r="E199" s="4">
        <v>44986</v>
      </c>
      <c r="F199" s="3" t="s">
        <v>420</v>
      </c>
      <c r="G199" s="3"/>
      <c r="H199" s="5">
        <v>120</v>
      </c>
      <c r="I199" t="s">
        <v>270</v>
      </c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100</v>
      </c>
      <c r="E200" s="4">
        <v>44946</v>
      </c>
      <c r="F200" s="3" t="s">
        <v>288</v>
      </c>
      <c r="G200" s="3" t="s">
        <v>86</v>
      </c>
      <c r="H200" s="5">
        <v>145.54</v>
      </c>
      <c r="I200" t="s">
        <v>270</v>
      </c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889.30000000000007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>
        <v>110</v>
      </c>
      <c r="E201" s="4">
        <v>44947</v>
      </c>
      <c r="F201" s="3" t="s">
        <v>288</v>
      </c>
      <c r="G201" s="3" t="s">
        <v>251</v>
      </c>
      <c r="H201" s="5">
        <v>145.54</v>
      </c>
      <c r="I201" t="s">
        <v>270</v>
      </c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>
        <v>44949</v>
      </c>
      <c r="F202" s="3" t="s">
        <v>288</v>
      </c>
      <c r="G202" s="3" t="s">
        <v>429</v>
      </c>
      <c r="H202" s="5">
        <v>133.87</v>
      </c>
      <c r="I202" t="s">
        <v>270</v>
      </c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>
        <v>20</v>
      </c>
      <c r="E203" s="4">
        <v>44956</v>
      </c>
      <c r="F203" s="3" t="s">
        <v>288</v>
      </c>
      <c r="G203" s="3" t="s">
        <v>86</v>
      </c>
      <c r="H203" s="5">
        <v>145.54</v>
      </c>
      <c r="I203" t="s">
        <v>270</v>
      </c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452</v>
      </c>
      <c r="Y204" s="10">
        <v>95.95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70" t="s">
        <v>7</v>
      </c>
      <c r="F207" s="171"/>
      <c r="G207" s="172"/>
      <c r="H207" s="5">
        <f>SUM(H193:H206)</f>
        <v>1540.4899999999998</v>
      </c>
      <c r="N207" s="3"/>
      <c r="O207" s="3"/>
      <c r="P207" s="3"/>
      <c r="Q207" s="3"/>
      <c r="R207" s="18"/>
      <c r="S207" s="3"/>
      <c r="V207" s="17"/>
      <c r="X207" s="11" t="s">
        <v>481</v>
      </c>
      <c r="Y207" s="10">
        <v>362.55</v>
      </c>
      <c r="AA207" s="170" t="s">
        <v>7</v>
      </c>
      <c r="AB207" s="171"/>
      <c r="AC207" s="172"/>
      <c r="AD207" s="5">
        <f>SUM(AD193:AD206)</f>
        <v>400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70" t="s">
        <v>7</v>
      </c>
      <c r="O209" s="171"/>
      <c r="P209" s="171"/>
      <c r="Q209" s="172"/>
      <c r="R209" s="18">
        <f>SUM(R193:R208)</f>
        <v>100</v>
      </c>
      <c r="S209" s="3"/>
      <c r="V209" s="17"/>
      <c r="X209" s="12"/>
      <c r="Y209" s="10"/>
      <c r="AJ209" s="170" t="s">
        <v>7</v>
      </c>
      <c r="AK209" s="171"/>
      <c r="AL209" s="171"/>
      <c r="AM209" s="172"/>
      <c r="AN209" s="18">
        <f>SUM(AN193:AN208)</f>
        <v>889.30000000000007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333.84000000000015</v>
      </c>
      <c r="V218" s="17"/>
      <c r="X218" s="15" t="s">
        <v>18</v>
      </c>
      <c r="Y218" s="16">
        <f>SUM(Y199:Y217)</f>
        <v>1347.8000000000002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73" t="s">
        <v>30</v>
      </c>
      <c r="I231" s="173"/>
      <c r="J231" s="173"/>
      <c r="V231" s="17"/>
      <c r="AA231" s="173" t="s">
        <v>31</v>
      </c>
      <c r="AB231" s="173"/>
      <c r="AC231" s="173"/>
    </row>
    <row r="232" spans="1:43">
      <c r="H232" s="173"/>
      <c r="I232" s="173"/>
      <c r="J232" s="173"/>
      <c r="V232" s="17"/>
      <c r="AA232" s="173"/>
      <c r="AB232" s="173"/>
      <c r="AC232" s="173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-947.80000000000018</v>
      </c>
      <c r="E236" s="174" t="s">
        <v>20</v>
      </c>
      <c r="F236" s="174"/>
      <c r="G236" s="174"/>
      <c r="H236" s="174"/>
      <c r="V236" s="17"/>
      <c r="X236" s="23" t="s">
        <v>32</v>
      </c>
      <c r="Y236" s="20">
        <f>IF(B236="PAGADO",0,C241)</f>
        <v>-2894.8</v>
      </c>
      <c r="AA236" s="174" t="s">
        <v>20</v>
      </c>
      <c r="AB236" s="174"/>
      <c r="AC236" s="174"/>
      <c r="AD236" s="174"/>
    </row>
    <row r="237" spans="1:43">
      <c r="B237" s="1" t="s">
        <v>0</v>
      </c>
      <c r="C237" s="19">
        <f>H252</f>
        <v>1095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2417.54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>
        <v>44970</v>
      </c>
      <c r="F238" s="3" t="s">
        <v>493</v>
      </c>
      <c r="G238" s="3" t="s">
        <v>86</v>
      </c>
      <c r="H238" s="5">
        <v>75</v>
      </c>
      <c r="I238" t="s">
        <v>241</v>
      </c>
      <c r="N238" s="25">
        <v>44971</v>
      </c>
      <c r="O238" s="3" t="s">
        <v>503</v>
      </c>
      <c r="P238" s="3"/>
      <c r="Q238" s="3"/>
      <c r="R238" s="18">
        <v>122</v>
      </c>
      <c r="S238" s="3"/>
      <c r="V238" s="17"/>
      <c r="Y238" s="20"/>
      <c r="AA238" s="4">
        <v>44960</v>
      </c>
      <c r="AB238" s="3" t="s">
        <v>518</v>
      </c>
      <c r="AC238" s="3" t="s">
        <v>200</v>
      </c>
      <c r="AD238" s="5">
        <v>194.06</v>
      </c>
      <c r="AE238" t="s">
        <v>270</v>
      </c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1095</v>
      </c>
      <c r="E239" s="4">
        <v>44971</v>
      </c>
      <c r="F239" s="3" t="s">
        <v>330</v>
      </c>
      <c r="G239" s="3" t="s">
        <v>332</v>
      </c>
      <c r="H239" s="5">
        <v>300</v>
      </c>
      <c r="I239" t="s">
        <v>210</v>
      </c>
      <c r="N239" s="25">
        <v>45000</v>
      </c>
      <c r="O239" s="3" t="s">
        <v>506</v>
      </c>
      <c r="P239" s="3"/>
      <c r="Q239" s="3">
        <v>1156</v>
      </c>
      <c r="R239" s="18">
        <v>100</v>
      </c>
      <c r="S239" s="3"/>
      <c r="V239" s="17"/>
      <c r="X239" s="1" t="s">
        <v>24</v>
      </c>
      <c r="Y239" s="19">
        <f>IF(Y236&gt;0,Y236+Y237,Y237)</f>
        <v>2417.54</v>
      </c>
      <c r="AA239" s="4">
        <v>44966</v>
      </c>
      <c r="AB239" s="3" t="s">
        <v>518</v>
      </c>
      <c r="AC239" s="3" t="s">
        <v>519</v>
      </c>
      <c r="AD239" s="5">
        <v>143.77000000000001</v>
      </c>
      <c r="AE239" t="s">
        <v>270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3989.8</v>
      </c>
      <c r="E240" s="4">
        <v>44981</v>
      </c>
      <c r="F240" s="3" t="s">
        <v>87</v>
      </c>
      <c r="G240" s="3" t="s">
        <v>152</v>
      </c>
      <c r="H240" s="5">
        <v>220</v>
      </c>
      <c r="I240" t="s">
        <v>241</v>
      </c>
      <c r="N240" s="25">
        <v>45001</v>
      </c>
      <c r="O240" s="3" t="s">
        <v>513</v>
      </c>
      <c r="P240" s="3"/>
      <c r="Q240" s="3">
        <v>1158</v>
      </c>
      <c r="R240" s="18">
        <v>2820</v>
      </c>
      <c r="S240" s="3"/>
      <c r="V240" s="17"/>
      <c r="X240" s="1" t="s">
        <v>9</v>
      </c>
      <c r="Y240" s="20">
        <f>Y264</f>
        <v>3249.21</v>
      </c>
      <c r="AA240" s="4">
        <v>44972</v>
      </c>
      <c r="AB240" s="3" t="s">
        <v>518</v>
      </c>
      <c r="AC240" s="3" t="s">
        <v>200</v>
      </c>
      <c r="AD240" s="5">
        <v>194.06</v>
      </c>
      <c r="AE240" t="s">
        <v>270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-2894.8</v>
      </c>
      <c r="E241" s="4">
        <v>44983</v>
      </c>
      <c r="F241" s="3" t="s">
        <v>87</v>
      </c>
      <c r="G241" s="3" t="s">
        <v>508</v>
      </c>
      <c r="H241" s="5">
        <v>210</v>
      </c>
      <c r="I241" t="s">
        <v>241</v>
      </c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-831.67000000000007</v>
      </c>
      <c r="AA241" s="4">
        <v>44977</v>
      </c>
      <c r="AB241" s="3" t="s">
        <v>518</v>
      </c>
      <c r="AC241" s="3" t="s">
        <v>520</v>
      </c>
      <c r="AD241" s="5">
        <v>95.65</v>
      </c>
      <c r="AE241" t="s">
        <v>270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>
        <v>44946</v>
      </c>
      <c r="F242" s="3" t="s">
        <v>181</v>
      </c>
      <c r="G242" s="3" t="s">
        <v>180</v>
      </c>
      <c r="H242" s="5">
        <v>290</v>
      </c>
      <c r="I242" t="s">
        <v>241</v>
      </c>
      <c r="N242" s="3"/>
      <c r="O242" s="3"/>
      <c r="P242" s="3"/>
      <c r="Q242" s="3"/>
      <c r="R242" s="18"/>
      <c r="S242" s="3"/>
      <c r="V242" s="17"/>
      <c r="X242" s="175" t="str">
        <f>IF(Y241&lt;0,"NO PAGAR","COBRAR'")</f>
        <v>NO PAGAR</v>
      </c>
      <c r="Y242" s="175"/>
      <c r="AA242" s="4">
        <v>44952</v>
      </c>
      <c r="AB242" s="3" t="s">
        <v>149</v>
      </c>
      <c r="AC242" s="3" t="s">
        <v>200</v>
      </c>
      <c r="AD242" s="5">
        <v>170</v>
      </c>
      <c r="AE242" t="s">
        <v>210</v>
      </c>
      <c r="AJ242" s="3"/>
      <c r="AK242" s="3"/>
      <c r="AL242" s="3"/>
      <c r="AM242" s="3"/>
      <c r="AN242" s="18"/>
      <c r="AO242" s="3"/>
    </row>
    <row r="243" spans="2:41" ht="23.25">
      <c r="B243" s="175" t="str">
        <f>IF(C241&lt;0,"NO PAGAR","COBRAR'")</f>
        <v>NO PAGAR</v>
      </c>
      <c r="C243" s="175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>
        <v>44987</v>
      </c>
      <c r="AB243" s="3" t="s">
        <v>201</v>
      </c>
      <c r="AC243" s="3" t="s">
        <v>141</v>
      </c>
      <c r="AD243" s="5">
        <v>140</v>
      </c>
      <c r="AE243" t="s">
        <v>210</v>
      </c>
      <c r="AJ243" s="3"/>
      <c r="AK243" s="3"/>
      <c r="AL243" s="3"/>
      <c r="AM243" s="3"/>
      <c r="AN243" s="18"/>
      <c r="AO243" s="3"/>
    </row>
    <row r="244" spans="2:41">
      <c r="B244" s="168" t="s">
        <v>9</v>
      </c>
      <c r="C244" s="169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68" t="s">
        <v>9</v>
      </c>
      <c r="Y244" s="169"/>
      <c r="AA244" s="4">
        <v>45006</v>
      </c>
      <c r="AB244" s="3" t="s">
        <v>539</v>
      </c>
      <c r="AC244" s="3"/>
      <c r="AD244" s="5">
        <v>100</v>
      </c>
      <c r="AE244" t="s">
        <v>270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ADELANTADO</v>
      </c>
      <c r="C245" s="10">
        <f>IF(Y196&lt;=0,Y196*-1)</f>
        <v>947.80000000000018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ADELANTADO</v>
      </c>
      <c r="Y245" s="10">
        <f>IF(C241&lt;=0,C241*-1)</f>
        <v>2894.8</v>
      </c>
      <c r="AA245" s="4">
        <v>44974</v>
      </c>
      <c r="AB245" s="3" t="s">
        <v>87</v>
      </c>
      <c r="AC245" s="3" t="s">
        <v>200</v>
      </c>
      <c r="AD245" s="5">
        <v>150</v>
      </c>
      <c r="AE245" t="s">
        <v>241</v>
      </c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3042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>
        <v>44974</v>
      </c>
      <c r="AB246" s="3" t="s">
        <v>87</v>
      </c>
      <c r="AC246" s="3" t="s">
        <v>200</v>
      </c>
      <c r="AD246" s="5">
        <v>150</v>
      </c>
      <c r="AE246" t="s">
        <v>210</v>
      </c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>
        <v>44991</v>
      </c>
      <c r="AB247" s="3" t="s">
        <v>87</v>
      </c>
      <c r="AC247" s="3" t="s">
        <v>200</v>
      </c>
      <c r="AD247" s="5">
        <v>150</v>
      </c>
      <c r="AE247" t="s">
        <v>210</v>
      </c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>
        <v>10</v>
      </c>
      <c r="AA248" s="4">
        <v>44992</v>
      </c>
      <c r="AB248" s="3" t="s">
        <v>87</v>
      </c>
      <c r="AC248" s="3" t="s">
        <v>150</v>
      </c>
      <c r="AD248" s="5">
        <v>150</v>
      </c>
      <c r="AE248" t="s">
        <v>241</v>
      </c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>
        <v>44993</v>
      </c>
      <c r="AB249" s="3" t="s">
        <v>87</v>
      </c>
      <c r="AC249" s="3" t="s">
        <v>200</v>
      </c>
      <c r="AD249" s="5">
        <v>150</v>
      </c>
      <c r="AE249" t="s">
        <v>241</v>
      </c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>
        <v>44978</v>
      </c>
      <c r="AB250" s="3" t="s">
        <v>547</v>
      </c>
      <c r="AC250" s="3" t="s">
        <v>548</v>
      </c>
      <c r="AD250" s="5">
        <v>630</v>
      </c>
      <c r="AE250" t="s">
        <v>210</v>
      </c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70" t="s">
        <v>7</v>
      </c>
      <c r="F252" s="171"/>
      <c r="G252" s="172"/>
      <c r="H252" s="5">
        <f>SUM(H238:H251)</f>
        <v>1095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70" t="s">
        <v>7</v>
      </c>
      <c r="AB252" s="171"/>
      <c r="AC252" s="172"/>
      <c r="AD252" s="5">
        <f>SUM(AD238:AD251)</f>
        <v>2417.54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553</v>
      </c>
      <c r="Y253" s="10">
        <v>344.41</v>
      </c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70" t="s">
        <v>7</v>
      </c>
      <c r="O254" s="171"/>
      <c r="P254" s="171"/>
      <c r="Q254" s="172"/>
      <c r="R254" s="18">
        <f>SUM(R238:R253)</f>
        <v>3042</v>
      </c>
      <c r="S254" s="3"/>
      <c r="V254" s="17"/>
      <c r="X254" s="12"/>
      <c r="Y254" s="10"/>
      <c r="AJ254" s="170" t="s">
        <v>7</v>
      </c>
      <c r="AK254" s="171"/>
      <c r="AL254" s="171"/>
      <c r="AM254" s="172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607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3989.8</v>
      </c>
      <c r="D264" t="s">
        <v>22</v>
      </c>
      <c r="E264" t="s">
        <v>21</v>
      </c>
      <c r="V264" s="17"/>
      <c r="X264" s="15" t="s">
        <v>18</v>
      </c>
      <c r="Y264" s="16">
        <f>SUM(Y245:Y263)</f>
        <v>3249.21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76" t="s">
        <v>29</v>
      </c>
      <c r="AD277" s="176"/>
      <c r="AE277" s="176"/>
    </row>
    <row r="278" spans="2:41">
      <c r="H278" s="173" t="s">
        <v>28</v>
      </c>
      <c r="I278" s="173"/>
      <c r="J278" s="173"/>
      <c r="V278" s="17"/>
      <c r="AC278" s="176"/>
      <c r="AD278" s="176"/>
      <c r="AE278" s="176"/>
    </row>
    <row r="279" spans="2:41">
      <c r="H279" s="173"/>
      <c r="I279" s="173"/>
      <c r="J279" s="173"/>
      <c r="V279" s="17"/>
      <c r="AC279" s="176"/>
      <c r="AD279" s="176"/>
      <c r="AE279" s="176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-831.67000000000007</v>
      </c>
      <c r="E283" s="174" t="s">
        <v>20</v>
      </c>
      <c r="F283" s="174"/>
      <c r="G283" s="174"/>
      <c r="H283" s="174"/>
      <c r="V283" s="17"/>
      <c r="X283" s="23" t="s">
        <v>32</v>
      </c>
      <c r="Y283" s="20">
        <f>IF(B283="PAGADO",0,C288)</f>
        <v>0</v>
      </c>
      <c r="AA283" s="174" t="s">
        <v>20</v>
      </c>
      <c r="AB283" s="174"/>
      <c r="AC283" s="174"/>
      <c r="AD283" s="174"/>
    </row>
    <row r="284" spans="2:41">
      <c r="B284" s="1" t="s">
        <v>0</v>
      </c>
      <c r="C284" s="19">
        <f>H299</f>
        <v>2126.9899999999998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490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>
        <v>44996</v>
      </c>
      <c r="F285" s="3" t="s">
        <v>201</v>
      </c>
      <c r="G285" s="3" t="s">
        <v>143</v>
      </c>
      <c r="H285" s="5">
        <v>200</v>
      </c>
      <c r="I285" t="s">
        <v>241</v>
      </c>
      <c r="N285" s="25">
        <v>45013</v>
      </c>
      <c r="O285" s="3" t="s">
        <v>567</v>
      </c>
      <c r="P285" s="3">
        <v>300</v>
      </c>
      <c r="Q285" s="3">
        <v>1182</v>
      </c>
      <c r="R285" s="18">
        <v>300</v>
      </c>
      <c r="S285" s="3"/>
      <c r="V285" s="17"/>
      <c r="Y285" s="20"/>
      <c r="AA285" s="4">
        <v>44961</v>
      </c>
      <c r="AB285" s="3" t="s">
        <v>149</v>
      </c>
      <c r="AC285" s="3" t="s">
        <v>169</v>
      </c>
      <c r="AD285" s="5">
        <v>170</v>
      </c>
      <c r="AE285" t="s">
        <v>210</v>
      </c>
      <c r="AJ285" s="25">
        <v>45022</v>
      </c>
      <c r="AK285" s="3" t="s">
        <v>604</v>
      </c>
      <c r="AL285" s="3"/>
      <c r="AM285" s="3"/>
      <c r="AN285" s="18">
        <v>2017.98</v>
      </c>
      <c r="AO285" s="3"/>
    </row>
    <row r="286" spans="2:41">
      <c r="B286" s="1" t="s">
        <v>24</v>
      </c>
      <c r="C286" s="19">
        <f>IF(C283&gt;0,C283+C284,C284)</f>
        <v>2126.9899999999998</v>
      </c>
      <c r="E286" s="4">
        <v>44980</v>
      </c>
      <c r="F286" s="3" t="s">
        <v>288</v>
      </c>
      <c r="G286" s="3" t="s">
        <v>143</v>
      </c>
      <c r="H286" s="5">
        <v>169.8</v>
      </c>
      <c r="I286" t="s">
        <v>270</v>
      </c>
      <c r="N286" s="25">
        <v>45013</v>
      </c>
      <c r="O286" s="3" t="s">
        <v>568</v>
      </c>
      <c r="P286" s="3">
        <v>120</v>
      </c>
      <c r="Q286" s="3">
        <v>1181</v>
      </c>
      <c r="R286" s="18">
        <v>120</v>
      </c>
      <c r="S286" s="3"/>
      <c r="V286" s="17"/>
      <c r="X286" s="1" t="s">
        <v>24</v>
      </c>
      <c r="Y286" s="19">
        <f>IF(Y283&gt;0,Y283+Y284,Y284)</f>
        <v>490</v>
      </c>
      <c r="AA286" s="4">
        <v>44966</v>
      </c>
      <c r="AB286" s="3" t="s">
        <v>149</v>
      </c>
      <c r="AC286" s="3" t="s">
        <v>89</v>
      </c>
      <c r="AD286" s="5">
        <v>170</v>
      </c>
      <c r="AE286" t="s">
        <v>241</v>
      </c>
      <c r="AJ286" s="25">
        <v>45028</v>
      </c>
      <c r="AK286" s="3" t="s">
        <v>619</v>
      </c>
      <c r="AL286" s="3"/>
      <c r="AM286" s="3">
        <v>207</v>
      </c>
      <c r="AN286" s="18">
        <v>170</v>
      </c>
      <c r="AO286" s="3"/>
    </row>
    <row r="287" spans="2:41">
      <c r="B287" s="1" t="s">
        <v>9</v>
      </c>
      <c r="C287" s="20">
        <f>C310</f>
        <v>1842.97</v>
      </c>
      <c r="E287" s="4">
        <v>44980</v>
      </c>
      <c r="F287" s="3" t="s">
        <v>288</v>
      </c>
      <c r="G287" s="3" t="s">
        <v>576</v>
      </c>
      <c r="H287" s="5">
        <v>143.77000000000001</v>
      </c>
      <c r="I287" t="s">
        <v>270</v>
      </c>
      <c r="N287" s="25">
        <v>45016</v>
      </c>
      <c r="O287" s="3" t="s">
        <v>594</v>
      </c>
      <c r="P287" s="3">
        <v>150</v>
      </c>
      <c r="Q287" s="3"/>
      <c r="R287" s="18">
        <v>150</v>
      </c>
      <c r="S287" s="3"/>
      <c r="V287" s="17"/>
      <c r="X287" s="1" t="s">
        <v>9</v>
      </c>
      <c r="Y287" s="20">
        <f>Y310</f>
        <v>2554.36</v>
      </c>
      <c r="AA287" s="4">
        <v>45005</v>
      </c>
      <c r="AB287" s="3" t="s">
        <v>88</v>
      </c>
      <c r="AC287" s="3" t="s">
        <v>89</v>
      </c>
      <c r="AD287" s="5">
        <v>150</v>
      </c>
      <c r="AE287" t="s">
        <v>241</v>
      </c>
      <c r="AJ287" s="25">
        <v>45029</v>
      </c>
      <c r="AK287" s="3" t="s">
        <v>635</v>
      </c>
      <c r="AL287" s="3"/>
      <c r="AM287" s="3"/>
      <c r="AN287" s="18">
        <v>95.69</v>
      </c>
      <c r="AO287" s="3"/>
    </row>
    <row r="288" spans="2:41">
      <c r="B288" s="6" t="s">
        <v>25</v>
      </c>
      <c r="C288" s="21">
        <f>C286-C287</f>
        <v>284.01999999999975</v>
      </c>
      <c r="E288" s="4">
        <v>44981</v>
      </c>
      <c r="F288" s="3" t="s">
        <v>288</v>
      </c>
      <c r="G288" s="3" t="s">
        <v>86</v>
      </c>
      <c r="H288" s="5">
        <v>145.54</v>
      </c>
      <c r="I288" t="s">
        <v>270</v>
      </c>
      <c r="N288" s="25">
        <v>45020</v>
      </c>
      <c r="O288" s="3" t="s">
        <v>594</v>
      </c>
      <c r="P288" s="3">
        <v>300</v>
      </c>
      <c r="Q288" s="3">
        <v>1197</v>
      </c>
      <c r="R288" s="18">
        <v>300</v>
      </c>
      <c r="S288" s="3"/>
      <c r="V288" s="17"/>
      <c r="X288" s="6" t="s">
        <v>8</v>
      </c>
      <c r="Y288" s="21">
        <f>Y286-Y287</f>
        <v>-2064.36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77" t="str">
        <f>IF(C288&lt;0,"NO PAGAR","COBRAR")</f>
        <v>COBRAR</v>
      </c>
      <c r="C289" s="177"/>
      <c r="E289" s="4">
        <v>44983</v>
      </c>
      <c r="F289" s="3" t="s">
        <v>288</v>
      </c>
      <c r="G289" s="3" t="s">
        <v>86</v>
      </c>
      <c r="H289" s="5">
        <v>172.88</v>
      </c>
      <c r="I289" t="s">
        <v>270</v>
      </c>
      <c r="N289" s="3"/>
      <c r="O289" s="3"/>
      <c r="P289" s="3"/>
      <c r="Q289" s="3"/>
      <c r="R289" s="18"/>
      <c r="S289" s="3"/>
      <c r="V289" s="17"/>
      <c r="X289" s="177" t="str">
        <f>IF(Y288&lt;0,"NO PAGAR","COBRAR")</f>
        <v>NO PAGAR</v>
      </c>
      <c r="Y289" s="177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68" t="s">
        <v>9</v>
      </c>
      <c r="C290" s="169"/>
      <c r="E290" s="4">
        <v>44974</v>
      </c>
      <c r="F290" s="3" t="s">
        <v>591</v>
      </c>
      <c r="G290" s="3" t="s">
        <v>86</v>
      </c>
      <c r="H290" s="5">
        <v>120</v>
      </c>
      <c r="I290" t="s">
        <v>241</v>
      </c>
      <c r="N290" s="3"/>
      <c r="O290" s="3"/>
      <c r="P290" s="3"/>
      <c r="Q290" s="3"/>
      <c r="R290" s="18"/>
      <c r="S290" s="3"/>
      <c r="V290" s="17"/>
      <c r="X290" s="168" t="s">
        <v>9</v>
      </c>
      <c r="Y290" s="169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831.67000000000007</v>
      </c>
      <c r="E291" s="4">
        <v>44960</v>
      </c>
      <c r="F291" s="3" t="s">
        <v>181</v>
      </c>
      <c r="G291" s="3" t="s">
        <v>86</v>
      </c>
      <c r="H291" s="5">
        <v>210</v>
      </c>
      <c r="I291" t="s">
        <v>210</v>
      </c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 t="b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870</v>
      </c>
      <c r="E292" s="4">
        <v>44985</v>
      </c>
      <c r="F292" s="3" t="s">
        <v>597</v>
      </c>
      <c r="G292" s="3" t="s">
        <v>86</v>
      </c>
      <c r="H292" s="5">
        <v>150</v>
      </c>
      <c r="I292" t="s">
        <v>241</v>
      </c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2283.67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>
        <v>44998</v>
      </c>
      <c r="F293" s="3" t="s">
        <v>88</v>
      </c>
      <c r="G293" s="3" t="s">
        <v>86</v>
      </c>
      <c r="H293" s="5">
        <v>150</v>
      </c>
      <c r="I293" t="s">
        <v>210</v>
      </c>
      <c r="N293" s="3"/>
      <c r="O293" s="3"/>
      <c r="P293" s="3"/>
      <c r="Q293" s="3"/>
      <c r="R293" s="18"/>
      <c r="S293" s="3"/>
      <c r="V293" s="17"/>
      <c r="X293" s="11" t="s">
        <v>11</v>
      </c>
      <c r="Y293" s="10">
        <v>110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>
        <v>45006</v>
      </c>
      <c r="F294" s="3" t="s">
        <v>88</v>
      </c>
      <c r="G294" s="3" t="s">
        <v>141</v>
      </c>
      <c r="H294" s="5">
        <v>150</v>
      </c>
      <c r="I294" t="s">
        <v>210</v>
      </c>
      <c r="N294" s="3"/>
      <c r="O294" s="3"/>
      <c r="P294" s="3"/>
      <c r="Q294" s="3"/>
      <c r="R294" s="18"/>
      <c r="S294" s="3"/>
      <c r="V294" s="17"/>
      <c r="X294" s="11" t="s">
        <v>12</v>
      </c>
      <c r="Y294" s="10">
        <v>45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>
        <v>45002</v>
      </c>
      <c r="F295" s="3" t="s">
        <v>88</v>
      </c>
      <c r="G295" s="3" t="s">
        <v>86</v>
      </c>
      <c r="H295" s="5">
        <v>150</v>
      </c>
      <c r="I295" t="s">
        <v>241</v>
      </c>
      <c r="N295" s="3"/>
      <c r="O295" s="3"/>
      <c r="P295" s="3"/>
      <c r="Q295" s="3"/>
      <c r="R295" s="18"/>
      <c r="S295" s="3"/>
      <c r="V295" s="17"/>
      <c r="X295" s="11" t="s">
        <v>13</v>
      </c>
      <c r="Y295" s="10">
        <v>20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>
        <v>44998</v>
      </c>
      <c r="F296" s="3" t="s">
        <v>88</v>
      </c>
      <c r="G296" s="3" t="s">
        <v>86</v>
      </c>
      <c r="H296" s="5">
        <v>150</v>
      </c>
      <c r="I296" t="s">
        <v>210</v>
      </c>
      <c r="N296" s="3"/>
      <c r="O296" s="3"/>
      <c r="P296" s="3"/>
      <c r="Q296" s="3"/>
      <c r="R296" s="18"/>
      <c r="S296" s="3"/>
      <c r="V296" s="17"/>
      <c r="X296" s="11" t="s">
        <v>626</v>
      </c>
      <c r="Y296" s="10">
        <v>95.69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>
        <v>44972</v>
      </c>
      <c r="F297" s="3" t="s">
        <v>88</v>
      </c>
      <c r="G297" s="3" t="s">
        <v>86</v>
      </c>
      <c r="H297" s="5">
        <v>175</v>
      </c>
      <c r="I297" t="s">
        <v>210</v>
      </c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572</v>
      </c>
      <c r="C298" s="10">
        <v>141.30000000000001</v>
      </c>
      <c r="E298" s="4">
        <v>45022</v>
      </c>
      <c r="F298" s="3" t="s">
        <v>611</v>
      </c>
      <c r="G298" s="3"/>
      <c r="H298" s="5">
        <v>40</v>
      </c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70" t="s">
        <v>7</v>
      </c>
      <c r="F299" s="171"/>
      <c r="G299" s="172"/>
      <c r="H299" s="5">
        <f>SUM(H285:H298)</f>
        <v>2126.9899999999998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70" t="s">
        <v>7</v>
      </c>
      <c r="AB299" s="171"/>
      <c r="AC299" s="172"/>
      <c r="AD299" s="5">
        <f>SUM(AD285:AD298)</f>
        <v>490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70" t="s">
        <v>7</v>
      </c>
      <c r="O301" s="171"/>
      <c r="P301" s="171"/>
      <c r="Q301" s="172"/>
      <c r="R301" s="18">
        <f>SUM(R285:R300)</f>
        <v>870</v>
      </c>
      <c r="S301" s="3"/>
      <c r="V301" s="17"/>
      <c r="X301" s="12"/>
      <c r="Y301" s="10"/>
      <c r="AJ301" s="170" t="s">
        <v>7</v>
      </c>
      <c r="AK301" s="171"/>
      <c r="AL301" s="171"/>
      <c r="AM301" s="172"/>
      <c r="AN301" s="18">
        <f>SUM(AN285:AN300)</f>
        <v>2283.67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608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1842.97</v>
      </c>
      <c r="V310" s="17"/>
      <c r="X310" s="15" t="s">
        <v>18</v>
      </c>
      <c r="Y310" s="16">
        <f>SUM(Y291:Y309)</f>
        <v>2554.36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73" t="s">
        <v>30</v>
      </c>
      <c r="I323" s="173"/>
      <c r="J323" s="173"/>
      <c r="V323" s="17"/>
      <c r="AA323" s="173" t="s">
        <v>31</v>
      </c>
      <c r="AB323" s="173"/>
      <c r="AC323" s="173"/>
    </row>
    <row r="324" spans="1:43">
      <c r="H324" s="173"/>
      <c r="I324" s="173"/>
      <c r="J324" s="173"/>
      <c r="V324" s="17"/>
      <c r="AA324" s="173"/>
      <c r="AB324" s="173"/>
      <c r="AC324" s="173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-2064.36</v>
      </c>
      <c r="E328" s="174" t="s">
        <v>20</v>
      </c>
      <c r="F328" s="174"/>
      <c r="G328" s="174"/>
      <c r="H328" s="174"/>
      <c r="V328" s="17"/>
      <c r="X328" s="23" t="s">
        <v>32</v>
      </c>
      <c r="Y328" s="20">
        <f>IF(B1107="PAGADO",0,C333)</f>
        <v>-412.94000000000005</v>
      </c>
      <c r="AA328" s="174" t="s">
        <v>20</v>
      </c>
      <c r="AB328" s="174"/>
      <c r="AC328" s="174"/>
      <c r="AD328" s="174"/>
    </row>
    <row r="329" spans="1:43">
      <c r="B329" s="1" t="s">
        <v>0</v>
      </c>
      <c r="C329" s="19">
        <f>H344</f>
        <v>2804.65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1140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3" t="s">
        <v>705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>
        <v>44994</v>
      </c>
      <c r="F330" s="3" t="s">
        <v>496</v>
      </c>
      <c r="G330" s="3" t="s">
        <v>97</v>
      </c>
      <c r="H330" s="5">
        <v>285</v>
      </c>
      <c r="I330" t="s">
        <v>642</v>
      </c>
      <c r="N330" s="25">
        <v>45036</v>
      </c>
      <c r="O330" s="3" t="s">
        <v>248</v>
      </c>
      <c r="P330" s="3">
        <v>130</v>
      </c>
      <c r="Q330" s="3">
        <v>1219</v>
      </c>
      <c r="R330" s="18">
        <v>130</v>
      </c>
      <c r="S330" s="3"/>
      <c r="V330" s="17"/>
      <c r="Y330" s="20"/>
      <c r="AA330" s="4">
        <v>44999</v>
      </c>
      <c r="AB330" s="3" t="s">
        <v>242</v>
      </c>
      <c r="AC330" s="3" t="s">
        <v>332</v>
      </c>
      <c r="AD330" s="5">
        <v>350</v>
      </c>
      <c r="AE330" s="3" t="s">
        <v>472</v>
      </c>
      <c r="AJ330" s="25">
        <v>45040</v>
      </c>
      <c r="AK330" s="3" t="s">
        <v>673</v>
      </c>
      <c r="AL330" s="3">
        <v>1900</v>
      </c>
      <c r="AM330" s="3">
        <v>1222</v>
      </c>
      <c r="AN330" s="18">
        <v>1900</v>
      </c>
      <c r="AO330" s="3"/>
    </row>
    <row r="331" spans="1:43">
      <c r="B331" s="1" t="s">
        <v>24</v>
      </c>
      <c r="C331" s="19">
        <f>IF(C328&gt;0,C328+C329,C329)</f>
        <v>2804.65</v>
      </c>
      <c r="E331" s="4">
        <v>44999</v>
      </c>
      <c r="F331" s="3" t="s">
        <v>496</v>
      </c>
      <c r="G331" s="3" t="s">
        <v>499</v>
      </c>
      <c r="H331" s="5">
        <v>345</v>
      </c>
      <c r="I331" t="s">
        <v>642</v>
      </c>
      <c r="N331" s="25">
        <v>45036</v>
      </c>
      <c r="O331" s="3" t="s">
        <v>660</v>
      </c>
      <c r="P331" s="3">
        <v>33.549999999999997</v>
      </c>
      <c r="Q331" s="3"/>
      <c r="R331" s="18">
        <v>33.549999999999997</v>
      </c>
      <c r="S331" s="3"/>
      <c r="V331" s="17"/>
      <c r="X331" s="1" t="s">
        <v>24</v>
      </c>
      <c r="Y331" s="19">
        <f>IF(Y328&gt;0,Y328+Y329,Y329)</f>
        <v>1140</v>
      </c>
      <c r="AA331" s="4">
        <v>44980</v>
      </c>
      <c r="AB331" s="3" t="s">
        <v>242</v>
      </c>
      <c r="AC331" s="3" t="s">
        <v>332</v>
      </c>
      <c r="AD331" s="5">
        <v>350</v>
      </c>
      <c r="AE331" s="3" t="s">
        <v>472</v>
      </c>
      <c r="AJ331" s="25">
        <v>45040</v>
      </c>
      <c r="AK331" s="3" t="s">
        <v>684</v>
      </c>
      <c r="AL331" s="3">
        <v>90</v>
      </c>
      <c r="AM331" s="3">
        <v>1222</v>
      </c>
      <c r="AN331" s="18">
        <v>90</v>
      </c>
      <c r="AO331" s="3"/>
    </row>
    <row r="332" spans="1:43">
      <c r="B332" s="1" t="s">
        <v>9</v>
      </c>
      <c r="C332" s="20">
        <f>C356</f>
        <v>3217.59</v>
      </c>
      <c r="E332" s="4">
        <v>45005</v>
      </c>
      <c r="F332" s="3" t="s">
        <v>496</v>
      </c>
      <c r="G332" s="3" t="s">
        <v>502</v>
      </c>
      <c r="H332" s="5">
        <v>330</v>
      </c>
      <c r="I332" t="s">
        <v>270</v>
      </c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2951.12</v>
      </c>
      <c r="AA332" s="4">
        <v>44992</v>
      </c>
      <c r="AB332" s="3" t="s">
        <v>324</v>
      </c>
      <c r="AC332" s="3" t="s">
        <v>676</v>
      </c>
      <c r="AD332" s="5">
        <v>150</v>
      </c>
      <c r="AE332" s="3" t="s">
        <v>474</v>
      </c>
      <c r="AJ332" s="25">
        <v>45043</v>
      </c>
      <c r="AK332" s="3" t="s">
        <v>703</v>
      </c>
      <c r="AL332" s="3">
        <v>200</v>
      </c>
      <c r="AM332" s="3">
        <v>1226</v>
      </c>
      <c r="AN332" s="18">
        <v>200</v>
      </c>
      <c r="AO332" s="3"/>
    </row>
    <row r="333" spans="1:43">
      <c r="B333" s="6" t="s">
        <v>26</v>
      </c>
      <c r="C333" s="21">
        <f>C331-C332</f>
        <v>-412.94000000000005</v>
      </c>
      <c r="E333" s="4">
        <v>44973</v>
      </c>
      <c r="F333" s="3" t="s">
        <v>149</v>
      </c>
      <c r="G333" s="3" t="s">
        <v>86</v>
      </c>
      <c r="H333" s="5">
        <v>170</v>
      </c>
      <c r="I333" t="s">
        <v>642</v>
      </c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-1811.12</v>
      </c>
      <c r="AA333" s="4">
        <v>45041</v>
      </c>
      <c r="AB333" s="3" t="s">
        <v>688</v>
      </c>
      <c r="AC333" s="3" t="s">
        <v>689</v>
      </c>
      <c r="AD333" s="5">
        <v>120</v>
      </c>
      <c r="AE333" s="3" t="s">
        <v>474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>
        <v>44979</v>
      </c>
      <c r="F334" s="3" t="s">
        <v>149</v>
      </c>
      <c r="G334" s="3" t="s">
        <v>141</v>
      </c>
      <c r="H334" s="5">
        <v>170</v>
      </c>
      <c r="I334" t="s">
        <v>642</v>
      </c>
      <c r="N334" s="3"/>
      <c r="O334" s="3"/>
      <c r="P334" s="3"/>
      <c r="Q334" s="3"/>
      <c r="R334" s="18"/>
      <c r="S334" s="3"/>
      <c r="V334" s="17"/>
      <c r="X334" s="175" t="str">
        <f>IF(Y333&lt;0,"NO PAGAR","COBRAR'")</f>
        <v>NO PAGAR</v>
      </c>
      <c r="Y334" s="175"/>
      <c r="AA334" s="4">
        <v>44987</v>
      </c>
      <c r="AB334" s="3" t="s">
        <v>149</v>
      </c>
      <c r="AC334" s="3" t="s">
        <v>676</v>
      </c>
      <c r="AD334" s="5">
        <v>170</v>
      </c>
      <c r="AE334" s="3" t="s">
        <v>475</v>
      </c>
      <c r="AJ334" s="3"/>
      <c r="AK334" s="3"/>
      <c r="AL334" s="3"/>
      <c r="AM334" s="3"/>
      <c r="AN334" s="18"/>
      <c r="AO334" s="3"/>
    </row>
    <row r="335" spans="1:43" ht="23.25">
      <c r="B335" s="175" t="str">
        <f>IF(C333&lt;0,"NO PAGAR","COBRAR'")</f>
        <v>NO PAGAR</v>
      </c>
      <c r="C335" s="175"/>
      <c r="E335" s="4">
        <v>44980</v>
      </c>
      <c r="F335" s="3" t="s">
        <v>149</v>
      </c>
      <c r="G335" s="3" t="s">
        <v>86</v>
      </c>
      <c r="H335" s="5">
        <v>170</v>
      </c>
      <c r="I335" t="s">
        <v>642</v>
      </c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168" t="s">
        <v>9</v>
      </c>
      <c r="C336" s="169"/>
      <c r="E336" s="4">
        <v>45008</v>
      </c>
      <c r="F336" s="3" t="s">
        <v>201</v>
      </c>
      <c r="G336" s="3" t="s">
        <v>155</v>
      </c>
      <c r="H336" s="5">
        <v>330</v>
      </c>
      <c r="I336" t="s">
        <v>270</v>
      </c>
      <c r="N336" s="3"/>
      <c r="O336" s="3"/>
      <c r="P336" s="3"/>
      <c r="Q336" s="3"/>
      <c r="R336" s="18"/>
      <c r="S336" s="3"/>
      <c r="V336" s="17"/>
      <c r="X336" s="168" t="s">
        <v>9</v>
      </c>
      <c r="Y336" s="169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ADELANTADO</v>
      </c>
      <c r="C337" s="10">
        <f>IF(Y288&lt;=0,Y288*-1)</f>
        <v>2064.36</v>
      </c>
      <c r="E337" s="4">
        <v>45010</v>
      </c>
      <c r="F337" s="3" t="s">
        <v>201</v>
      </c>
      <c r="G337" s="3" t="s">
        <v>86</v>
      </c>
      <c r="H337" s="5">
        <v>170</v>
      </c>
      <c r="I337" t="s">
        <v>210</v>
      </c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ADELANTADO</v>
      </c>
      <c r="Y337" s="10">
        <f>IF(C333&lt;=0,C333*-1)</f>
        <v>412.94000000000005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163.55000000000001</v>
      </c>
      <c r="E338" s="4">
        <v>45014</v>
      </c>
      <c r="F338" s="3" t="s">
        <v>201</v>
      </c>
      <c r="G338" s="3" t="s">
        <v>379</v>
      </c>
      <c r="H338" s="5">
        <v>220</v>
      </c>
      <c r="I338" t="s">
        <v>270</v>
      </c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2190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>
        <v>45015</v>
      </c>
      <c r="F339" s="3" t="s">
        <v>201</v>
      </c>
      <c r="G339" s="3" t="s">
        <v>141</v>
      </c>
      <c r="H339" s="5">
        <v>180</v>
      </c>
      <c r="I339" t="s">
        <v>270</v>
      </c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>
        <v>44986</v>
      </c>
      <c r="F340" s="3" t="s">
        <v>212</v>
      </c>
      <c r="G340" s="3" t="s">
        <v>86</v>
      </c>
      <c r="H340" s="5">
        <v>145.54</v>
      </c>
      <c r="I340" t="s">
        <v>270</v>
      </c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>
        <v>44993</v>
      </c>
      <c r="F341" s="3" t="s">
        <v>212</v>
      </c>
      <c r="G341" s="3" t="s">
        <v>86</v>
      </c>
      <c r="H341" s="5">
        <v>145.54</v>
      </c>
      <c r="I341" t="s">
        <v>270</v>
      </c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>
        <v>45002</v>
      </c>
      <c r="F342" s="3" t="s">
        <v>212</v>
      </c>
      <c r="G342" s="3" t="s">
        <v>358</v>
      </c>
      <c r="H342" s="48">
        <v>143.57</v>
      </c>
      <c r="I342" t="s">
        <v>270</v>
      </c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667</v>
      </c>
      <c r="C344" s="10">
        <v>141.13999999999999</v>
      </c>
      <c r="E344" s="170" t="s">
        <v>7</v>
      </c>
      <c r="F344" s="171"/>
      <c r="G344" s="172"/>
      <c r="H344" s="5">
        <f>SUM(H330:H343)</f>
        <v>2804.65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70" t="s">
        <v>7</v>
      </c>
      <c r="AB344" s="171"/>
      <c r="AC344" s="172"/>
      <c r="AD344" s="5">
        <f>SUM(AD330:AD343)</f>
        <v>1140</v>
      </c>
      <c r="AJ344" s="3"/>
      <c r="AK344" s="3"/>
      <c r="AL344" s="3"/>
      <c r="AM344" s="3"/>
      <c r="AN344" s="18"/>
      <c r="AO344" s="3"/>
    </row>
    <row r="345" spans="2:41">
      <c r="B345" s="11" t="s">
        <v>672</v>
      </c>
      <c r="C345" s="10">
        <v>848.54</v>
      </c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694</v>
      </c>
      <c r="Y345" s="3">
        <v>348.18</v>
      </c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70" t="s">
        <v>7</v>
      </c>
      <c r="O346" s="171"/>
      <c r="P346" s="171"/>
      <c r="Q346" s="172"/>
      <c r="R346" s="18">
        <f>SUM(R330:R345)</f>
        <v>163.55000000000001</v>
      </c>
      <c r="S346" s="3"/>
      <c r="V346" s="17"/>
      <c r="X346" s="12"/>
      <c r="Y346" s="10"/>
      <c r="AJ346" s="170" t="s">
        <v>7</v>
      </c>
      <c r="AK346" s="171"/>
      <c r="AL346" s="171"/>
      <c r="AM346" s="172"/>
      <c r="AN346" s="18">
        <f>SUM(AN330:AN345)</f>
        <v>2190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2951.12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3217.59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173" t="s">
        <v>28</v>
      </c>
      <c r="I371" s="173"/>
      <c r="J371" s="173"/>
      <c r="V371" s="17"/>
    </row>
    <row r="372" spans="2:41">
      <c r="H372" s="173"/>
      <c r="I372" s="173"/>
      <c r="J372" s="173"/>
      <c r="V372" s="17"/>
    </row>
    <row r="373" spans="2:41">
      <c r="V373" s="17"/>
      <c r="AA373" s="106"/>
      <c r="AB373" s="106"/>
      <c r="AC373" s="183" t="s">
        <v>29</v>
      </c>
      <c r="AD373" s="183"/>
      <c r="AE373" s="183"/>
    </row>
    <row r="374" spans="2:41">
      <c r="V374" s="17"/>
      <c r="AA374" s="106"/>
      <c r="AB374" s="106"/>
      <c r="AC374" s="183"/>
      <c r="AD374" s="183"/>
      <c r="AE374" s="183"/>
    </row>
    <row r="375" spans="2:41" ht="23.25">
      <c r="B375" s="22" t="s">
        <v>64</v>
      </c>
      <c r="V375" s="17"/>
      <c r="X375" s="22" t="s">
        <v>64</v>
      </c>
      <c r="AA375" s="106"/>
      <c r="AB375" s="106"/>
      <c r="AC375" s="183"/>
      <c r="AD375" s="183"/>
      <c r="AE375" s="183"/>
    </row>
    <row r="376" spans="2:41" ht="23.25">
      <c r="B376" s="23" t="s">
        <v>32</v>
      </c>
      <c r="C376" s="20">
        <f>IF(X328="PAGADO",0,Y333)</f>
        <v>-1811.12</v>
      </c>
      <c r="E376" s="174" t="s">
        <v>20</v>
      </c>
      <c r="F376" s="174"/>
      <c r="G376" s="174"/>
      <c r="H376" s="174"/>
      <c r="V376" s="17"/>
      <c r="X376" s="23" t="s">
        <v>32</v>
      </c>
      <c r="Y376" s="20">
        <f>IF(B376="PAGADO",0,C381)</f>
        <v>-1561.12</v>
      </c>
      <c r="AA376" s="174" t="s">
        <v>20</v>
      </c>
      <c r="AB376" s="174"/>
      <c r="AC376" s="174"/>
      <c r="AD376" s="174"/>
    </row>
    <row r="377" spans="2:41">
      <c r="B377" s="1" t="s">
        <v>0</v>
      </c>
      <c r="C377" s="19">
        <f>H391</f>
        <v>1550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1170</v>
      </c>
      <c r="AA377" s="2" t="s">
        <v>1</v>
      </c>
      <c r="AB377" s="2" t="s">
        <v>2</v>
      </c>
      <c r="AC377" s="2" t="s">
        <v>3</v>
      </c>
      <c r="AD377" s="2" t="s">
        <v>4</v>
      </c>
      <c r="AE377" s="90" t="s">
        <v>770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>
        <v>45012</v>
      </c>
      <c r="F378" s="3" t="s">
        <v>87</v>
      </c>
      <c r="G378" s="3" t="s">
        <v>89</v>
      </c>
      <c r="H378" s="5">
        <v>200</v>
      </c>
      <c r="I378" t="s">
        <v>210</v>
      </c>
      <c r="N378" s="25">
        <v>45048</v>
      </c>
      <c r="O378" s="3" t="s">
        <v>513</v>
      </c>
      <c r="P378" s="3">
        <v>300</v>
      </c>
      <c r="Q378" s="3">
        <v>1231</v>
      </c>
      <c r="R378" s="18">
        <v>300</v>
      </c>
      <c r="S378" s="3"/>
      <c r="V378" s="17"/>
      <c r="Y378" s="20"/>
      <c r="AA378" s="4">
        <v>45000</v>
      </c>
      <c r="AB378" s="3" t="s">
        <v>149</v>
      </c>
      <c r="AC378" s="3" t="s">
        <v>139</v>
      </c>
      <c r="AD378" s="89">
        <v>170</v>
      </c>
      <c r="AE378" s="3" t="s">
        <v>210</v>
      </c>
      <c r="AJ378" s="25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1550</v>
      </c>
      <c r="E379" s="4">
        <v>45014</v>
      </c>
      <c r="F379" s="3" t="s">
        <v>87</v>
      </c>
      <c r="G379" s="3" t="s">
        <v>89</v>
      </c>
      <c r="H379" s="5">
        <v>200</v>
      </c>
      <c r="I379" t="s">
        <v>210</v>
      </c>
      <c r="N379" s="25">
        <v>45050</v>
      </c>
      <c r="O379" s="3" t="s">
        <v>315</v>
      </c>
      <c r="P379" s="3">
        <v>1000</v>
      </c>
      <c r="Q379" s="3"/>
      <c r="R379" s="18">
        <v>1000</v>
      </c>
      <c r="S379" s="3"/>
      <c r="V379" s="17"/>
      <c r="X379" s="1" t="s">
        <v>24</v>
      </c>
      <c r="Y379" s="19">
        <f>IF(Y376&gt;0,Y377+Y376,Y377)</f>
        <v>1170</v>
      </c>
      <c r="AA379" s="4">
        <v>45007</v>
      </c>
      <c r="AB379" s="3" t="s">
        <v>724</v>
      </c>
      <c r="AC379" s="3" t="s">
        <v>200</v>
      </c>
      <c r="AD379" s="89" t="s">
        <v>725</v>
      </c>
      <c r="AE379" s="3" t="s">
        <v>270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C398</f>
        <v>3111.12</v>
      </c>
      <c r="E380" s="4">
        <v>45019</v>
      </c>
      <c r="F380" s="3" t="s">
        <v>87</v>
      </c>
      <c r="G380" s="3" t="s">
        <v>89</v>
      </c>
      <c r="H380" s="5">
        <v>200</v>
      </c>
      <c r="I380" t="s">
        <v>210</v>
      </c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Y398</f>
        <v>2060.4799999999996</v>
      </c>
      <c r="AA380" s="4">
        <v>45008</v>
      </c>
      <c r="AB380" s="3" t="s">
        <v>724</v>
      </c>
      <c r="AC380" s="3" t="s">
        <v>200</v>
      </c>
      <c r="AD380" s="89" t="s">
        <v>725</v>
      </c>
      <c r="AE380" s="3" t="s">
        <v>270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-1561.12</v>
      </c>
      <c r="E381" s="4">
        <v>45026</v>
      </c>
      <c r="F381" s="3" t="s">
        <v>87</v>
      </c>
      <c r="G381" s="3" t="s">
        <v>89</v>
      </c>
      <c r="H381" s="5">
        <v>200</v>
      </c>
      <c r="I381" t="s">
        <v>210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-890.47999999999956</v>
      </c>
      <c r="AA381" s="4">
        <v>45012</v>
      </c>
      <c r="AB381" s="3" t="s">
        <v>724</v>
      </c>
      <c r="AC381" s="3" t="s">
        <v>200</v>
      </c>
      <c r="AD381" s="89" t="s">
        <v>725</v>
      </c>
      <c r="AE381" s="3" t="s">
        <v>270</v>
      </c>
      <c r="AJ381" s="3"/>
      <c r="AK381" s="3"/>
      <c r="AL381" s="3"/>
      <c r="AM381" s="3"/>
      <c r="AN381" s="18"/>
      <c r="AO381" s="3"/>
    </row>
    <row r="382" spans="2:41" ht="26.25">
      <c r="B382" s="177" t="str">
        <f>IF(C381&lt;0,"NO PAGAR","COBRAR")</f>
        <v>NO PAGAR</v>
      </c>
      <c r="C382" s="177"/>
      <c r="E382" s="4">
        <v>45027</v>
      </c>
      <c r="F382" s="3" t="s">
        <v>87</v>
      </c>
      <c r="G382" s="3" t="s">
        <v>141</v>
      </c>
      <c r="H382" s="5">
        <v>150</v>
      </c>
      <c r="I382" t="s">
        <v>210</v>
      </c>
      <c r="N382" s="3"/>
      <c r="O382" s="3"/>
      <c r="P382" s="3"/>
      <c r="Q382" s="3"/>
      <c r="R382" s="18"/>
      <c r="S382" s="3"/>
      <c r="V382" s="17"/>
      <c r="X382" s="177" t="str">
        <f>IF(Y381&lt;0,"NO PAGAR","COBRAR")</f>
        <v>NO PAGAR</v>
      </c>
      <c r="Y382" s="177"/>
      <c r="AA382" s="4">
        <v>45001</v>
      </c>
      <c r="AB382" s="3" t="s">
        <v>728</v>
      </c>
      <c r="AC382" s="3" t="s">
        <v>548</v>
      </c>
      <c r="AD382" s="89">
        <v>630</v>
      </c>
      <c r="AE382" s="3" t="s">
        <v>210</v>
      </c>
      <c r="AJ382" s="3"/>
      <c r="AK382" s="3"/>
      <c r="AL382" s="3"/>
      <c r="AM382" s="3"/>
      <c r="AN382" s="18"/>
      <c r="AO382" s="3"/>
    </row>
    <row r="383" spans="2:41">
      <c r="B383" s="168" t="s">
        <v>9</v>
      </c>
      <c r="C383" s="169"/>
      <c r="E383" s="4">
        <v>45028</v>
      </c>
      <c r="F383" s="3" t="s">
        <v>87</v>
      </c>
      <c r="G383" s="3" t="s">
        <v>89</v>
      </c>
      <c r="H383" s="5">
        <v>200</v>
      </c>
      <c r="I383" t="s">
        <v>210</v>
      </c>
      <c r="N383" s="3"/>
      <c r="O383" s="3"/>
      <c r="P383" s="3"/>
      <c r="Q383" s="3"/>
      <c r="R383" s="18"/>
      <c r="S383" s="3"/>
      <c r="V383" s="17"/>
      <c r="X383" s="168" t="s">
        <v>9</v>
      </c>
      <c r="Y383" s="169"/>
      <c r="AA383" s="4">
        <v>45024</v>
      </c>
      <c r="AB383" s="3" t="s">
        <v>201</v>
      </c>
      <c r="AC383" s="3" t="s">
        <v>200</v>
      </c>
      <c r="AD383" s="89">
        <v>170</v>
      </c>
      <c r="AE383" s="3" t="s">
        <v>210</v>
      </c>
      <c r="AJ383" s="3"/>
      <c r="AK383" s="3"/>
      <c r="AL383" s="3"/>
      <c r="AM383" s="3"/>
      <c r="AN383" s="18"/>
      <c r="AO383" s="3"/>
    </row>
    <row r="384" spans="2:41">
      <c r="B384" s="9" t="str">
        <f>IF(C412&lt;0,"SALDO A FAVOR","SALDO ADELANTAD0'")</f>
        <v>SALDO ADELANTAD0'</v>
      </c>
      <c r="C384" s="10">
        <f>IF(Y333&lt;=0,Y333*-1)</f>
        <v>1811.12</v>
      </c>
      <c r="E384" s="4">
        <v>45033</v>
      </c>
      <c r="F384" s="3" t="s">
        <v>87</v>
      </c>
      <c r="G384" s="3" t="s">
        <v>89</v>
      </c>
      <c r="H384" s="5">
        <v>200</v>
      </c>
      <c r="I384" t="s">
        <v>210</v>
      </c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ADELANTADO</v>
      </c>
      <c r="Y384" s="10">
        <f>IF(C381&lt;=0,C381*-1)</f>
        <v>1561.12</v>
      </c>
      <c r="AA384" s="4">
        <v>45030</v>
      </c>
      <c r="AB384" s="3" t="s">
        <v>201</v>
      </c>
      <c r="AC384" s="3" t="s">
        <v>143</v>
      </c>
      <c r="AD384" s="89">
        <v>200</v>
      </c>
      <c r="AE384" s="3" t="s">
        <v>210</v>
      </c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1300</v>
      </c>
      <c r="E385" s="4">
        <v>45035</v>
      </c>
      <c r="F385" s="3" t="s">
        <v>87</v>
      </c>
      <c r="G385" s="3" t="s">
        <v>89</v>
      </c>
      <c r="H385" s="5">
        <v>200</v>
      </c>
      <c r="I385" t="s">
        <v>210</v>
      </c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3"/>
      <c r="AB385" s="3"/>
      <c r="AC385" s="3"/>
      <c r="AD385" s="3"/>
      <c r="AE385" s="3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80</v>
      </c>
      <c r="AA386" s="4"/>
      <c r="AB386" s="3"/>
      <c r="AC386" s="3"/>
      <c r="AD386" s="89"/>
      <c r="AE386" s="3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30</v>
      </c>
      <c r="AA387" s="4"/>
      <c r="AB387" s="3"/>
      <c r="AC387" s="3"/>
      <c r="AD387" s="89"/>
      <c r="AE387" s="3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>
        <v>20</v>
      </c>
      <c r="AA388" s="4"/>
      <c r="AB388" s="3"/>
      <c r="AC388" s="3"/>
      <c r="AD388" s="89"/>
      <c r="AE388" s="3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760</v>
      </c>
      <c r="Y389" s="10">
        <v>95.36</v>
      </c>
      <c r="AA389" s="4"/>
      <c r="AB389" s="3"/>
      <c r="AC389" s="3"/>
      <c r="AD389" s="89"/>
      <c r="AE389" s="3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89"/>
      <c r="AE390" s="3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170" t="s">
        <v>7</v>
      </c>
      <c r="F391" s="171"/>
      <c r="G391" s="172"/>
      <c r="H391" s="5">
        <f>SUM(H378:H390)</f>
        <v>1550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89"/>
      <c r="AE391" s="3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13"/>
      <c r="F392" s="13"/>
      <c r="G392" s="13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AS399</f>
        <v>274</v>
      </c>
      <c r="AA392" s="170" t="s">
        <v>7</v>
      </c>
      <c r="AB392" s="171"/>
      <c r="AC392" s="172"/>
      <c r="AD392" s="5">
        <f>SUM(AD378:AD391)</f>
        <v>1170</v>
      </c>
      <c r="AE392" s="3"/>
      <c r="AJ392" s="3"/>
      <c r="AK392" s="3"/>
      <c r="AL392" s="3"/>
      <c r="AM392" s="3"/>
      <c r="AN392" s="18"/>
      <c r="AO392" s="3"/>
    </row>
    <row r="393" spans="2:46">
      <c r="B393" s="12"/>
      <c r="C393" s="10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N394" s="170" t="s">
        <v>7</v>
      </c>
      <c r="O394" s="171"/>
      <c r="P394" s="171"/>
      <c r="Q394" s="172"/>
      <c r="R394" s="18">
        <f>SUM(R378:R393)</f>
        <v>1300</v>
      </c>
      <c r="S394" s="3"/>
      <c r="V394" s="17"/>
      <c r="X394" s="12"/>
      <c r="Y394" s="10"/>
      <c r="AJ394" s="170" t="s">
        <v>7</v>
      </c>
      <c r="AK394" s="171"/>
      <c r="AL394" s="171"/>
      <c r="AM394" s="172"/>
      <c r="AN394" s="18">
        <f>SUM(AN378:AN393)</f>
        <v>0</v>
      </c>
      <c r="AO394" s="3"/>
    </row>
    <row r="395" spans="2:46">
      <c r="B395" s="12"/>
      <c r="C395" s="10"/>
      <c r="V395" s="17"/>
      <c r="X395" s="12"/>
      <c r="Y395" s="10"/>
    </row>
    <row r="396" spans="2:46">
      <c r="B396" s="12"/>
      <c r="C396" s="10"/>
      <c r="V396" s="17"/>
      <c r="X396" s="12"/>
      <c r="Y396" s="10"/>
    </row>
    <row r="397" spans="2:46" ht="24">
      <c r="B397" s="11"/>
      <c r="C397" s="10"/>
      <c r="V397" s="17"/>
      <c r="X397" s="11"/>
      <c r="Y397" s="10"/>
      <c r="AI397" s="61" t="s">
        <v>470</v>
      </c>
      <c r="AJ397" s="100">
        <v>39775</v>
      </c>
      <c r="AK397" s="63" t="s">
        <v>474</v>
      </c>
      <c r="AL397" s="64">
        <v>45042</v>
      </c>
      <c r="AM397" s="61">
        <v>1718998683</v>
      </c>
      <c r="AN397" s="61" t="s">
        <v>742</v>
      </c>
      <c r="AO397" s="63" t="s">
        <v>476</v>
      </c>
      <c r="AP397" s="61">
        <v>43805</v>
      </c>
      <c r="AQ397" s="65">
        <v>84.001000000000005</v>
      </c>
      <c r="AR397" s="65">
        <v>147</v>
      </c>
      <c r="AS397" s="62"/>
      <c r="AT397" s="61" t="s">
        <v>559</v>
      </c>
    </row>
    <row r="398" spans="2:46" ht="24">
      <c r="B398" s="15" t="s">
        <v>18</v>
      </c>
      <c r="C398" s="16">
        <f>SUM(C384:C397)</f>
        <v>3111.12</v>
      </c>
      <c r="E398" t="s">
        <v>21</v>
      </c>
      <c r="V398" s="17"/>
      <c r="X398" s="15" t="s">
        <v>18</v>
      </c>
      <c r="Y398" s="16">
        <f>SUM(Y384:Y397)</f>
        <v>2060.4799999999996</v>
      </c>
      <c r="Z398" t="s">
        <v>22</v>
      </c>
      <c r="AA398" t="s">
        <v>21</v>
      </c>
      <c r="AI398" s="66" t="s">
        <v>470</v>
      </c>
      <c r="AJ398" s="101">
        <v>24616</v>
      </c>
      <c r="AK398" s="68" t="s">
        <v>472</v>
      </c>
      <c r="AL398" s="69">
        <v>45042</v>
      </c>
      <c r="AM398" s="66">
        <v>1716325822</v>
      </c>
      <c r="AN398" s="66" t="s">
        <v>20</v>
      </c>
      <c r="AO398" s="68" t="s">
        <v>476</v>
      </c>
      <c r="AP398" s="66">
        <v>9999</v>
      </c>
      <c r="AQ398" s="70">
        <v>72.569000000000003</v>
      </c>
      <c r="AR398" s="70">
        <v>127</v>
      </c>
      <c r="AS398" s="67"/>
      <c r="AT398" s="66" t="s">
        <v>559</v>
      </c>
    </row>
    <row r="399" spans="2:46">
      <c r="D399" t="s">
        <v>22</v>
      </c>
      <c r="E399" s="1" t="s">
        <v>19</v>
      </c>
      <c r="V399" s="17"/>
      <c r="AA399" s="1" t="s">
        <v>19</v>
      </c>
      <c r="AS399">
        <f>SUM(AR397:AR398)</f>
        <v>274</v>
      </c>
    </row>
    <row r="400" spans="2:46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V410" s="17"/>
    </row>
    <row r="411" spans="1:43" ht="24.75" customHeight="1">
      <c r="H411" s="76" t="s">
        <v>30</v>
      </c>
      <c r="I411" s="76"/>
      <c r="J411" s="76"/>
      <c r="V411" s="17"/>
      <c r="AA411" s="173" t="s">
        <v>31</v>
      </c>
      <c r="AB411" s="173"/>
      <c r="AC411" s="173"/>
    </row>
    <row r="412" spans="1:43" ht="15" customHeight="1">
      <c r="H412" s="76"/>
      <c r="I412" s="76"/>
      <c r="J412" s="76"/>
      <c r="V412" s="17"/>
      <c r="AA412" s="173"/>
      <c r="AB412" s="173"/>
      <c r="AC412" s="173"/>
    </row>
    <row r="413" spans="1:43">
      <c r="V413" s="17"/>
    </row>
    <row r="414" spans="1:43">
      <c r="V414" s="17"/>
    </row>
    <row r="415" spans="1:43" ht="23.25">
      <c r="B415" s="24" t="s">
        <v>64</v>
      </c>
      <c r="V415" s="17"/>
      <c r="X415" s="22" t="s">
        <v>64</v>
      </c>
    </row>
    <row r="416" spans="1:43" ht="23.25">
      <c r="B416" s="23" t="s">
        <v>82</v>
      </c>
      <c r="C416" s="20">
        <f>IF(X376="PAGADO",0,Y381)</f>
        <v>-890.47999999999956</v>
      </c>
      <c r="E416" s="174" t="s">
        <v>20</v>
      </c>
      <c r="F416" s="174"/>
      <c r="G416" s="174"/>
      <c r="H416" s="174"/>
      <c r="V416" s="17"/>
      <c r="X416" s="23" t="s">
        <v>32</v>
      </c>
      <c r="Y416" s="20">
        <f>IF(B416="PAGADO",0,C421)</f>
        <v>0</v>
      </c>
      <c r="AA416" s="174" t="s">
        <v>20</v>
      </c>
      <c r="AB416" s="174"/>
      <c r="AC416" s="174"/>
      <c r="AD416" s="174"/>
    </row>
    <row r="417" spans="2:41">
      <c r="B417" s="1" t="s">
        <v>0</v>
      </c>
      <c r="C417" s="19">
        <f>H432</f>
        <v>1410</v>
      </c>
      <c r="E417" s="2" t="s">
        <v>1</v>
      </c>
      <c r="F417" s="2" t="s">
        <v>2</v>
      </c>
      <c r="G417" s="2" t="s">
        <v>3</v>
      </c>
      <c r="H417" s="2" t="s">
        <v>4</v>
      </c>
      <c r="N417" s="2" t="s">
        <v>1</v>
      </c>
      <c r="O417" s="2" t="s">
        <v>5</v>
      </c>
      <c r="P417" s="2" t="s">
        <v>4</v>
      </c>
      <c r="Q417" s="2" t="s">
        <v>6</v>
      </c>
      <c r="R417" s="2" t="s">
        <v>7</v>
      </c>
      <c r="S417" s="3"/>
      <c r="V417" s="17"/>
      <c r="X417" s="1" t="s">
        <v>0</v>
      </c>
      <c r="Y417" s="19">
        <f>AD432</f>
        <v>2254.94</v>
      </c>
      <c r="AA417" s="2" t="s">
        <v>1</v>
      </c>
      <c r="AB417" s="2" t="s">
        <v>2</v>
      </c>
      <c r="AC417" s="2" t="s">
        <v>3</v>
      </c>
      <c r="AD417" s="2" t="s">
        <v>4</v>
      </c>
      <c r="AJ417" s="2" t="s">
        <v>1</v>
      </c>
      <c r="AK417" s="2" t="s">
        <v>5</v>
      </c>
      <c r="AL417" s="2" t="s">
        <v>4</v>
      </c>
      <c r="AM417" s="2" t="s">
        <v>6</v>
      </c>
      <c r="AN417" s="2" t="s">
        <v>7</v>
      </c>
      <c r="AO417" s="3"/>
    </row>
    <row r="418" spans="2:41">
      <c r="C418" s="20"/>
      <c r="E418" s="4"/>
      <c r="F418" s="3" t="s">
        <v>774</v>
      </c>
      <c r="G418" s="3" t="s">
        <v>775</v>
      </c>
      <c r="H418" s="5">
        <v>100</v>
      </c>
      <c r="I418" t="s">
        <v>779</v>
      </c>
      <c r="N418" s="25">
        <v>45063</v>
      </c>
      <c r="O418" s="3" t="s">
        <v>795</v>
      </c>
      <c r="P418" s="3">
        <v>78.400000000000006</v>
      </c>
      <c r="Q418" s="3"/>
      <c r="R418" s="18">
        <v>78.400000000000006</v>
      </c>
      <c r="S418" s="3"/>
      <c r="V418" s="17"/>
      <c r="Y418" s="20"/>
      <c r="AA418" s="4">
        <v>45022</v>
      </c>
      <c r="AB418" s="3" t="s">
        <v>412</v>
      </c>
      <c r="AC418" s="3" t="s">
        <v>86</v>
      </c>
      <c r="AD418" s="5">
        <v>194.06</v>
      </c>
      <c r="AE418" t="s">
        <v>270</v>
      </c>
      <c r="AJ418" s="25">
        <v>45064</v>
      </c>
      <c r="AK418" s="3" t="s">
        <v>821</v>
      </c>
      <c r="AL418" s="3"/>
      <c r="AM418" s="3"/>
      <c r="AN418" s="18">
        <v>832.45</v>
      </c>
      <c r="AO418" s="3"/>
    </row>
    <row r="419" spans="2:41">
      <c r="B419" s="1" t="s">
        <v>24</v>
      </c>
      <c r="C419" s="19">
        <f>IF(C416&gt;0,C416+C417,C417)</f>
        <v>1410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270</v>
      </c>
      <c r="N419" s="3"/>
      <c r="O419" s="3"/>
      <c r="P419" s="3"/>
      <c r="Q419" s="3"/>
      <c r="R419" s="18"/>
      <c r="S419" s="3"/>
      <c r="V419" s="17"/>
      <c r="X419" s="1" t="s">
        <v>24</v>
      </c>
      <c r="Y419" s="19">
        <f>IF(Y416&gt;0,Y416+Y417,Y417)</f>
        <v>2254.94</v>
      </c>
      <c r="AA419" s="4">
        <v>45028</v>
      </c>
      <c r="AB419" s="3" t="s">
        <v>412</v>
      </c>
      <c r="AC419" s="3" t="s">
        <v>86</v>
      </c>
      <c r="AD419" s="5">
        <v>145.54</v>
      </c>
      <c r="AE419" t="s">
        <v>270</v>
      </c>
      <c r="AJ419" s="25">
        <v>45064</v>
      </c>
      <c r="AK419" s="3" t="s">
        <v>826</v>
      </c>
      <c r="AL419" s="3"/>
      <c r="AM419" s="3"/>
      <c r="AN419" s="18">
        <v>33</v>
      </c>
      <c r="AO419" s="3"/>
    </row>
    <row r="420" spans="2:41">
      <c r="B420" s="1" t="s">
        <v>9</v>
      </c>
      <c r="C420" s="20">
        <f>C438</f>
        <v>968.87999999999954</v>
      </c>
      <c r="E420" s="4">
        <v>45016</v>
      </c>
      <c r="F420" s="3" t="s">
        <v>138</v>
      </c>
      <c r="G420" s="3" t="s">
        <v>647</v>
      </c>
      <c r="H420" s="5">
        <v>170</v>
      </c>
      <c r="I420" t="s">
        <v>270</v>
      </c>
      <c r="N420" s="3"/>
      <c r="O420" s="3"/>
      <c r="P420" s="3"/>
      <c r="Q420" s="3"/>
      <c r="R420" s="18"/>
      <c r="S420" s="3"/>
      <c r="V420" s="17"/>
      <c r="X420" s="1" t="s">
        <v>9</v>
      </c>
      <c r="Y420" s="20">
        <f>Y438</f>
        <v>3475</v>
      </c>
      <c r="AA420" s="4">
        <v>45033</v>
      </c>
      <c r="AB420" s="3" t="s">
        <v>412</v>
      </c>
      <c r="AC420" s="3" t="s">
        <v>86</v>
      </c>
      <c r="AD420" s="5">
        <v>145.54</v>
      </c>
      <c r="AE420" t="s">
        <v>270</v>
      </c>
      <c r="AJ420" s="25">
        <v>45068</v>
      </c>
      <c r="AK420" s="3" t="s">
        <v>845</v>
      </c>
      <c r="AL420" s="3"/>
      <c r="AM420" s="3"/>
      <c r="AN420" s="18">
        <v>100</v>
      </c>
      <c r="AO420" s="3"/>
    </row>
    <row r="421" spans="2:41">
      <c r="B421" s="6" t="s">
        <v>26</v>
      </c>
      <c r="C421" s="21">
        <f>C419-C420</f>
        <v>441.12000000000046</v>
      </c>
      <c r="E421" s="4">
        <v>45020</v>
      </c>
      <c r="F421" s="3" t="s">
        <v>330</v>
      </c>
      <c r="G421" s="3" t="s">
        <v>502</v>
      </c>
      <c r="H421" s="5">
        <v>330</v>
      </c>
      <c r="I421" t="s">
        <v>270</v>
      </c>
      <c r="N421" s="3"/>
      <c r="O421" s="3"/>
      <c r="P421" s="3"/>
      <c r="Q421" s="3"/>
      <c r="R421" s="18"/>
      <c r="S421" s="3"/>
      <c r="V421" s="17"/>
      <c r="X421" s="6" t="s">
        <v>27</v>
      </c>
      <c r="Y421" s="21">
        <f>Y419-Y420</f>
        <v>-1220.06</v>
      </c>
      <c r="AA421" s="4">
        <v>45034</v>
      </c>
      <c r="AB421" s="3" t="s">
        <v>412</v>
      </c>
      <c r="AC421" s="3" t="s">
        <v>816</v>
      </c>
      <c r="AD421" s="5">
        <v>169.8</v>
      </c>
      <c r="AE421" t="s">
        <v>270</v>
      </c>
      <c r="AJ421" s="25">
        <v>45008</v>
      </c>
      <c r="AK421" s="3" t="s">
        <v>851</v>
      </c>
      <c r="AL421" s="3"/>
      <c r="AM421" s="3"/>
      <c r="AN421" s="18">
        <v>100</v>
      </c>
      <c r="AO421" s="3"/>
    </row>
    <row r="422" spans="2:41" ht="23.25">
      <c r="B422" s="6"/>
      <c r="C422" s="7"/>
      <c r="E422" s="4">
        <v>45047</v>
      </c>
      <c r="F422" s="3" t="s">
        <v>87</v>
      </c>
      <c r="G422" s="3" t="s">
        <v>89</v>
      </c>
      <c r="H422" s="5">
        <v>150</v>
      </c>
      <c r="I422" t="s">
        <v>779</v>
      </c>
      <c r="N422" s="3"/>
      <c r="O422" s="3"/>
      <c r="P422" s="3"/>
      <c r="Q422" s="3"/>
      <c r="R422" s="18"/>
      <c r="S422" s="3"/>
      <c r="V422" s="17"/>
      <c r="X422" s="175" t="str">
        <f>IF(Y421&lt;0,"NO PAGAR","COBRAR'")</f>
        <v>NO PAGAR</v>
      </c>
      <c r="Y422" s="175"/>
      <c r="AA422" s="4">
        <v>45022</v>
      </c>
      <c r="AB422" s="3" t="s">
        <v>149</v>
      </c>
      <c r="AC422" s="3" t="s">
        <v>155</v>
      </c>
      <c r="AD422" s="5">
        <v>380</v>
      </c>
      <c r="AE422" t="s">
        <v>210</v>
      </c>
      <c r="AJ422" s="3">
        <v>23</v>
      </c>
      <c r="AK422" s="3" t="s">
        <v>855</v>
      </c>
      <c r="AL422" s="3"/>
      <c r="AM422" s="3"/>
      <c r="AN422" s="18">
        <v>2200</v>
      </c>
      <c r="AO422" s="3"/>
    </row>
    <row r="423" spans="2:41" ht="23.25">
      <c r="B423" s="175" t="str">
        <f>IF(C421&lt;0,"NO PAGAR","COBRAR'")</f>
        <v>COBRAR'</v>
      </c>
      <c r="C423" s="175"/>
      <c r="E423" s="4" t="s">
        <v>805</v>
      </c>
      <c r="F423" s="3"/>
      <c r="G423" s="3"/>
      <c r="H423" s="5">
        <v>50</v>
      </c>
      <c r="N423" s="3"/>
      <c r="O423" s="3"/>
      <c r="P423" s="3"/>
      <c r="Q423" s="3"/>
      <c r="R423" s="18"/>
      <c r="S423" s="3"/>
      <c r="V423" s="17"/>
      <c r="X423" s="6"/>
      <c r="Y423" s="8"/>
      <c r="AA423" s="4">
        <v>45068</v>
      </c>
      <c r="AB423" s="3" t="s">
        <v>812</v>
      </c>
      <c r="AC423" s="3"/>
      <c r="AD423" s="5">
        <v>100</v>
      </c>
      <c r="AE423" t="s">
        <v>270</v>
      </c>
      <c r="AJ423" s="25">
        <v>45008</v>
      </c>
      <c r="AK423" s="3" t="s">
        <v>857</v>
      </c>
      <c r="AL423" s="3"/>
      <c r="AM423" s="3"/>
      <c r="AN423" s="18">
        <v>40</v>
      </c>
      <c r="AO423" s="3"/>
    </row>
    <row r="424" spans="2:41">
      <c r="B424" s="168" t="s">
        <v>9</v>
      </c>
      <c r="C424" s="169"/>
      <c r="E424" s="4"/>
      <c r="F424" s="3" t="s">
        <v>810</v>
      </c>
      <c r="G424" s="3" t="s">
        <v>360</v>
      </c>
      <c r="H424" s="5">
        <v>20</v>
      </c>
      <c r="N424" s="3"/>
      <c r="O424" s="3"/>
      <c r="P424" s="3"/>
      <c r="Q424" s="3"/>
      <c r="R424" s="18"/>
      <c r="S424" s="3"/>
      <c r="V424" s="17"/>
      <c r="X424" s="168" t="s">
        <v>9</v>
      </c>
      <c r="Y424" s="169"/>
      <c r="AA424" s="4">
        <v>45036</v>
      </c>
      <c r="AB424" s="3" t="s">
        <v>194</v>
      </c>
      <c r="AC424" s="3" t="s">
        <v>141</v>
      </c>
      <c r="AD424" s="5">
        <v>180</v>
      </c>
      <c r="AE424" t="s">
        <v>210</v>
      </c>
      <c r="AJ424" s="25"/>
      <c r="AK424" s="3"/>
      <c r="AL424" s="3"/>
      <c r="AM424" s="3"/>
      <c r="AN424" s="18"/>
      <c r="AO424" s="3"/>
    </row>
    <row r="425" spans="2:41">
      <c r="B425" s="9" t="str">
        <f>IF(Y381&lt;0,"SALDO ADELANTADO","SALDO A FAVOR '")</f>
        <v>SALDO ADELANTADO</v>
      </c>
      <c r="C425" s="10">
        <f>IF(Y381&lt;=0,Y381*-1)</f>
        <v>890.47999999999956</v>
      </c>
      <c r="E425" s="4">
        <v>45006</v>
      </c>
      <c r="F425" s="3" t="s">
        <v>181</v>
      </c>
      <c r="G425" s="3" t="s">
        <v>89</v>
      </c>
      <c r="H425" s="5">
        <v>210</v>
      </c>
      <c r="I425" t="s">
        <v>270</v>
      </c>
      <c r="N425" s="3"/>
      <c r="O425" s="3"/>
      <c r="P425" s="3"/>
      <c r="Q425" s="3"/>
      <c r="R425" s="18"/>
      <c r="S425" s="3"/>
      <c r="V425" s="17"/>
      <c r="X425" s="9" t="str">
        <f>IF(C421&lt;0,"SALDO ADELANTADO","SALDO A FAVOR'")</f>
        <v>SALDO A FAVOR'</v>
      </c>
      <c r="Y425" s="10" t="b">
        <f>IF(C421&lt;=0,C421*-1)</f>
        <v>0</v>
      </c>
      <c r="AA425" s="4">
        <v>45038</v>
      </c>
      <c r="AB425" s="3" t="s">
        <v>194</v>
      </c>
      <c r="AC425" s="3" t="s">
        <v>86</v>
      </c>
      <c r="AD425" s="5">
        <v>170</v>
      </c>
      <c r="AE425" t="s">
        <v>210</v>
      </c>
      <c r="AJ425" s="170" t="s">
        <v>7</v>
      </c>
      <c r="AK425" s="171"/>
      <c r="AL425" s="171"/>
      <c r="AM425" s="172"/>
      <c r="AN425" s="18">
        <f>SUM(AN418:AN424)</f>
        <v>3305.45</v>
      </c>
      <c r="AO425" s="3"/>
    </row>
    <row r="426" spans="2:41">
      <c r="B426" s="11" t="s">
        <v>10</v>
      </c>
      <c r="C426" s="10">
        <f>R434</f>
        <v>78.400000000000006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10</v>
      </c>
      <c r="Y426" s="10">
        <f>AN425</f>
        <v>3305.45</v>
      </c>
      <c r="AA426" s="4">
        <v>45042</v>
      </c>
      <c r="AB426" s="3" t="s">
        <v>194</v>
      </c>
      <c r="AC426" s="3" t="s">
        <v>86</v>
      </c>
      <c r="AD426" s="5">
        <v>170</v>
      </c>
      <c r="AE426" t="s">
        <v>210</v>
      </c>
    </row>
    <row r="427" spans="2:41">
      <c r="B427" s="11" t="s">
        <v>11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11</v>
      </c>
      <c r="Y427" s="10"/>
      <c r="AA427" s="4">
        <v>45043</v>
      </c>
      <c r="AB427" s="3" t="s">
        <v>194</v>
      </c>
      <c r="AC427" s="3" t="s">
        <v>155</v>
      </c>
      <c r="AD427" s="5">
        <v>330</v>
      </c>
      <c r="AE427" t="s">
        <v>210</v>
      </c>
      <c r="AJ427" s="118" t="s">
        <v>827</v>
      </c>
      <c r="AK427" s="118" t="s">
        <v>474</v>
      </c>
      <c r="AL427" s="118" t="s">
        <v>476</v>
      </c>
      <c r="AM427" s="119">
        <v>169.55</v>
      </c>
      <c r="AN427" s="120">
        <v>96.887</v>
      </c>
      <c r="AO427" s="120">
        <v>9999</v>
      </c>
    </row>
    <row r="428" spans="2:41">
      <c r="B428" s="11" t="s">
        <v>12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12</v>
      </c>
      <c r="Y428" s="10"/>
      <c r="AA428" s="4">
        <v>45045</v>
      </c>
      <c r="AB428" s="3" t="s">
        <v>194</v>
      </c>
      <c r="AC428" s="3" t="s">
        <v>86</v>
      </c>
      <c r="AD428" s="5">
        <v>170</v>
      </c>
      <c r="AE428" t="s">
        <v>210</v>
      </c>
    </row>
    <row r="429" spans="2:41">
      <c r="B429" s="11" t="s">
        <v>13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13</v>
      </c>
      <c r="Y429" s="10"/>
      <c r="AA429" s="4">
        <v>45070</v>
      </c>
      <c r="AB429" s="3" t="s">
        <v>812</v>
      </c>
      <c r="AC429" s="3"/>
      <c r="AD429" s="5">
        <v>100</v>
      </c>
      <c r="AE429" t="s">
        <v>270</v>
      </c>
    </row>
    <row r="430" spans="2:41">
      <c r="B430" s="11" t="s">
        <v>14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14</v>
      </c>
      <c r="Y430" s="10"/>
      <c r="AA430" s="4"/>
      <c r="AB430" s="3"/>
      <c r="AC430" s="3"/>
      <c r="AD430" s="5"/>
    </row>
    <row r="431" spans="2:41">
      <c r="B431" s="11" t="s">
        <v>15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15</v>
      </c>
      <c r="Y431" s="10"/>
      <c r="AA431" s="4"/>
      <c r="AB431" s="3"/>
      <c r="AC431" s="3"/>
      <c r="AD431" s="5"/>
    </row>
    <row r="432" spans="2:41">
      <c r="B432" s="11" t="s">
        <v>16</v>
      </c>
      <c r="C432" s="10"/>
      <c r="E432" s="170" t="s">
        <v>7</v>
      </c>
      <c r="F432" s="171"/>
      <c r="G432" s="172"/>
      <c r="H432" s="5">
        <f>SUM(H418:H431)</f>
        <v>1410</v>
      </c>
      <c r="N432" s="3"/>
      <c r="O432" s="3"/>
      <c r="P432" s="3"/>
      <c r="Q432" s="3"/>
      <c r="R432" s="18"/>
      <c r="S432" s="3"/>
      <c r="V432" s="17"/>
      <c r="X432" s="11" t="s">
        <v>16</v>
      </c>
      <c r="Y432" s="10"/>
      <c r="AA432" s="170" t="s">
        <v>7</v>
      </c>
      <c r="AB432" s="171"/>
      <c r="AC432" s="172"/>
      <c r="AD432" s="5">
        <f>SUM(AD418:AD431)</f>
        <v>2254.94</v>
      </c>
    </row>
    <row r="433" spans="2:29">
      <c r="B433" s="11" t="s">
        <v>17</v>
      </c>
      <c r="C433" s="10"/>
      <c r="E433" s="13"/>
      <c r="F433" s="13"/>
      <c r="G433" s="13"/>
      <c r="N433" s="3"/>
      <c r="O433" s="3"/>
      <c r="P433" s="3"/>
      <c r="Q433" s="3"/>
      <c r="R433" s="18"/>
      <c r="S433" s="3"/>
      <c r="V433" s="17"/>
      <c r="X433" s="11" t="s">
        <v>840</v>
      </c>
      <c r="Y433" s="10">
        <v>169.55</v>
      </c>
      <c r="AA433" s="13"/>
      <c r="AB433" s="13"/>
      <c r="AC433" s="13"/>
    </row>
    <row r="434" spans="2:29">
      <c r="B434" s="12"/>
      <c r="C434" s="10"/>
      <c r="N434" s="170" t="s">
        <v>7</v>
      </c>
      <c r="O434" s="171"/>
      <c r="P434" s="171"/>
      <c r="Q434" s="172"/>
      <c r="R434" s="18">
        <f>SUM(R418:R433)</f>
        <v>78.400000000000006</v>
      </c>
      <c r="S434" s="3"/>
      <c r="V434" s="17"/>
      <c r="X434" s="12"/>
      <c r="Y434" s="10"/>
    </row>
    <row r="435" spans="2:29">
      <c r="B435" s="12"/>
      <c r="C435" s="10"/>
      <c r="V435" s="17"/>
      <c r="X435" s="12"/>
      <c r="Y435" s="10"/>
    </row>
    <row r="436" spans="2:29">
      <c r="B436" s="12"/>
      <c r="C436" s="10"/>
      <c r="V436" s="17"/>
      <c r="X436" s="12"/>
      <c r="Y436" s="10"/>
    </row>
    <row r="437" spans="2:29">
      <c r="B437" s="11"/>
      <c r="C437" s="10"/>
      <c r="V437" s="17"/>
      <c r="X437" s="11"/>
      <c r="Y437" s="10"/>
    </row>
    <row r="438" spans="2:29">
      <c r="B438" s="15" t="s">
        <v>18</v>
      </c>
      <c r="C438" s="16">
        <f>SUM(C425:C437)</f>
        <v>968.87999999999954</v>
      </c>
      <c r="D438" t="s">
        <v>22</v>
      </c>
      <c r="E438" t="s">
        <v>21</v>
      </c>
      <c r="V438" s="17"/>
      <c r="X438" s="15" t="s">
        <v>18</v>
      </c>
      <c r="Y438" s="16">
        <f>SUM(Y425:Y437)</f>
        <v>3475</v>
      </c>
      <c r="Z438" t="s">
        <v>22</v>
      </c>
      <c r="AA438" t="s">
        <v>21</v>
      </c>
    </row>
    <row r="439" spans="2:29">
      <c r="E439" s="1" t="s">
        <v>19</v>
      </c>
      <c r="V439" s="17"/>
      <c r="AA439" s="1" t="s">
        <v>19</v>
      </c>
    </row>
    <row r="440" spans="2:29">
      <c r="V440" s="17"/>
    </row>
    <row r="441" spans="2:29">
      <c r="V441" s="17"/>
    </row>
    <row r="442" spans="2:29">
      <c r="V442" s="17"/>
    </row>
    <row r="443" spans="2:29">
      <c r="V443" s="17"/>
    </row>
    <row r="444" spans="2:29">
      <c r="V444" s="17"/>
    </row>
    <row r="445" spans="2:29">
      <c r="V445" s="17"/>
    </row>
    <row r="446" spans="2:29">
      <c r="V446" s="17"/>
    </row>
    <row r="447" spans="2:29">
      <c r="V447" s="17"/>
    </row>
    <row r="448" spans="2:2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J454" s="2" t="s">
        <v>1</v>
      </c>
      <c r="AK454" s="2" t="s">
        <v>5</v>
      </c>
      <c r="AL454" s="2" t="s">
        <v>4</v>
      </c>
      <c r="AM454" s="2" t="s">
        <v>6</v>
      </c>
      <c r="AN454" s="2" t="s">
        <v>7</v>
      </c>
      <c r="AO454" s="3"/>
    </row>
    <row r="455" spans="2:41">
      <c r="V455" s="17"/>
      <c r="AJ455" s="25">
        <v>45085</v>
      </c>
      <c r="AK455" s="3" t="s">
        <v>917</v>
      </c>
      <c r="AL455" s="3"/>
      <c r="AM455" s="3"/>
      <c r="AN455" s="18">
        <v>2500</v>
      </c>
      <c r="AO455" s="3"/>
    </row>
    <row r="456" spans="2:41" ht="15" customHeight="1">
      <c r="V456" s="17"/>
      <c r="AC456" s="24"/>
      <c r="AD456" s="24"/>
      <c r="AE456" s="24"/>
      <c r="AJ456" s="3"/>
      <c r="AK456" s="3"/>
      <c r="AL456" s="3"/>
      <c r="AM456" s="3"/>
      <c r="AN456" s="18"/>
      <c r="AO456" s="3"/>
    </row>
    <row r="457" spans="2:41" ht="27" customHeight="1">
      <c r="H457" s="76" t="s">
        <v>28</v>
      </c>
      <c r="I457" s="76"/>
      <c r="J457" s="76"/>
      <c r="V457" s="17"/>
      <c r="AC457" s="24"/>
      <c r="AD457" s="24"/>
      <c r="AE457" s="24"/>
      <c r="AJ457" s="3"/>
      <c r="AK457" s="3"/>
      <c r="AL457" s="3"/>
      <c r="AM457" s="3"/>
      <c r="AN457" s="18"/>
      <c r="AO457" s="3"/>
    </row>
    <row r="458" spans="2:41" ht="15" customHeight="1">
      <c r="H458" s="76"/>
      <c r="I458" s="76"/>
      <c r="J458" s="76"/>
      <c r="V458" s="17"/>
      <c r="AC458" s="24"/>
      <c r="AD458" s="24"/>
      <c r="AE458" s="24"/>
      <c r="AJ458" s="3"/>
      <c r="AK458" s="3"/>
      <c r="AL458" s="3"/>
      <c r="AM458" s="3"/>
      <c r="AN458" s="18"/>
      <c r="AO458" s="3"/>
    </row>
    <row r="459" spans="2:41" ht="23.25">
      <c r="V459" s="17"/>
      <c r="AC459" s="24" t="s">
        <v>29</v>
      </c>
      <c r="AJ459" s="3"/>
      <c r="AK459" s="3"/>
      <c r="AL459" s="3"/>
      <c r="AM459" s="3"/>
      <c r="AN459" s="18"/>
      <c r="AO459" s="3"/>
    </row>
    <row r="460" spans="2:41">
      <c r="V460" s="17"/>
      <c r="AJ460" s="3"/>
      <c r="AK460" s="3"/>
      <c r="AL460" s="3"/>
      <c r="AM460" s="3"/>
      <c r="AN460" s="18"/>
      <c r="AO460" s="3"/>
    </row>
    <row r="461" spans="2:41" ht="23.25">
      <c r="B461" s="22" t="s">
        <v>66</v>
      </c>
      <c r="V461" s="17"/>
      <c r="X461" s="22" t="s">
        <v>66</v>
      </c>
      <c r="AJ461" s="3"/>
      <c r="AK461" s="3"/>
      <c r="AL461" s="3"/>
      <c r="AM461" s="3"/>
      <c r="AN461" s="18"/>
      <c r="AO461" s="3"/>
    </row>
    <row r="462" spans="2:41" ht="23.25">
      <c r="B462" s="23" t="s">
        <v>32</v>
      </c>
      <c r="C462" s="20">
        <f>IF(X416="PAGADO",0,Y421)</f>
        <v>-1220.06</v>
      </c>
      <c r="E462" s="174" t="s">
        <v>20</v>
      </c>
      <c r="F462" s="174"/>
      <c r="G462" s="174"/>
      <c r="H462" s="174"/>
      <c r="V462" s="17"/>
      <c r="X462" s="23" t="s">
        <v>32</v>
      </c>
      <c r="Y462" s="20">
        <f>IF(B462="PAGADO",0,C467)</f>
        <v>-526.89999999999986</v>
      </c>
      <c r="AA462" s="174" t="s">
        <v>20</v>
      </c>
      <c r="AB462" s="174"/>
      <c r="AC462" s="174"/>
      <c r="AD462" s="174"/>
      <c r="AJ462" s="3"/>
      <c r="AK462" s="3"/>
      <c r="AL462" s="3"/>
      <c r="AM462" s="3"/>
      <c r="AN462" s="18"/>
      <c r="AO462" s="3"/>
    </row>
    <row r="463" spans="2:41">
      <c r="B463" s="1" t="s">
        <v>0</v>
      </c>
      <c r="C463" s="19">
        <f>H478</f>
        <v>890.49</v>
      </c>
      <c r="E463" s="2" t="s">
        <v>1</v>
      </c>
      <c r="F463" s="2" t="s">
        <v>2</v>
      </c>
      <c r="G463" s="2" t="s">
        <v>3</v>
      </c>
      <c r="H463" s="2" t="s">
        <v>4</v>
      </c>
      <c r="N463" s="2" t="s">
        <v>1</v>
      </c>
      <c r="O463" s="2" t="s">
        <v>5</v>
      </c>
      <c r="P463" s="2" t="s">
        <v>4</v>
      </c>
      <c r="Q463" s="2" t="s">
        <v>6</v>
      </c>
      <c r="R463" s="2" t="s">
        <v>7</v>
      </c>
      <c r="S463" s="3"/>
      <c r="V463" s="17"/>
      <c r="X463" s="1" t="s">
        <v>0</v>
      </c>
      <c r="Y463" s="19">
        <f>AD478</f>
        <v>705</v>
      </c>
      <c r="AA463" s="2" t="s">
        <v>1</v>
      </c>
      <c r="AB463" s="2" t="s">
        <v>2</v>
      </c>
      <c r="AC463" s="2" t="s">
        <v>3</v>
      </c>
      <c r="AD463" s="2" t="s">
        <v>4</v>
      </c>
      <c r="AJ463" s="3"/>
      <c r="AK463" s="3"/>
      <c r="AL463" s="3"/>
      <c r="AM463" s="3"/>
      <c r="AN463" s="18"/>
      <c r="AO463" s="3"/>
    </row>
    <row r="464" spans="2:41">
      <c r="C464" s="20"/>
      <c r="E464" s="4">
        <v>45037</v>
      </c>
      <c r="F464" s="3" t="s">
        <v>288</v>
      </c>
      <c r="G464" s="3" t="s">
        <v>89</v>
      </c>
      <c r="H464" s="5">
        <v>145.54</v>
      </c>
      <c r="I464" t="s">
        <v>270</v>
      </c>
      <c r="N464" s="3"/>
      <c r="O464" s="3"/>
      <c r="P464" s="3"/>
      <c r="Q464" s="3"/>
      <c r="R464" s="18"/>
      <c r="S464" s="3"/>
      <c r="V464" s="17"/>
      <c r="Y464" s="20"/>
      <c r="AA464" s="4">
        <v>44988</v>
      </c>
      <c r="AB464" s="3" t="s">
        <v>549</v>
      </c>
      <c r="AC464" s="3" t="s">
        <v>143</v>
      </c>
      <c r="AD464" s="5">
        <v>165</v>
      </c>
      <c r="AE464" t="s">
        <v>270</v>
      </c>
      <c r="AJ464" s="3"/>
      <c r="AK464" s="3"/>
      <c r="AL464" s="3"/>
      <c r="AM464" s="3"/>
      <c r="AN464" s="18"/>
      <c r="AO464" s="3"/>
    </row>
    <row r="465" spans="2:42">
      <c r="B465" s="1" t="s">
        <v>24</v>
      </c>
      <c r="C465" s="19">
        <f>IF(C462&gt;0,C462+C463,C463)</f>
        <v>890.49</v>
      </c>
      <c r="E465" s="4">
        <v>45038</v>
      </c>
      <c r="F465" s="3" t="s">
        <v>288</v>
      </c>
      <c r="G465" s="3" t="s">
        <v>429</v>
      </c>
      <c r="H465" s="5">
        <v>114.07</v>
      </c>
      <c r="I465" t="s">
        <v>270</v>
      </c>
      <c r="N465" s="3"/>
      <c r="O465" s="3"/>
      <c r="P465" s="3"/>
      <c r="Q465" s="3"/>
      <c r="R465" s="18"/>
      <c r="S465" s="3"/>
      <c r="V465" s="17"/>
      <c r="X465" s="1" t="s">
        <v>24</v>
      </c>
      <c r="Y465" s="19">
        <f>IF(Y462&gt;0,Y462+Y463,Y463)</f>
        <v>705</v>
      </c>
      <c r="AA465" s="4">
        <v>45013</v>
      </c>
      <c r="AB465" s="3" t="s">
        <v>881</v>
      </c>
      <c r="AC465" s="3" t="s">
        <v>332</v>
      </c>
      <c r="AD465" s="5">
        <v>320</v>
      </c>
      <c r="AE465" t="s">
        <v>270</v>
      </c>
      <c r="AJ465" s="3"/>
      <c r="AK465" s="3"/>
      <c r="AL465" s="3"/>
      <c r="AM465" s="3"/>
      <c r="AN465" s="18"/>
      <c r="AO465" s="3"/>
    </row>
    <row r="466" spans="2:42">
      <c r="B466" s="1" t="s">
        <v>9</v>
      </c>
      <c r="C466" s="20">
        <f>C484</f>
        <v>1417.3899999999999</v>
      </c>
      <c r="E466" s="4">
        <v>45042</v>
      </c>
      <c r="F466" s="3" t="s">
        <v>288</v>
      </c>
      <c r="G466" s="3" t="s">
        <v>143</v>
      </c>
      <c r="H466" s="5">
        <v>169.8</v>
      </c>
      <c r="I466" t="s">
        <v>270</v>
      </c>
      <c r="N466" s="3"/>
      <c r="O466" s="3"/>
      <c r="P466" s="3"/>
      <c r="Q466" s="3"/>
      <c r="R466" s="18"/>
      <c r="S466" s="3"/>
      <c r="V466" s="17"/>
      <c r="X466" s="1" t="s">
        <v>9</v>
      </c>
      <c r="Y466" s="20">
        <f>Y484</f>
        <v>3790.0199999999995</v>
      </c>
      <c r="AA466" s="4">
        <v>45082</v>
      </c>
      <c r="AB466" s="3" t="s">
        <v>883</v>
      </c>
      <c r="AC466" s="3" t="s">
        <v>96</v>
      </c>
      <c r="AD466" s="5">
        <v>220</v>
      </c>
      <c r="AE466" t="s">
        <v>210</v>
      </c>
      <c r="AJ466" s="3"/>
      <c r="AK466" s="3"/>
      <c r="AL466" s="3"/>
      <c r="AM466" s="3"/>
      <c r="AN466" s="18"/>
      <c r="AO466" s="3"/>
    </row>
    <row r="467" spans="2:42">
      <c r="B467" s="6" t="s">
        <v>25</v>
      </c>
      <c r="C467" s="21">
        <f>C465-C466</f>
        <v>-526.89999999999986</v>
      </c>
      <c r="E467" s="4">
        <v>45044</v>
      </c>
      <c r="F467" s="3" t="s">
        <v>288</v>
      </c>
      <c r="G467" s="3" t="s">
        <v>89</v>
      </c>
      <c r="H467" s="5">
        <v>145.54</v>
      </c>
      <c r="I467" t="s">
        <v>270</v>
      </c>
      <c r="N467" s="3"/>
      <c r="O467" s="3"/>
      <c r="P467" s="3"/>
      <c r="Q467" s="3"/>
      <c r="R467" s="18"/>
      <c r="S467" s="3"/>
      <c r="V467" s="17"/>
      <c r="X467" s="6" t="s">
        <v>8</v>
      </c>
      <c r="Y467" s="21">
        <f>Y465-Y466</f>
        <v>-3085.0199999999995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 ht="26.25">
      <c r="B468" s="177" t="str">
        <f>IF(C467&lt;0,"NO PAGAR","COBRAR")</f>
        <v>NO PAGAR</v>
      </c>
      <c r="C468" s="177"/>
      <c r="E468" s="4">
        <v>45045</v>
      </c>
      <c r="F468" s="3" t="s">
        <v>288</v>
      </c>
      <c r="G468" s="3" t="s">
        <v>89</v>
      </c>
      <c r="H468" s="5">
        <v>145.54</v>
      </c>
      <c r="I468" t="s">
        <v>270</v>
      </c>
      <c r="N468" s="3"/>
      <c r="O468" s="3"/>
      <c r="P468" s="3"/>
      <c r="Q468" s="3"/>
      <c r="R468" s="18"/>
      <c r="S468" s="3"/>
      <c r="V468" s="17"/>
      <c r="X468" s="177" t="str">
        <f>IF(Y467&lt;0,"NO PAGAR","COBRAR")</f>
        <v>NO PAGAR</v>
      </c>
      <c r="Y468" s="177"/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168" t="s">
        <v>9</v>
      </c>
      <c r="C469" s="169"/>
      <c r="E469" s="4">
        <v>45052</v>
      </c>
      <c r="F469" s="3" t="s">
        <v>201</v>
      </c>
      <c r="G469" s="3" t="s">
        <v>89</v>
      </c>
      <c r="H469" s="5">
        <v>170</v>
      </c>
      <c r="I469" t="s">
        <v>210</v>
      </c>
      <c r="N469" s="3"/>
      <c r="O469" s="3"/>
      <c r="P469" s="3"/>
      <c r="Q469" s="3"/>
      <c r="R469" s="18"/>
      <c r="S469" s="3"/>
      <c r="V469" s="17"/>
      <c r="X469" s="168" t="s">
        <v>9</v>
      </c>
      <c r="Y469" s="169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>
      <c r="B470" s="9" t="str">
        <f>IF(C498&lt;0,"SALDO A FAVOR","SALDO ADELANTAD0'")</f>
        <v>SALDO ADELANTAD0'</v>
      </c>
      <c r="C470" s="10">
        <f>IF(Y421&lt;=0,Y421*-1)</f>
        <v>1220.06</v>
      </c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9" t="str">
        <f>IF(C467&lt;0,"SALDO ADELANTADO","SALDO A FAVOR'")</f>
        <v>SALDO ADELANTADO</v>
      </c>
      <c r="Y470" s="10">
        <f>IF(C467&lt;=0,C467*-1)</f>
        <v>526.89999999999986</v>
      </c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11" t="s">
        <v>10</v>
      </c>
      <c r="C471" s="10">
        <f>R480</f>
        <v>0</v>
      </c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10</v>
      </c>
      <c r="Y471" s="10">
        <f>AN471</f>
        <v>2500</v>
      </c>
      <c r="AA471" s="4"/>
      <c r="AB471" s="3"/>
      <c r="AC471" s="3"/>
      <c r="AD471" s="5"/>
      <c r="AJ471" s="170" t="s">
        <v>7</v>
      </c>
      <c r="AK471" s="171"/>
      <c r="AL471" s="171"/>
      <c r="AM471" s="172"/>
      <c r="AN471" s="18">
        <f>SUM(AN455:AN470)</f>
        <v>2500</v>
      </c>
      <c r="AO471" s="3"/>
    </row>
    <row r="472" spans="2:42">
      <c r="B472" s="11" t="s">
        <v>11</v>
      </c>
      <c r="C472" s="10">
        <v>80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11</v>
      </c>
      <c r="Y472" s="10"/>
      <c r="AA472" s="4"/>
      <c r="AB472" s="3"/>
      <c r="AC472" s="3"/>
      <c r="AD472" s="5"/>
    </row>
    <row r="473" spans="2:42" ht="30">
      <c r="B473" s="11" t="s">
        <v>12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12</v>
      </c>
      <c r="Y473" s="10"/>
      <c r="AA473" s="4"/>
      <c r="AB473" s="3"/>
      <c r="AC473" s="3"/>
      <c r="AD473" s="5"/>
      <c r="AJ473" s="130" t="s">
        <v>893</v>
      </c>
      <c r="AK473" s="130" t="s">
        <v>894</v>
      </c>
      <c r="AL473" s="130" t="s">
        <v>895</v>
      </c>
      <c r="AM473" s="130" t="s">
        <v>896</v>
      </c>
      <c r="AN473" s="130" t="s">
        <v>897</v>
      </c>
      <c r="AO473" s="130" t="s">
        <v>898</v>
      </c>
      <c r="AP473" s="130" t="s">
        <v>899</v>
      </c>
    </row>
    <row r="474" spans="2:42">
      <c r="B474" s="11" t="s">
        <v>13</v>
      </c>
      <c r="C474" s="10">
        <v>20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13</v>
      </c>
      <c r="Y474" s="10"/>
      <c r="AA474" s="4"/>
      <c r="AB474" s="3"/>
      <c r="AC474" s="3"/>
      <c r="AD474" s="5"/>
      <c r="AJ474" s="126" t="s">
        <v>472</v>
      </c>
      <c r="AK474" s="127">
        <v>45062.454733799997</v>
      </c>
      <c r="AL474" s="126" t="s">
        <v>476</v>
      </c>
      <c r="AM474" s="128">
        <v>100.20099999999999</v>
      </c>
      <c r="AN474" s="128">
        <v>175.35</v>
      </c>
      <c r="AO474" s="128">
        <v>830213</v>
      </c>
      <c r="AP474" s="129" t="s">
        <v>555</v>
      </c>
    </row>
    <row r="475" spans="2:42">
      <c r="B475" s="11" t="s">
        <v>14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885</v>
      </c>
      <c r="Y475" s="10">
        <v>95.57</v>
      </c>
      <c r="AA475" s="4"/>
      <c r="AB475" s="3"/>
      <c r="AC475" s="3"/>
      <c r="AD475" s="5"/>
      <c r="AJ475" s="126" t="s">
        <v>472</v>
      </c>
      <c r="AK475" s="127">
        <v>45072.772534720003</v>
      </c>
      <c r="AL475" s="126" t="s">
        <v>476</v>
      </c>
      <c r="AM475" s="128">
        <v>46.335999999999999</v>
      </c>
      <c r="AN475" s="128">
        <v>81.09</v>
      </c>
      <c r="AO475" s="128">
        <v>834023</v>
      </c>
      <c r="AP475" s="129" t="s">
        <v>20</v>
      </c>
    </row>
    <row r="476" spans="2:42">
      <c r="B476" s="11" t="s">
        <v>15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15</v>
      </c>
      <c r="Y476" s="10"/>
      <c r="AA476" s="4"/>
      <c r="AB476" s="3"/>
      <c r="AC476" s="3"/>
      <c r="AD476" s="5"/>
      <c r="AJ476" s="126" t="s">
        <v>474</v>
      </c>
      <c r="AK476" s="127">
        <v>45063.730879629999</v>
      </c>
      <c r="AL476" s="126" t="s">
        <v>476</v>
      </c>
      <c r="AM476" s="128">
        <v>91.64</v>
      </c>
      <c r="AN476" s="128">
        <v>160.37</v>
      </c>
      <c r="AO476" s="128">
        <v>7129</v>
      </c>
      <c r="AP476" s="129" t="s">
        <v>745</v>
      </c>
    </row>
    <row r="477" spans="2:42">
      <c r="B477" s="11" t="s">
        <v>868</v>
      </c>
      <c r="C477" s="10">
        <v>97.33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16</v>
      </c>
      <c r="Y477" s="10"/>
      <c r="AA477" s="4"/>
      <c r="AB477" s="3"/>
      <c r="AC477" s="3"/>
      <c r="AD477" s="5"/>
      <c r="AJ477" s="126" t="s">
        <v>474</v>
      </c>
      <c r="AK477" s="127">
        <v>45064.852511570003</v>
      </c>
      <c r="AL477" s="126" t="s">
        <v>476</v>
      </c>
      <c r="AM477" s="128">
        <v>48.576999999999998</v>
      </c>
      <c r="AN477" s="128">
        <v>85.01</v>
      </c>
      <c r="AO477" s="128">
        <v>999</v>
      </c>
      <c r="AP477" s="129" t="s">
        <v>907</v>
      </c>
    </row>
    <row r="478" spans="2:42">
      <c r="B478" s="11" t="s">
        <v>17</v>
      </c>
      <c r="C478" s="10"/>
      <c r="E478" s="170" t="s">
        <v>7</v>
      </c>
      <c r="F478" s="171"/>
      <c r="G478" s="172"/>
      <c r="H478" s="5">
        <f>SUM(H464:H477)</f>
        <v>890.49</v>
      </c>
      <c r="N478" s="3"/>
      <c r="O478" s="3"/>
      <c r="P478" s="3"/>
      <c r="Q478" s="3"/>
      <c r="R478" s="18"/>
      <c r="S478" s="3"/>
      <c r="V478" s="17"/>
      <c r="X478" s="11" t="s">
        <v>914</v>
      </c>
      <c r="Y478" s="10">
        <f>AN479</f>
        <v>667.55</v>
      </c>
      <c r="AA478" s="170" t="s">
        <v>7</v>
      </c>
      <c r="AB478" s="171"/>
      <c r="AC478" s="172"/>
      <c r="AD478" s="5">
        <f>SUM(AD464:AD477)</f>
        <v>705</v>
      </c>
      <c r="AJ478" s="126" t="s">
        <v>908</v>
      </c>
      <c r="AK478" s="127">
        <v>45071.553888889997</v>
      </c>
      <c r="AL478" s="126" t="s">
        <v>476</v>
      </c>
      <c r="AM478" s="128">
        <v>94.703000000000003</v>
      </c>
      <c r="AN478" s="128">
        <v>165.73</v>
      </c>
      <c r="AO478" s="128">
        <v>0</v>
      </c>
      <c r="AP478" s="131"/>
    </row>
    <row r="479" spans="2:42">
      <c r="B479" s="12"/>
      <c r="C479" s="10"/>
      <c r="E479" s="13"/>
      <c r="F479" s="13"/>
      <c r="G479" s="13"/>
      <c r="N479" s="3"/>
      <c r="O479" s="3"/>
      <c r="P479" s="3"/>
      <c r="Q479" s="3"/>
      <c r="R479" s="18"/>
      <c r="S479" s="3"/>
      <c r="V479" s="17"/>
      <c r="X479" s="12"/>
      <c r="Y479" s="10"/>
      <c r="AA479" s="13"/>
      <c r="AB479" s="13"/>
      <c r="AC479" s="13"/>
      <c r="AJ479" s="126"/>
      <c r="AK479" s="127"/>
      <c r="AL479" s="126"/>
      <c r="AM479" s="128"/>
      <c r="AN479" s="132">
        <f>SUM(AN474:AN478)</f>
        <v>667.55</v>
      </c>
      <c r="AO479" s="128"/>
    </row>
    <row r="480" spans="2:42">
      <c r="B480" s="12"/>
      <c r="C480" s="10"/>
      <c r="N480" s="170" t="s">
        <v>7</v>
      </c>
      <c r="O480" s="171"/>
      <c r="P480" s="171"/>
      <c r="Q480" s="172"/>
      <c r="R480" s="18">
        <f>SUM(R464:R479)</f>
        <v>0</v>
      </c>
      <c r="S480" s="3"/>
      <c r="V480" s="17"/>
      <c r="X480" s="12"/>
      <c r="Y480" s="10"/>
      <c r="AJ480" s="126"/>
      <c r="AK480" s="127"/>
      <c r="AL480" s="126"/>
      <c r="AM480" s="128"/>
      <c r="AN480" s="128"/>
      <c r="AO480" s="128"/>
    </row>
    <row r="481" spans="1:43">
      <c r="B481" s="12"/>
      <c r="C481" s="10"/>
      <c r="V481" s="17"/>
      <c r="X481" s="12"/>
      <c r="Y481" s="10"/>
      <c r="AJ481" s="126"/>
      <c r="AK481" s="127"/>
      <c r="AL481" s="126"/>
      <c r="AM481" s="128"/>
      <c r="AN481" s="128"/>
      <c r="AO481" s="128"/>
    </row>
    <row r="482" spans="1:43">
      <c r="B482" s="12"/>
      <c r="C482" s="10"/>
      <c r="V482" s="17"/>
      <c r="X482" s="12"/>
      <c r="Y482" s="10"/>
      <c r="AJ482" s="126"/>
      <c r="AK482" s="127"/>
      <c r="AL482" s="126"/>
      <c r="AM482" s="128"/>
      <c r="AN482" s="128"/>
      <c r="AO482" s="128"/>
    </row>
    <row r="483" spans="1:43">
      <c r="B483" s="11"/>
      <c r="C483" s="10"/>
      <c r="V483" s="17"/>
      <c r="X483" s="11"/>
      <c r="Y483" s="10"/>
      <c r="AJ483" s="126"/>
      <c r="AK483" s="127"/>
      <c r="AL483" s="126"/>
      <c r="AM483" s="128"/>
      <c r="AN483" s="128"/>
      <c r="AO483" s="128"/>
    </row>
    <row r="484" spans="1:43">
      <c r="B484" s="15" t="s">
        <v>18</v>
      </c>
      <c r="C484" s="16">
        <f>SUM(C470:C483)</f>
        <v>1417.3899999999999</v>
      </c>
      <c r="V484" s="17"/>
      <c r="X484" s="15" t="s">
        <v>18</v>
      </c>
      <c r="Y484" s="16">
        <f>SUM(Y470:Y483)</f>
        <v>3790.0199999999995</v>
      </c>
    </row>
    <row r="485" spans="1:43">
      <c r="D485" t="s">
        <v>22</v>
      </c>
      <c r="E485" t="s">
        <v>21</v>
      </c>
      <c r="V485" s="17"/>
      <c r="Z485" t="s">
        <v>22</v>
      </c>
      <c r="AA485" t="s">
        <v>21</v>
      </c>
    </row>
    <row r="486" spans="1:43">
      <c r="E486" s="1" t="s">
        <v>19</v>
      </c>
      <c r="V486" s="17"/>
      <c r="AA486" s="1" t="s">
        <v>19</v>
      </c>
    </row>
    <row r="487" spans="1:43">
      <c r="V487" s="17"/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V496" s="17"/>
    </row>
    <row r="497" spans="2:41" ht="15" customHeight="1">
      <c r="H497" s="76"/>
      <c r="I497" s="76"/>
      <c r="J497" s="76"/>
      <c r="V497" s="17"/>
      <c r="AA497" s="173" t="s">
        <v>31</v>
      </c>
      <c r="AB497" s="173"/>
      <c r="AC497" s="173"/>
    </row>
    <row r="498" spans="2:41" ht="15" customHeight="1">
      <c r="E498" s="173"/>
      <c r="F498" s="173"/>
      <c r="H498" s="76"/>
      <c r="I498" s="76"/>
      <c r="J498" s="76"/>
      <c r="V498" s="17"/>
      <c r="AA498" s="173"/>
      <c r="AB498" s="173"/>
      <c r="AC498" s="173"/>
    </row>
    <row r="499" spans="2:41" ht="26.25">
      <c r="B499" s="24" t="s">
        <v>66</v>
      </c>
      <c r="E499" s="173" t="s">
        <v>30</v>
      </c>
      <c r="F499" s="173"/>
      <c r="V499" s="17"/>
      <c r="X499" s="22" t="s">
        <v>66</v>
      </c>
    </row>
    <row r="500" spans="2:41" ht="23.25">
      <c r="B500" s="23" t="s">
        <v>82</v>
      </c>
      <c r="C500" s="20">
        <f>IF(X462="PAGADO",0,Y467)</f>
        <v>-3085.0199999999995</v>
      </c>
      <c r="E500" s="174" t="s">
        <v>20</v>
      </c>
      <c r="F500" s="174"/>
      <c r="G500" s="174"/>
      <c r="H500" s="174"/>
      <c r="V500" s="17"/>
      <c r="X500" s="23" t="s">
        <v>32</v>
      </c>
      <c r="Y500" s="20">
        <f>IF(B500="PAGADO",0,C505)</f>
        <v>0</v>
      </c>
      <c r="AA500" s="174" t="s">
        <v>20</v>
      </c>
      <c r="AB500" s="174"/>
      <c r="AC500" s="174"/>
      <c r="AD500" s="174"/>
    </row>
    <row r="501" spans="2:41">
      <c r="B501" s="1" t="s">
        <v>0</v>
      </c>
      <c r="C501" s="19">
        <f>H524</f>
        <v>4146.03</v>
      </c>
      <c r="E501" s="2" t="s">
        <v>1</v>
      </c>
      <c r="F501" s="2" t="s">
        <v>2</v>
      </c>
      <c r="G501" s="2" t="s">
        <v>3</v>
      </c>
      <c r="H501" s="2" t="s">
        <v>4</v>
      </c>
      <c r="N501" s="2" t="s">
        <v>1</v>
      </c>
      <c r="O501" s="2" t="s">
        <v>5</v>
      </c>
      <c r="P501" s="2" t="s">
        <v>4</v>
      </c>
      <c r="Q501" s="2" t="s">
        <v>6</v>
      </c>
      <c r="R501" s="2" t="s">
        <v>7</v>
      </c>
      <c r="S501" s="3"/>
      <c r="V501" s="17"/>
      <c r="X501" s="1" t="s">
        <v>0</v>
      </c>
      <c r="Y501" s="19">
        <f>AD516</f>
        <v>2272.5299999999997</v>
      </c>
      <c r="AA501" s="2" t="s">
        <v>1</v>
      </c>
      <c r="AB501" s="2" t="s">
        <v>2</v>
      </c>
      <c r="AC501" s="2" t="s">
        <v>3</v>
      </c>
      <c r="AD501" s="2" t="s">
        <v>4</v>
      </c>
      <c r="AJ501" s="2" t="s">
        <v>1</v>
      </c>
      <c r="AK501" s="2" t="s">
        <v>5</v>
      </c>
      <c r="AL501" s="2" t="s">
        <v>4</v>
      </c>
      <c r="AM501" s="2" t="s">
        <v>6</v>
      </c>
      <c r="AN501" s="2" t="s">
        <v>7</v>
      </c>
      <c r="AO501" s="3"/>
    </row>
    <row r="502" spans="2:41">
      <c r="C502" s="20"/>
      <c r="E502" s="4">
        <v>45058</v>
      </c>
      <c r="F502" s="3" t="s">
        <v>194</v>
      </c>
      <c r="G502" s="3" t="s">
        <v>924</v>
      </c>
      <c r="H502" s="5">
        <v>180</v>
      </c>
      <c r="I502" t="s">
        <v>210</v>
      </c>
      <c r="N502" s="25">
        <v>45089</v>
      </c>
      <c r="O502" s="3" t="s">
        <v>932</v>
      </c>
      <c r="P502" s="3"/>
      <c r="Q502" s="3"/>
      <c r="R502" s="18">
        <v>50</v>
      </c>
      <c r="S502" s="3"/>
      <c r="V502" s="17"/>
      <c r="Y502" s="20"/>
      <c r="AA502" s="4">
        <v>45084</v>
      </c>
      <c r="AB502" s="3" t="s">
        <v>883</v>
      </c>
      <c r="AC502" s="3" t="s">
        <v>884</v>
      </c>
      <c r="AD502" s="5">
        <v>220</v>
      </c>
      <c r="AE502" t="s">
        <v>210</v>
      </c>
      <c r="AJ502" s="25">
        <v>45103</v>
      </c>
      <c r="AK502" s="3" t="s">
        <v>513</v>
      </c>
      <c r="AL502" s="3"/>
      <c r="AM502" s="3"/>
      <c r="AN502" s="18">
        <v>1000</v>
      </c>
      <c r="AO502" s="3"/>
    </row>
    <row r="503" spans="2:41">
      <c r="B503" s="1" t="s">
        <v>24</v>
      </c>
      <c r="C503" s="19">
        <f>IF(C500&gt;0,C500+C501,C501)</f>
        <v>4146.03</v>
      </c>
      <c r="E503" s="4">
        <v>45047</v>
      </c>
      <c r="F503" s="3" t="s">
        <v>389</v>
      </c>
      <c r="G503" s="3" t="s">
        <v>200</v>
      </c>
      <c r="H503" s="5">
        <v>675</v>
      </c>
      <c r="N503" s="3"/>
      <c r="O503" s="3"/>
      <c r="P503" s="3"/>
      <c r="Q503" s="3"/>
      <c r="R503" s="18"/>
      <c r="S503" s="3"/>
      <c r="V503" s="17"/>
      <c r="X503" s="1" t="s">
        <v>24</v>
      </c>
      <c r="Y503" s="19">
        <f>IF(Y500&gt;0,Y500+Y501,Y501)</f>
        <v>2272.5299999999997</v>
      </c>
      <c r="AA503" s="4">
        <v>45115</v>
      </c>
      <c r="AB503" s="3" t="s">
        <v>884</v>
      </c>
      <c r="AC503" s="3" t="s">
        <v>883</v>
      </c>
      <c r="AD503" s="5">
        <v>170</v>
      </c>
      <c r="AE503" t="s">
        <v>210</v>
      </c>
      <c r="AJ503" s="25">
        <v>45106</v>
      </c>
      <c r="AK503" s="3" t="s">
        <v>1003</v>
      </c>
      <c r="AL503" s="3"/>
      <c r="AM503" s="3"/>
      <c r="AN503" s="18">
        <v>100</v>
      </c>
      <c r="AO503" s="3"/>
    </row>
    <row r="504" spans="2:41">
      <c r="B504" s="1" t="s">
        <v>9</v>
      </c>
      <c r="C504" s="20">
        <f>C525</f>
        <v>3262.3499999999995</v>
      </c>
      <c r="E504" s="4">
        <v>45065</v>
      </c>
      <c r="F504" s="3" t="s">
        <v>288</v>
      </c>
      <c r="G504" s="3" t="s">
        <v>429</v>
      </c>
      <c r="H504" s="5">
        <v>133.87</v>
      </c>
      <c r="I504" t="s">
        <v>270</v>
      </c>
      <c r="N504" s="3"/>
      <c r="O504" s="3"/>
      <c r="P504" s="3"/>
      <c r="Q504" s="3"/>
      <c r="R504" s="18"/>
      <c r="S504" s="3"/>
      <c r="V504" s="17"/>
      <c r="X504" s="1" t="s">
        <v>9</v>
      </c>
      <c r="Y504" s="20">
        <f>Y525</f>
        <v>1252.4100000000001</v>
      </c>
      <c r="AA504" s="4">
        <v>45089</v>
      </c>
      <c r="AB504" s="3" t="s">
        <v>974</v>
      </c>
      <c r="AC504" s="3"/>
      <c r="AD504" s="5">
        <v>115</v>
      </c>
      <c r="AE504" t="s">
        <v>210</v>
      </c>
      <c r="AJ504" s="3"/>
      <c r="AK504" s="3"/>
      <c r="AL504" s="3"/>
      <c r="AM504" s="3"/>
      <c r="AN504" s="18"/>
      <c r="AO504" s="3"/>
    </row>
    <row r="505" spans="2:41">
      <c r="B505" s="6" t="s">
        <v>26</v>
      </c>
      <c r="C505" s="21">
        <f>C503-C504</f>
        <v>883.68000000000029</v>
      </c>
      <c r="E505" s="4">
        <v>45050</v>
      </c>
      <c r="F505" s="3" t="s">
        <v>943</v>
      </c>
      <c r="G505" s="3"/>
      <c r="H505" s="5">
        <v>109.64</v>
      </c>
      <c r="I505" t="s">
        <v>270</v>
      </c>
      <c r="N505" s="3"/>
      <c r="O505" s="3"/>
      <c r="P505" s="3"/>
      <c r="Q505" s="3"/>
      <c r="R505" s="18"/>
      <c r="S505" s="3"/>
      <c r="V505" s="17"/>
      <c r="X505" s="6" t="s">
        <v>27</v>
      </c>
      <c r="Y505" s="21">
        <f>Y503-Y504</f>
        <v>1020.1199999999997</v>
      </c>
      <c r="AA505" s="4">
        <v>45068</v>
      </c>
      <c r="AB505" s="3" t="s">
        <v>288</v>
      </c>
      <c r="AC505" s="3" t="s">
        <v>429</v>
      </c>
      <c r="AD505" s="5">
        <v>133.87</v>
      </c>
      <c r="AE505" t="s">
        <v>270</v>
      </c>
      <c r="AJ505" s="3"/>
      <c r="AK505" s="3"/>
      <c r="AL505" s="3"/>
      <c r="AM505" s="3"/>
      <c r="AN505" s="18"/>
      <c r="AO505" s="3"/>
    </row>
    <row r="506" spans="2:41" ht="20.25" customHeight="1">
      <c r="B506" s="6"/>
      <c r="C506" s="7"/>
      <c r="E506" s="4">
        <v>45050</v>
      </c>
      <c r="F506" s="3" t="s">
        <v>944</v>
      </c>
      <c r="G506" s="3"/>
      <c r="H506" s="5">
        <v>109.64</v>
      </c>
      <c r="I506" t="s">
        <v>270</v>
      </c>
      <c r="N506" s="3"/>
      <c r="O506" s="3"/>
      <c r="P506" s="3"/>
      <c r="Q506" s="3"/>
      <c r="R506" s="18"/>
      <c r="S506" s="3"/>
      <c r="V506" s="17"/>
      <c r="X506" s="175" t="str">
        <f>IF(Y505&lt;0,"NO PAGAR","COBRAR'")</f>
        <v>COBRAR'</v>
      </c>
      <c r="Y506" s="175"/>
      <c r="AA506" s="4">
        <v>45076</v>
      </c>
      <c r="AB506" s="3" t="s">
        <v>989</v>
      </c>
      <c r="AC506" s="3" t="s">
        <v>212</v>
      </c>
      <c r="AD506" s="5">
        <v>43.66</v>
      </c>
      <c r="AE506" t="s">
        <v>270</v>
      </c>
      <c r="AJ506" s="3"/>
      <c r="AK506" s="3"/>
      <c r="AL506" s="3"/>
      <c r="AM506" s="3"/>
      <c r="AN506" s="18"/>
      <c r="AO506" s="3"/>
    </row>
    <row r="507" spans="2:41" ht="23.25">
      <c r="B507" s="175" t="str">
        <f>IF(C505&lt;0,"NO PAGAR","COBRAR'")</f>
        <v>COBRAR'</v>
      </c>
      <c r="C507" s="175"/>
      <c r="E507" s="4">
        <v>44877</v>
      </c>
      <c r="F507" s="3" t="s">
        <v>936</v>
      </c>
      <c r="G507" s="3"/>
      <c r="H507" s="5">
        <v>95</v>
      </c>
      <c r="I507" t="s">
        <v>210</v>
      </c>
      <c r="N507" s="3"/>
      <c r="O507" s="3"/>
      <c r="P507" s="3"/>
      <c r="Q507" s="3"/>
      <c r="R507" s="18"/>
      <c r="S507" s="3"/>
      <c r="V507" s="17"/>
      <c r="X507" s="6"/>
      <c r="Y507" s="8"/>
      <c r="AA507" s="4">
        <v>45040</v>
      </c>
      <c r="AB507" s="3" t="s">
        <v>138</v>
      </c>
      <c r="AC507" s="3" t="s">
        <v>86</v>
      </c>
      <c r="AD507" s="5">
        <v>170</v>
      </c>
      <c r="AE507" t="s">
        <v>270</v>
      </c>
      <c r="AJ507" s="3"/>
      <c r="AK507" s="3"/>
      <c r="AL507" s="3"/>
      <c r="AM507" s="3"/>
      <c r="AN507" s="18"/>
      <c r="AO507" s="3"/>
    </row>
    <row r="508" spans="2:41">
      <c r="B508" s="168" t="s">
        <v>9</v>
      </c>
      <c r="C508" s="169"/>
      <c r="E508" s="4">
        <v>45242</v>
      </c>
      <c r="F508" s="3" t="s">
        <v>936</v>
      </c>
      <c r="G508" s="3"/>
      <c r="H508" s="5">
        <v>95</v>
      </c>
      <c r="I508" t="s">
        <v>210</v>
      </c>
      <c r="N508" s="3"/>
      <c r="O508" s="3"/>
      <c r="P508" s="3"/>
      <c r="Q508" s="3"/>
      <c r="R508" s="18"/>
      <c r="S508" s="3"/>
      <c r="V508" s="17"/>
      <c r="X508" s="168" t="s">
        <v>9</v>
      </c>
      <c r="Y508" s="169"/>
      <c r="AA508" s="4">
        <v>45041</v>
      </c>
      <c r="AB508" s="3" t="s">
        <v>138</v>
      </c>
      <c r="AC508" s="3" t="s">
        <v>150</v>
      </c>
      <c r="AD508" s="5">
        <v>170</v>
      </c>
      <c r="AE508" t="s">
        <v>270</v>
      </c>
      <c r="AJ508" s="3"/>
      <c r="AK508" s="3"/>
      <c r="AL508" s="3"/>
      <c r="AM508" s="3"/>
      <c r="AN508" s="18"/>
      <c r="AO508" s="3"/>
    </row>
    <row r="509" spans="2:41">
      <c r="B509" s="9" t="str">
        <f>IF(Y467&lt;0,"SALDO ADELANTADO","SALDO A FAVOR '")</f>
        <v>SALDO ADELANTADO</v>
      </c>
      <c r="C509" s="10">
        <f>IF(Y467&lt;=0,Y467*-1)</f>
        <v>3085.0199999999995</v>
      </c>
      <c r="E509" s="4">
        <v>45036</v>
      </c>
      <c r="F509" s="3" t="s">
        <v>138</v>
      </c>
      <c r="G509" s="3" t="s">
        <v>200</v>
      </c>
      <c r="H509" s="5">
        <v>170</v>
      </c>
      <c r="I509" t="s">
        <v>270</v>
      </c>
      <c r="N509" s="3"/>
      <c r="O509" s="3"/>
      <c r="P509" s="3"/>
      <c r="Q509" s="3"/>
      <c r="R509" s="18"/>
      <c r="S509" s="3"/>
      <c r="V509" s="17"/>
      <c r="X509" s="9" t="str">
        <f>IF(C505&lt;0,"SALDO ADELANTADO","SALDO A FAVOR'")</f>
        <v>SALDO A FAVOR'</v>
      </c>
      <c r="Y509" s="10" t="b">
        <f>IF(C505&lt;=0,C505*-1)</f>
        <v>0</v>
      </c>
      <c r="AA509" s="4">
        <v>45070</v>
      </c>
      <c r="AB509" s="3" t="s">
        <v>201</v>
      </c>
      <c r="AC509" s="3" t="s">
        <v>86</v>
      </c>
      <c r="AD509" s="5">
        <v>170</v>
      </c>
      <c r="AE509" t="s">
        <v>270</v>
      </c>
      <c r="AJ509" s="3"/>
      <c r="AK509" s="3"/>
      <c r="AL509" s="3"/>
      <c r="AM509" s="3"/>
      <c r="AN509" s="18"/>
      <c r="AO509" s="3"/>
    </row>
    <row r="510" spans="2:41">
      <c r="B510" s="11" t="s">
        <v>10</v>
      </c>
      <c r="C510" s="10">
        <f>R518</f>
        <v>50</v>
      </c>
      <c r="E510" s="4">
        <v>45043</v>
      </c>
      <c r="F510" s="3" t="s">
        <v>138</v>
      </c>
      <c r="G510" s="3" t="s">
        <v>155</v>
      </c>
      <c r="H510" s="5">
        <v>380</v>
      </c>
      <c r="I510" t="s">
        <v>270</v>
      </c>
      <c r="N510" s="3"/>
      <c r="O510" s="3"/>
      <c r="P510" s="3"/>
      <c r="Q510" s="3"/>
      <c r="R510" s="18"/>
      <c r="S510" s="3"/>
      <c r="V510" s="17"/>
      <c r="X510" s="11" t="s">
        <v>10</v>
      </c>
      <c r="Y510" s="10">
        <f>AN518</f>
        <v>1100</v>
      </c>
      <c r="AA510" s="4">
        <v>45072</v>
      </c>
      <c r="AB510" s="3" t="s">
        <v>201</v>
      </c>
      <c r="AC510" s="3" t="s">
        <v>143</v>
      </c>
      <c r="AD510" s="5">
        <v>200</v>
      </c>
      <c r="AE510" t="s">
        <v>210</v>
      </c>
      <c r="AJ510" s="3"/>
      <c r="AK510" s="3"/>
      <c r="AL510" s="3"/>
      <c r="AM510" s="3"/>
      <c r="AN510" s="18"/>
      <c r="AO510" s="3"/>
    </row>
    <row r="511" spans="2:41">
      <c r="B511" s="11" t="s">
        <v>11</v>
      </c>
      <c r="C511" s="10"/>
      <c r="E511" s="4">
        <v>45049</v>
      </c>
      <c r="F511" s="3" t="s">
        <v>288</v>
      </c>
      <c r="G511" s="3" t="s">
        <v>658</v>
      </c>
      <c r="H511" s="5">
        <v>160</v>
      </c>
      <c r="I511" t="s">
        <v>270</v>
      </c>
      <c r="N511" s="3"/>
      <c r="O511" s="3"/>
      <c r="P511" s="3"/>
      <c r="Q511" s="3"/>
      <c r="R511" s="18"/>
      <c r="S511" s="3"/>
      <c r="V511" s="17"/>
      <c r="X511" s="11" t="s">
        <v>11</v>
      </c>
      <c r="Y511" s="10"/>
      <c r="AA511" s="4">
        <v>45079</v>
      </c>
      <c r="AB511" s="3" t="s">
        <v>201</v>
      </c>
      <c r="AC511" s="3" t="s">
        <v>86</v>
      </c>
      <c r="AD511" s="5">
        <v>170</v>
      </c>
      <c r="AE511" t="s">
        <v>270</v>
      </c>
      <c r="AJ511" s="3"/>
      <c r="AK511" s="3"/>
      <c r="AL511" s="3"/>
      <c r="AM511" s="3"/>
      <c r="AN511" s="18"/>
      <c r="AO511" s="3"/>
    </row>
    <row r="512" spans="2:41">
      <c r="B512" s="11" t="s">
        <v>12</v>
      </c>
      <c r="C512" s="10">
        <v>30</v>
      </c>
      <c r="E512" s="4">
        <v>45054</v>
      </c>
      <c r="F512" s="3" t="s">
        <v>288</v>
      </c>
      <c r="G512" s="3" t="s">
        <v>251</v>
      </c>
      <c r="H512" s="5">
        <v>145.54</v>
      </c>
      <c r="I512" t="s">
        <v>270</v>
      </c>
      <c r="N512" s="3"/>
      <c r="O512" s="3"/>
      <c r="P512" s="3"/>
      <c r="Q512" s="3"/>
      <c r="R512" s="18"/>
      <c r="S512" s="3"/>
      <c r="V512" s="17"/>
      <c r="X512" s="11" t="s">
        <v>12</v>
      </c>
      <c r="Y512" s="10"/>
      <c r="AA512" s="4">
        <v>45085</v>
      </c>
      <c r="AB512" s="3" t="s">
        <v>201</v>
      </c>
      <c r="AC512" s="3" t="s">
        <v>155</v>
      </c>
      <c r="AD512" s="5">
        <v>330</v>
      </c>
      <c r="AE512" t="s">
        <v>270</v>
      </c>
      <c r="AJ512" s="3"/>
      <c r="AK512" s="3"/>
      <c r="AL512" s="3"/>
      <c r="AM512" s="3"/>
      <c r="AN512" s="18"/>
      <c r="AO512" s="3"/>
    </row>
    <row r="513" spans="2:42">
      <c r="B513" s="11" t="s">
        <v>13</v>
      </c>
      <c r="C513" s="10"/>
      <c r="E513" s="4">
        <v>45055</v>
      </c>
      <c r="F513" s="3" t="s">
        <v>251</v>
      </c>
      <c r="G513" s="3" t="s">
        <v>212</v>
      </c>
      <c r="H513" s="5">
        <v>145.54</v>
      </c>
      <c r="I513" t="s">
        <v>270</v>
      </c>
      <c r="N513" s="3"/>
      <c r="O513" s="3"/>
      <c r="P513" s="3"/>
      <c r="Q513" s="3"/>
      <c r="R513" s="18"/>
      <c r="S513" s="3"/>
      <c r="V513" s="17"/>
      <c r="X513" s="11" t="s">
        <v>13</v>
      </c>
      <c r="Y513" s="10"/>
      <c r="AA513" s="4">
        <v>45085</v>
      </c>
      <c r="AB513" s="3" t="s">
        <v>201</v>
      </c>
      <c r="AC513" s="3" t="s">
        <v>150</v>
      </c>
      <c r="AD513" s="5">
        <v>180</v>
      </c>
      <c r="AE513" t="s">
        <v>270</v>
      </c>
      <c r="AJ513" s="3"/>
      <c r="AK513" s="3"/>
      <c r="AL513" s="3"/>
      <c r="AM513" s="3"/>
      <c r="AN513" s="18"/>
      <c r="AO513" s="3"/>
    </row>
    <row r="514" spans="2:42">
      <c r="B514" s="11" t="s">
        <v>14</v>
      </c>
      <c r="C514" s="10"/>
      <c r="E514" s="4">
        <v>45056</v>
      </c>
      <c r="F514" s="3" t="s">
        <v>288</v>
      </c>
      <c r="G514" s="3" t="s">
        <v>942</v>
      </c>
      <c r="H514" s="5">
        <v>133.87</v>
      </c>
      <c r="I514" t="s">
        <v>270</v>
      </c>
      <c r="N514" s="3"/>
      <c r="O514" s="3"/>
      <c r="P514" s="3"/>
      <c r="Q514" s="3"/>
      <c r="R514" s="18"/>
      <c r="S514" s="3"/>
      <c r="V514" s="17"/>
      <c r="X514" s="11" t="s">
        <v>14</v>
      </c>
      <c r="Y514" s="10"/>
      <c r="AA514" s="4">
        <v>45097</v>
      </c>
      <c r="AB514" s="3" t="s">
        <v>1002</v>
      </c>
      <c r="AC514" s="3"/>
      <c r="AD514" s="5">
        <v>100</v>
      </c>
      <c r="AE514" t="s">
        <v>270</v>
      </c>
      <c r="AJ514" s="3"/>
      <c r="AK514" s="3"/>
      <c r="AL514" s="3"/>
      <c r="AM514" s="3"/>
      <c r="AN514" s="18"/>
      <c r="AO514" s="3"/>
    </row>
    <row r="515" spans="2:42">
      <c r="B515" s="11" t="s">
        <v>15</v>
      </c>
      <c r="C515" s="10"/>
      <c r="E515" s="4">
        <v>45065</v>
      </c>
      <c r="F515" s="3" t="s">
        <v>288</v>
      </c>
      <c r="G515" s="3" t="s">
        <v>429</v>
      </c>
      <c r="H515" s="5">
        <v>133.87</v>
      </c>
      <c r="I515" t="s">
        <v>270</v>
      </c>
      <c r="N515" s="3"/>
      <c r="O515" s="3"/>
      <c r="P515" s="3"/>
      <c r="Q515" s="3"/>
      <c r="R515" s="18"/>
      <c r="S515" s="3"/>
      <c r="V515" s="17"/>
      <c r="X515" s="11" t="s">
        <v>15</v>
      </c>
      <c r="Y515" s="10"/>
      <c r="AA515" s="4">
        <v>45098</v>
      </c>
      <c r="AB515" s="3" t="s">
        <v>1002</v>
      </c>
      <c r="AC515" s="3"/>
      <c r="AD515" s="5">
        <v>100</v>
      </c>
      <c r="AE515" t="s">
        <v>270</v>
      </c>
      <c r="AJ515" s="3"/>
      <c r="AK515" s="3"/>
      <c r="AL515" s="3"/>
      <c r="AM515" s="3"/>
      <c r="AN515" s="18"/>
      <c r="AO515" s="3"/>
    </row>
    <row r="516" spans="2:42">
      <c r="B516" s="11" t="s">
        <v>956</v>
      </c>
      <c r="C516" s="10">
        <v>97.33</v>
      </c>
      <c r="E516" s="25">
        <v>45065</v>
      </c>
      <c r="F516" s="3" t="s">
        <v>945</v>
      </c>
      <c r="G516" s="3"/>
      <c r="H516" s="5">
        <v>194.06</v>
      </c>
      <c r="I516" t="s">
        <v>270</v>
      </c>
      <c r="N516" s="3"/>
      <c r="O516" s="3"/>
      <c r="P516" s="3"/>
      <c r="Q516" s="3"/>
      <c r="R516" s="18"/>
      <c r="S516" s="3"/>
      <c r="V516" s="17"/>
      <c r="X516" s="11" t="s">
        <v>16</v>
      </c>
      <c r="Y516" s="10"/>
      <c r="AA516" s="170" t="s">
        <v>7</v>
      </c>
      <c r="AB516" s="171"/>
      <c r="AC516" s="172"/>
      <c r="AD516" s="5">
        <f>SUM(AD502:AD515)</f>
        <v>2272.5299999999997</v>
      </c>
      <c r="AJ516" s="3"/>
      <c r="AK516" s="3"/>
      <c r="AL516" s="3"/>
      <c r="AM516" s="3"/>
      <c r="AN516" s="18"/>
      <c r="AO516" s="3"/>
    </row>
    <row r="517" spans="2:42">
      <c r="B517" s="11" t="s">
        <v>17</v>
      </c>
      <c r="C517" s="10"/>
      <c r="E517" s="150">
        <v>45089</v>
      </c>
      <c r="F517" s="149" t="s">
        <v>948</v>
      </c>
      <c r="G517" s="149"/>
      <c r="H517" s="18">
        <v>100</v>
      </c>
      <c r="I517" t="s">
        <v>270</v>
      </c>
      <c r="N517" s="3"/>
      <c r="O517" s="3"/>
      <c r="P517" s="3"/>
      <c r="Q517" s="3"/>
      <c r="R517" s="18"/>
      <c r="S517" s="3"/>
      <c r="V517" s="17"/>
      <c r="X517" s="11" t="s">
        <v>979</v>
      </c>
      <c r="Y517" s="10">
        <v>152.41</v>
      </c>
      <c r="AA517" s="13"/>
      <c r="AB517" s="13"/>
      <c r="AC517" s="13"/>
      <c r="AJ517" s="3"/>
      <c r="AK517" s="3"/>
      <c r="AL517" s="3"/>
      <c r="AM517" s="3"/>
      <c r="AN517" s="18"/>
      <c r="AO517" s="3"/>
    </row>
    <row r="518" spans="2:42" ht="15.75" thickBot="1">
      <c r="B518" s="12"/>
      <c r="C518" s="10"/>
      <c r="E518" s="25">
        <v>45051</v>
      </c>
      <c r="F518" s="3" t="s">
        <v>330</v>
      </c>
      <c r="G518" s="3" t="s">
        <v>951</v>
      </c>
      <c r="H518" s="18">
        <v>285</v>
      </c>
      <c r="I518" t="s">
        <v>270</v>
      </c>
      <c r="N518" s="170" t="s">
        <v>7</v>
      </c>
      <c r="O518" s="171"/>
      <c r="P518" s="171"/>
      <c r="Q518" s="172"/>
      <c r="R518" s="18">
        <f>SUM(R502:R517)</f>
        <v>50</v>
      </c>
      <c r="S518" s="3"/>
      <c r="V518" s="17"/>
      <c r="X518" s="12"/>
      <c r="Y518" s="10"/>
      <c r="AJ518" s="170" t="s">
        <v>7</v>
      </c>
      <c r="AK518" s="171"/>
      <c r="AL518" s="171"/>
      <c r="AM518" s="172"/>
      <c r="AN518" s="18">
        <f>SUM(AN502:AN517)</f>
        <v>1100</v>
      </c>
      <c r="AO518" s="3"/>
    </row>
    <row r="519" spans="2:42" ht="27" thickBot="1">
      <c r="B519" s="12"/>
      <c r="C519" s="10"/>
      <c r="E519" s="25">
        <v>45063</v>
      </c>
      <c r="F519" s="3" t="s">
        <v>330</v>
      </c>
      <c r="G519" s="3" t="s">
        <v>502</v>
      </c>
      <c r="H519" s="18">
        <v>330</v>
      </c>
      <c r="I519" t="s">
        <v>270</v>
      </c>
      <c r="V519" s="17"/>
      <c r="X519" s="12"/>
      <c r="Y519" s="10"/>
      <c r="AJ519" s="152">
        <v>20230608</v>
      </c>
      <c r="AK519" s="152" t="s">
        <v>474</v>
      </c>
      <c r="AL519" s="152" t="s">
        <v>975</v>
      </c>
      <c r="AM519" s="152" t="s">
        <v>476</v>
      </c>
      <c r="AN519" s="154">
        <v>152.41</v>
      </c>
      <c r="AO519" s="153">
        <v>87089</v>
      </c>
      <c r="AP519" s="152">
        <v>3996</v>
      </c>
    </row>
    <row r="520" spans="2:42">
      <c r="B520" s="12"/>
      <c r="C520" s="10"/>
      <c r="E520" s="25">
        <v>45064</v>
      </c>
      <c r="F520" s="3" t="s">
        <v>330</v>
      </c>
      <c r="G520" s="3" t="s">
        <v>951</v>
      </c>
      <c r="H520" s="18">
        <v>285</v>
      </c>
      <c r="I520" t="s">
        <v>270</v>
      </c>
      <c r="V520" s="17"/>
      <c r="X520" s="12"/>
      <c r="Y520" s="10"/>
    </row>
    <row r="521" spans="2:42">
      <c r="B521" s="12"/>
      <c r="C521" s="10"/>
      <c r="E521" s="52">
        <v>45064</v>
      </c>
      <c r="F521" s="3" t="s">
        <v>330</v>
      </c>
      <c r="G521" s="3" t="s">
        <v>951</v>
      </c>
      <c r="H521" s="18">
        <v>285</v>
      </c>
      <c r="I521" t="s">
        <v>210</v>
      </c>
      <c r="V521" s="17"/>
      <c r="X521" s="12"/>
      <c r="Y521" s="10"/>
      <c r="AA521" s="14"/>
    </row>
    <row r="522" spans="2:42">
      <c r="B522" s="12"/>
      <c r="C522" s="10"/>
      <c r="E522" s="3"/>
      <c r="F522" s="3"/>
      <c r="G522" s="3"/>
      <c r="H522" s="18"/>
      <c r="V522" s="17"/>
      <c r="X522" s="12"/>
      <c r="Y522" s="10"/>
    </row>
    <row r="523" spans="2:42">
      <c r="B523" s="12"/>
      <c r="C523" s="10"/>
      <c r="E523" s="3"/>
      <c r="F523" s="3"/>
      <c r="G523" s="3"/>
      <c r="H523" s="18"/>
      <c r="V523" s="17"/>
      <c r="X523" s="12"/>
      <c r="Y523" s="10"/>
    </row>
    <row r="524" spans="2:42">
      <c r="B524" s="12"/>
      <c r="C524" s="10"/>
      <c r="E524" s="180" t="s">
        <v>957</v>
      </c>
      <c r="F524" s="181"/>
      <c r="G524" s="182"/>
      <c r="H524" s="151">
        <f>SUM(H502:H523)</f>
        <v>4146.03</v>
      </c>
      <c r="V524" s="17"/>
      <c r="X524" s="12"/>
      <c r="Y524" s="10"/>
    </row>
    <row r="525" spans="2:42">
      <c r="B525" s="15" t="s">
        <v>18</v>
      </c>
      <c r="C525" s="16">
        <f>SUM(C509:C524)</f>
        <v>3262.3499999999995</v>
      </c>
      <c r="D525" t="s">
        <v>22</v>
      </c>
      <c r="E525" t="s">
        <v>21</v>
      </c>
      <c r="V525" s="17"/>
      <c r="X525" s="15" t="s">
        <v>18</v>
      </c>
      <c r="Y525" s="16">
        <f>SUM(Y509:Y524)</f>
        <v>1252.4100000000001</v>
      </c>
      <c r="Z525" t="s">
        <v>22</v>
      </c>
      <c r="AA525" t="s">
        <v>21</v>
      </c>
    </row>
    <row r="526" spans="2:42">
      <c r="E526" s="1" t="s">
        <v>19</v>
      </c>
      <c r="V526" s="17"/>
      <c r="AA526" s="1" t="s">
        <v>19</v>
      </c>
    </row>
    <row r="527" spans="2:42">
      <c r="V527" s="17"/>
    </row>
    <row r="528" spans="2:42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  <c r="AC545" s="176" t="s">
        <v>29</v>
      </c>
      <c r="AD545" s="176"/>
      <c r="AE545" s="176"/>
    </row>
    <row r="546" spans="2:41" ht="15" customHeight="1">
      <c r="H546" s="76" t="s">
        <v>28</v>
      </c>
      <c r="I546" s="76"/>
      <c r="J546" s="76"/>
      <c r="V546" s="17"/>
      <c r="AC546" s="176"/>
      <c r="AD546" s="176"/>
      <c r="AE546" s="176"/>
    </row>
    <row r="547" spans="2:41" ht="15" customHeight="1">
      <c r="H547" s="76"/>
      <c r="I547" s="76"/>
      <c r="J547" s="76"/>
      <c r="V547" s="17"/>
      <c r="AC547" s="176"/>
      <c r="AD547" s="176"/>
      <c r="AE547" s="176"/>
    </row>
    <row r="548" spans="2:41">
      <c r="V548" s="17"/>
    </row>
    <row r="549" spans="2:41">
      <c r="V549" s="17"/>
    </row>
    <row r="550" spans="2:41" ht="23.25">
      <c r="B550" s="22" t="s">
        <v>67</v>
      </c>
      <c r="V550" s="17"/>
      <c r="X550" s="22" t="s">
        <v>67</v>
      </c>
    </row>
    <row r="551" spans="2:41" ht="23.25">
      <c r="B551" s="23" t="s">
        <v>32</v>
      </c>
      <c r="C551" s="20">
        <f>IF(X500="PAGADO",0,Y505)</f>
        <v>1020.1199999999997</v>
      </c>
      <c r="E551" s="174" t="s">
        <v>20</v>
      </c>
      <c r="F551" s="174"/>
      <c r="G551" s="174"/>
      <c r="H551" s="174"/>
      <c r="V551" s="17"/>
      <c r="X551" s="23" t="s">
        <v>32</v>
      </c>
      <c r="Y551" s="20">
        <f>IF(B551="PAGADO",0,C556)</f>
        <v>-153.00000000000023</v>
      </c>
      <c r="AA551" s="174" t="s">
        <v>20</v>
      </c>
      <c r="AB551" s="174"/>
      <c r="AC551" s="174"/>
      <c r="AD551" s="174"/>
    </row>
    <row r="552" spans="2:41">
      <c r="B552" s="1" t="s">
        <v>0</v>
      </c>
      <c r="C552" s="19">
        <f>H567</f>
        <v>490</v>
      </c>
      <c r="E552" s="2" t="s">
        <v>1</v>
      </c>
      <c r="F552" s="2" t="s">
        <v>2</v>
      </c>
      <c r="G552" s="2" t="s">
        <v>3</v>
      </c>
      <c r="H552" s="2" t="s">
        <v>4</v>
      </c>
      <c r="N552" s="2" t="s">
        <v>1</v>
      </c>
      <c r="O552" s="2" t="s">
        <v>5</v>
      </c>
      <c r="P552" s="2" t="s">
        <v>4</v>
      </c>
      <c r="Q552" s="2" t="s">
        <v>6</v>
      </c>
      <c r="R552" s="2" t="s">
        <v>7</v>
      </c>
      <c r="S552" s="3"/>
      <c r="V552" s="17"/>
      <c r="X552" s="1" t="s">
        <v>0</v>
      </c>
      <c r="Y552" s="19">
        <f>AD567</f>
        <v>0</v>
      </c>
      <c r="AA552" s="2" t="s">
        <v>1</v>
      </c>
      <c r="AB552" s="2" t="s">
        <v>2</v>
      </c>
      <c r="AC552" s="2" t="s">
        <v>3</v>
      </c>
      <c r="AD552" s="2" t="s">
        <v>4</v>
      </c>
      <c r="AJ552" s="2" t="s">
        <v>1</v>
      </c>
      <c r="AK552" s="2" t="s">
        <v>5</v>
      </c>
      <c r="AL552" s="2" t="s">
        <v>4</v>
      </c>
      <c r="AM552" s="2" t="s">
        <v>6</v>
      </c>
      <c r="AN552" s="2" t="s">
        <v>7</v>
      </c>
      <c r="AO552" s="3"/>
    </row>
    <row r="553" spans="2:41">
      <c r="C553" s="20"/>
      <c r="E553" s="4">
        <v>45093</v>
      </c>
      <c r="F553" s="3" t="s">
        <v>88</v>
      </c>
      <c r="G553" s="3" t="s">
        <v>89</v>
      </c>
      <c r="H553" s="5">
        <v>200</v>
      </c>
      <c r="I553" t="s">
        <v>210</v>
      </c>
      <c r="N553" s="25">
        <v>45111</v>
      </c>
      <c r="O553" s="3" t="s">
        <v>1037</v>
      </c>
      <c r="P553" s="3"/>
      <c r="Q553" s="3"/>
      <c r="R553" s="18">
        <v>1134.51</v>
      </c>
      <c r="S553" s="3"/>
      <c r="V553" s="17"/>
      <c r="Y553" s="2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" t="s">
        <v>24</v>
      </c>
      <c r="C554" s="19">
        <f>IF(C551&gt;0,C551+C552,C552)</f>
        <v>1510.1199999999997</v>
      </c>
      <c r="E554" s="4">
        <v>45097</v>
      </c>
      <c r="F554" s="3" t="s">
        <v>88</v>
      </c>
      <c r="G554" s="3" t="s">
        <v>141</v>
      </c>
      <c r="H554" s="5">
        <v>140</v>
      </c>
      <c r="I554" t="s">
        <v>210</v>
      </c>
      <c r="N554" s="25">
        <v>45112</v>
      </c>
      <c r="O554" s="3" t="s">
        <v>1039</v>
      </c>
      <c r="P554" s="3"/>
      <c r="Q554" s="3"/>
      <c r="R554" s="18">
        <v>76.5</v>
      </c>
      <c r="S554" s="3"/>
      <c r="V554" s="17"/>
      <c r="X554" s="1" t="s">
        <v>24</v>
      </c>
      <c r="Y554" s="19">
        <f>IF(Y551&gt;0,Y551+Y552,Y552)</f>
        <v>0</v>
      </c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" t="s">
        <v>9</v>
      </c>
      <c r="C555" s="20">
        <f>C578</f>
        <v>1663.12</v>
      </c>
      <c r="E555" s="4">
        <v>45098</v>
      </c>
      <c r="F555" s="3" t="s">
        <v>88</v>
      </c>
      <c r="G555" s="3" t="s">
        <v>89</v>
      </c>
      <c r="H555" s="5">
        <v>150</v>
      </c>
      <c r="I555" t="s">
        <v>210</v>
      </c>
      <c r="N555" s="25">
        <v>45112</v>
      </c>
      <c r="O555" s="3" t="s">
        <v>1040</v>
      </c>
      <c r="P555" s="3"/>
      <c r="Q555" s="3"/>
      <c r="R555" s="18">
        <v>76.5</v>
      </c>
      <c r="S555" s="3"/>
      <c r="V555" s="17"/>
      <c r="X555" s="1" t="s">
        <v>9</v>
      </c>
      <c r="Y555" s="20">
        <f>Y578</f>
        <v>153.00000000000023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6" t="s">
        <v>25</v>
      </c>
      <c r="C556" s="21">
        <f>C554-C555</f>
        <v>-153.00000000000023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6" t="s">
        <v>8</v>
      </c>
      <c r="Y556" s="21">
        <f>Y554-Y555</f>
        <v>-153.00000000000023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 ht="26.25">
      <c r="B557" s="177" t="str">
        <f>IF(C556&lt;0,"NO PAGAR","COBRAR")</f>
        <v>NO PAGAR</v>
      </c>
      <c r="C557" s="177"/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177" t="str">
        <f>IF(Y556&lt;0,"NO PAGAR","COBRAR")</f>
        <v>NO PAGAR</v>
      </c>
      <c r="Y557" s="177"/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>
      <c r="B558" s="168" t="s">
        <v>9</v>
      </c>
      <c r="C558" s="169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68" t="s">
        <v>9</v>
      </c>
      <c r="Y558" s="169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9" t="str">
        <f>IF(C592&lt;0,"SALDO A FAVOR","SALDO ADELANTAD0'")</f>
        <v>SALDO ADELANTAD0'</v>
      </c>
      <c r="C559" s="10" t="b">
        <f>IF(Y505&lt;=0,Y505*-1)</f>
        <v>0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9" t="str">
        <f>IF(C556&lt;0,"SALDO ADELANTADO","SALDO A FAVOR'")</f>
        <v>SALDO ADELANTADO</v>
      </c>
      <c r="Y559" s="10">
        <f>IF(C556&lt;=0,C556*-1)</f>
        <v>153.00000000000023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1" t="s">
        <v>10</v>
      </c>
      <c r="C560" s="10">
        <f>R569</f>
        <v>1287.51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10</v>
      </c>
      <c r="Y560" s="10">
        <f>AN569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11</v>
      </c>
      <c r="C561" s="10">
        <v>80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11</v>
      </c>
      <c r="Y561" s="10"/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12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12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13</v>
      </c>
      <c r="C563" s="10">
        <v>20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13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1029</v>
      </c>
      <c r="C564" s="10">
        <v>95.61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14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15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15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16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16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1027</v>
      </c>
      <c r="C567" s="10">
        <v>180</v>
      </c>
      <c r="E567" s="170" t="s">
        <v>7</v>
      </c>
      <c r="F567" s="171"/>
      <c r="G567" s="172"/>
      <c r="H567" s="5">
        <f>SUM(H553:H566)</f>
        <v>490</v>
      </c>
      <c r="N567" s="3"/>
      <c r="O567" s="3"/>
      <c r="P567" s="3"/>
      <c r="Q567" s="3"/>
      <c r="R567" s="18"/>
      <c r="S567" s="3"/>
      <c r="V567" s="17"/>
      <c r="X567" s="11" t="s">
        <v>17</v>
      </c>
      <c r="Y567" s="10"/>
      <c r="AA567" s="170" t="s">
        <v>7</v>
      </c>
      <c r="AB567" s="171"/>
      <c r="AC567" s="172"/>
      <c r="AD567" s="5">
        <f>SUM(AD553:AD566)</f>
        <v>0</v>
      </c>
      <c r="AJ567" s="3"/>
      <c r="AK567" s="3"/>
      <c r="AL567" s="3"/>
      <c r="AM567" s="3"/>
      <c r="AN567" s="18"/>
      <c r="AO567" s="3"/>
    </row>
    <row r="568" spans="2:41">
      <c r="B568" s="12"/>
      <c r="C568" s="10"/>
      <c r="E568" s="13"/>
      <c r="F568" s="13"/>
      <c r="G568" s="13"/>
      <c r="N568" s="3"/>
      <c r="O568" s="3"/>
      <c r="P568" s="3"/>
      <c r="Q568" s="3"/>
      <c r="R568" s="18"/>
      <c r="S568" s="3"/>
      <c r="V568" s="17"/>
      <c r="X568" s="12"/>
      <c r="Y568" s="10"/>
      <c r="AA568" s="13"/>
      <c r="AB568" s="13"/>
      <c r="AC568" s="13"/>
      <c r="AJ568" s="3"/>
      <c r="AK568" s="3"/>
      <c r="AL568" s="3"/>
      <c r="AM568" s="3"/>
      <c r="AN568" s="18"/>
      <c r="AO568" s="3"/>
    </row>
    <row r="569" spans="2:41" ht="15.75" thickBot="1">
      <c r="B569" s="12"/>
      <c r="C569" s="10"/>
      <c r="N569" s="170" t="s">
        <v>7</v>
      </c>
      <c r="O569" s="171"/>
      <c r="P569" s="171"/>
      <c r="Q569" s="172"/>
      <c r="R569" s="18">
        <f>SUM(R553:R568)</f>
        <v>1287.51</v>
      </c>
      <c r="S569" s="3"/>
      <c r="V569" s="17"/>
      <c r="X569" s="12"/>
      <c r="Y569" s="10"/>
      <c r="AJ569" s="170" t="s">
        <v>7</v>
      </c>
      <c r="AK569" s="171"/>
      <c r="AL569" s="171"/>
      <c r="AM569" s="172"/>
      <c r="AN569" s="18">
        <f>SUM(AN553:AN568)</f>
        <v>0</v>
      </c>
      <c r="AO569" s="3"/>
    </row>
    <row r="570" spans="2:41" ht="27" thickBot="1">
      <c r="B570" s="12"/>
      <c r="C570" s="10"/>
      <c r="N570" s="152">
        <v>20230627</v>
      </c>
      <c r="O570" s="152" t="s">
        <v>474</v>
      </c>
      <c r="P570" s="152" t="s">
        <v>476</v>
      </c>
      <c r="Q570" s="154">
        <v>180</v>
      </c>
      <c r="R570" s="152">
        <v>102.858</v>
      </c>
      <c r="S570" s="152">
        <v>0</v>
      </c>
      <c r="V570" s="17"/>
      <c r="X570" s="12"/>
      <c r="Y570" s="10"/>
    </row>
    <row r="571" spans="2:41">
      <c r="B571" s="12"/>
      <c r="C571" s="10"/>
      <c r="V571" s="17"/>
      <c r="X571" s="12"/>
      <c r="Y571" s="10"/>
    </row>
    <row r="572" spans="2:41">
      <c r="B572" s="12"/>
      <c r="C572" s="10"/>
      <c r="E572" s="14"/>
      <c r="V572" s="17"/>
      <c r="X572" s="12"/>
      <c r="Y572" s="10"/>
      <c r="AA572" s="14"/>
    </row>
    <row r="573" spans="2:41">
      <c r="B573" s="12"/>
      <c r="C573" s="10"/>
      <c r="V573" s="17"/>
      <c r="X573" s="12"/>
      <c r="Y573" s="10"/>
    </row>
    <row r="574" spans="2:41">
      <c r="B574" s="12"/>
      <c r="C574" s="10"/>
      <c r="V574" s="17"/>
      <c r="X574" s="12"/>
      <c r="Y574" s="10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1"/>
      <c r="C577" s="10"/>
      <c r="V577" s="17"/>
      <c r="X577" s="11"/>
      <c r="Y577" s="10"/>
    </row>
    <row r="578" spans="1:43">
      <c r="B578" s="15" t="s">
        <v>18</v>
      </c>
      <c r="C578" s="16">
        <f>SUM(C559:C577)</f>
        <v>1663.12</v>
      </c>
      <c r="V578" s="17"/>
      <c r="X578" s="15" t="s">
        <v>18</v>
      </c>
      <c r="Y578" s="16">
        <f>SUM(Y559:Y577)</f>
        <v>153.00000000000023</v>
      </c>
    </row>
    <row r="579" spans="1:43">
      <c r="D579" t="s">
        <v>22</v>
      </c>
      <c r="E579" t="s">
        <v>21</v>
      </c>
      <c r="V579" s="17"/>
      <c r="Z579" t="s">
        <v>22</v>
      </c>
      <c r="AA579" t="s">
        <v>21</v>
      </c>
    </row>
    <row r="580" spans="1:43">
      <c r="E580" s="1" t="s">
        <v>19</v>
      </c>
      <c r="V580" s="17"/>
      <c r="AA580" s="1" t="s">
        <v>19</v>
      </c>
    </row>
    <row r="581" spans="1:43">
      <c r="V581" s="17"/>
    </row>
    <row r="582" spans="1:43">
      <c r="V582" s="17"/>
    </row>
    <row r="583" spans="1:43">
      <c r="V583" s="17"/>
    </row>
    <row r="584" spans="1:43">
      <c r="V584" s="17"/>
    </row>
    <row r="585" spans="1:43">
      <c r="V585" s="17"/>
    </row>
    <row r="586" spans="1:43">
      <c r="V586" s="17"/>
    </row>
    <row r="587" spans="1:43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</row>
    <row r="588" spans="1:4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>
      <c r="V590" s="17"/>
    </row>
    <row r="591" spans="1:43" ht="15" customHeight="1">
      <c r="H591" s="76" t="s">
        <v>30</v>
      </c>
      <c r="I591" s="76"/>
      <c r="J591" s="76"/>
      <c r="V591" s="17"/>
      <c r="AA591" s="173" t="s">
        <v>31</v>
      </c>
      <c r="AB591" s="173"/>
      <c r="AC591" s="173"/>
    </row>
    <row r="592" spans="1:43" ht="15" customHeight="1">
      <c r="H592" s="76"/>
      <c r="I592" s="76"/>
      <c r="J592" s="76"/>
      <c r="V592" s="17"/>
      <c r="AA592" s="173"/>
      <c r="AB592" s="173"/>
      <c r="AC592" s="173"/>
    </row>
    <row r="593" spans="2:41">
      <c r="V593" s="17"/>
    </row>
    <row r="594" spans="2:41">
      <c r="V594" s="17"/>
    </row>
    <row r="595" spans="2:41" ht="23.25">
      <c r="B595" s="24" t="s">
        <v>67</v>
      </c>
      <c r="V595" s="17"/>
      <c r="X595" s="22" t="s">
        <v>67</v>
      </c>
    </row>
    <row r="596" spans="2:41" ht="23.25">
      <c r="B596" s="23" t="s">
        <v>32</v>
      </c>
      <c r="C596" s="20">
        <f>IF(X551="PAGADO",0,C556)</f>
        <v>-153.00000000000023</v>
      </c>
      <c r="E596" s="174" t="s">
        <v>20</v>
      </c>
      <c r="F596" s="174"/>
      <c r="G596" s="174"/>
      <c r="H596" s="174"/>
      <c r="V596" s="17"/>
      <c r="X596" s="23" t="s">
        <v>32</v>
      </c>
      <c r="Y596" s="20">
        <f>IF(B1396="PAGADO",0,C601)</f>
        <v>-153.00000000000023</v>
      </c>
      <c r="AA596" s="174" t="s">
        <v>20</v>
      </c>
      <c r="AB596" s="174"/>
      <c r="AC596" s="174"/>
      <c r="AD596" s="174"/>
    </row>
    <row r="597" spans="2:41">
      <c r="B597" s="1" t="s">
        <v>0</v>
      </c>
      <c r="C597" s="19">
        <f>H612</f>
        <v>0</v>
      </c>
      <c r="E597" s="2" t="s">
        <v>1</v>
      </c>
      <c r="F597" s="2" t="s">
        <v>2</v>
      </c>
      <c r="G597" s="2" t="s">
        <v>3</v>
      </c>
      <c r="H597" s="2" t="s">
        <v>4</v>
      </c>
      <c r="N597" s="2" t="s">
        <v>1</v>
      </c>
      <c r="O597" s="2" t="s">
        <v>5</v>
      </c>
      <c r="P597" s="2" t="s">
        <v>4</v>
      </c>
      <c r="Q597" s="2" t="s">
        <v>6</v>
      </c>
      <c r="R597" s="2" t="s">
        <v>7</v>
      </c>
      <c r="S597" s="3"/>
      <c r="V597" s="17"/>
      <c r="X597" s="1" t="s">
        <v>0</v>
      </c>
      <c r="Y597" s="19">
        <f>AD612</f>
        <v>0</v>
      </c>
      <c r="AA597" s="2" t="s">
        <v>1</v>
      </c>
      <c r="AB597" s="2" t="s">
        <v>2</v>
      </c>
      <c r="AC597" s="2" t="s">
        <v>3</v>
      </c>
      <c r="AD597" s="2" t="s">
        <v>4</v>
      </c>
      <c r="AJ597" s="2" t="s">
        <v>1</v>
      </c>
      <c r="AK597" s="2" t="s">
        <v>5</v>
      </c>
      <c r="AL597" s="2" t="s">
        <v>4</v>
      </c>
      <c r="AM597" s="2" t="s">
        <v>6</v>
      </c>
      <c r="AN597" s="2" t="s">
        <v>7</v>
      </c>
      <c r="AO597" s="3"/>
    </row>
    <row r="598" spans="2:41">
      <c r="C598" s="2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Y598" s="2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" t="s">
        <v>24</v>
      </c>
      <c r="C599" s="19">
        <f>IF(C596&gt;0,C596+C597,C597)</f>
        <v>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" t="s">
        <v>24</v>
      </c>
      <c r="Y599" s="19">
        <f>IF(Y596&gt;0,Y596+Y597,Y597)</f>
        <v>0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" t="s">
        <v>9</v>
      </c>
      <c r="C600" s="20">
        <f>C624</f>
        <v>153.00000000000023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9</v>
      </c>
      <c r="Y600" s="20">
        <f>Y624</f>
        <v>153.00000000000023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6" t="s">
        <v>26</v>
      </c>
      <c r="C601" s="21">
        <f>C599-C600</f>
        <v>-153.00000000000023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6" t="s">
        <v>27</v>
      </c>
      <c r="Y601" s="21">
        <f>Y599-Y600</f>
        <v>-153.00000000000023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ht="23.25">
      <c r="B602" s="6"/>
      <c r="C602" s="7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75" t="str">
        <f>IF(Y601&lt;0,"NO PAGAR","COBRAR'")</f>
        <v>NO PAGAR</v>
      </c>
      <c r="Y602" s="175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>
      <c r="B603" s="175" t="str">
        <f>IF(C601&lt;0,"NO PAGAR","COBRAR'")</f>
        <v>NO PAGAR</v>
      </c>
      <c r="C603" s="175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6"/>
      <c r="Y603" s="8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68" t="s">
        <v>9</v>
      </c>
      <c r="C604" s="169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68" t="s">
        <v>9</v>
      </c>
      <c r="Y604" s="169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9" t="str">
        <f>IF(Y556&lt;0,"SALDO ADELANTADO","SALDO A FAVOR '")</f>
        <v>SALDO ADELANTADO</v>
      </c>
      <c r="C605" s="10">
        <f>IF(Y556&lt;=0,Y556*-1)</f>
        <v>153.00000000000023</v>
      </c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9" t="str">
        <f>IF(C601&lt;0,"SALDO ADELANTADO","SALDO A FAVOR'")</f>
        <v>SALDO ADELANTADO</v>
      </c>
      <c r="Y605" s="10">
        <f>IF(C601&lt;=0,C601*-1)</f>
        <v>153.00000000000023</v>
      </c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10</v>
      </c>
      <c r="C606" s="10">
        <f>R614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10</v>
      </c>
      <c r="Y606" s="10">
        <f>AN614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11</v>
      </c>
      <c r="C607" s="10"/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11</v>
      </c>
      <c r="Y607" s="10"/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1" t="s">
        <v>12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12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13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13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14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14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15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15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16</v>
      </c>
      <c r="C612" s="10"/>
      <c r="E612" s="170" t="s">
        <v>7</v>
      </c>
      <c r="F612" s="171"/>
      <c r="G612" s="172"/>
      <c r="H612" s="5">
        <f>SUM(H598:H611)</f>
        <v>0</v>
      </c>
      <c r="N612" s="3"/>
      <c r="O612" s="3"/>
      <c r="P612" s="3"/>
      <c r="Q612" s="3"/>
      <c r="R612" s="18"/>
      <c r="S612" s="3"/>
      <c r="V612" s="17"/>
      <c r="X612" s="11" t="s">
        <v>16</v>
      </c>
      <c r="Y612" s="10"/>
      <c r="AA612" s="170" t="s">
        <v>7</v>
      </c>
      <c r="AB612" s="171"/>
      <c r="AC612" s="172"/>
      <c r="AD612" s="5">
        <f>SUM(AD598:AD611)</f>
        <v>0</v>
      </c>
      <c r="AJ612" s="3"/>
      <c r="AK612" s="3"/>
      <c r="AL612" s="3"/>
      <c r="AM612" s="3"/>
      <c r="AN612" s="18"/>
      <c r="AO612" s="3"/>
    </row>
    <row r="613" spans="2:41">
      <c r="B613" s="11" t="s">
        <v>17</v>
      </c>
      <c r="C613" s="10"/>
      <c r="E613" s="13"/>
      <c r="F613" s="13"/>
      <c r="G613" s="13"/>
      <c r="N613" s="3"/>
      <c r="O613" s="3"/>
      <c r="P613" s="3"/>
      <c r="Q613" s="3"/>
      <c r="R613" s="18"/>
      <c r="S613" s="3"/>
      <c r="V613" s="17"/>
      <c r="X613" s="11" t="s">
        <v>17</v>
      </c>
      <c r="Y613" s="10"/>
      <c r="AA613" s="13"/>
      <c r="AB613" s="13"/>
      <c r="AC613" s="13"/>
      <c r="AJ613" s="3"/>
      <c r="AK613" s="3"/>
      <c r="AL613" s="3"/>
      <c r="AM613" s="3"/>
      <c r="AN613" s="18"/>
      <c r="AO613" s="3"/>
    </row>
    <row r="614" spans="2:41">
      <c r="B614" s="12"/>
      <c r="C614" s="10"/>
      <c r="N614" s="170" t="s">
        <v>7</v>
      </c>
      <c r="O614" s="171"/>
      <c r="P614" s="171"/>
      <c r="Q614" s="172"/>
      <c r="R614" s="18">
        <f>SUM(R598:R613)</f>
        <v>0</v>
      </c>
      <c r="S614" s="3"/>
      <c r="V614" s="17"/>
      <c r="X614" s="12"/>
      <c r="Y614" s="10"/>
      <c r="AJ614" s="170" t="s">
        <v>7</v>
      </c>
      <c r="AK614" s="171"/>
      <c r="AL614" s="171"/>
      <c r="AM614" s="172"/>
      <c r="AN614" s="18">
        <f>SUM(AN598:AN613)</f>
        <v>0</v>
      </c>
      <c r="AO614" s="3"/>
    </row>
    <row r="615" spans="2:41">
      <c r="B615" s="12"/>
      <c r="C615" s="10"/>
      <c r="V615" s="17"/>
      <c r="X615" s="12"/>
      <c r="Y615" s="10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E617" s="14"/>
      <c r="V617" s="17"/>
      <c r="X617" s="12"/>
      <c r="Y617" s="10"/>
      <c r="AA617" s="14"/>
    </row>
    <row r="618" spans="2:41">
      <c r="B618" s="12"/>
      <c r="C618" s="10"/>
      <c r="V618" s="17"/>
      <c r="X618" s="12"/>
      <c r="Y618" s="10"/>
    </row>
    <row r="619" spans="2:41">
      <c r="B619" s="12"/>
      <c r="C619" s="10"/>
      <c r="V619" s="17"/>
      <c r="X619" s="12"/>
      <c r="Y619" s="10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1"/>
      <c r="C623" s="10"/>
      <c r="V623" s="17"/>
      <c r="X623" s="11"/>
      <c r="Y623" s="10"/>
    </row>
    <row r="624" spans="2:41">
      <c r="B624" s="15" t="s">
        <v>18</v>
      </c>
      <c r="C624" s="16">
        <f>SUM(C605:C623)</f>
        <v>153.00000000000023</v>
      </c>
      <c r="D624" t="s">
        <v>22</v>
      </c>
      <c r="E624" t="s">
        <v>21</v>
      </c>
      <c r="V624" s="17"/>
      <c r="X624" s="15" t="s">
        <v>18</v>
      </c>
      <c r="Y624" s="16">
        <f>SUM(Y605:Y623)</f>
        <v>153.00000000000023</v>
      </c>
      <c r="Z624" t="s">
        <v>22</v>
      </c>
      <c r="AA624" t="s">
        <v>21</v>
      </c>
    </row>
    <row r="625" spans="5:31">
      <c r="E625" s="1" t="s">
        <v>19</v>
      </c>
      <c r="V625" s="17"/>
      <c r="AA625" s="1" t="s">
        <v>19</v>
      </c>
    </row>
    <row r="626" spans="5:31">
      <c r="V626" s="17"/>
    </row>
    <row r="627" spans="5:31">
      <c r="V627" s="17"/>
    </row>
    <row r="628" spans="5:31">
      <c r="V628" s="17"/>
    </row>
    <row r="629" spans="5:31">
      <c r="V629" s="17"/>
    </row>
    <row r="630" spans="5:31">
      <c r="V630" s="17"/>
    </row>
    <row r="631" spans="5:31">
      <c r="V631" s="17"/>
    </row>
    <row r="632" spans="5:31">
      <c r="V632" s="17"/>
    </row>
    <row r="633" spans="5:31">
      <c r="V633" s="17"/>
    </row>
    <row r="634" spans="5:31">
      <c r="V634" s="17"/>
    </row>
    <row r="635" spans="5:31">
      <c r="V635" s="17"/>
    </row>
    <row r="636" spans="5:31">
      <c r="V636" s="17"/>
    </row>
    <row r="637" spans="5:31">
      <c r="V637" s="17"/>
    </row>
    <row r="638" spans="5:31">
      <c r="V638" s="17"/>
      <c r="AC638" s="176" t="s">
        <v>29</v>
      </c>
      <c r="AD638" s="176"/>
      <c r="AE638" s="176"/>
    </row>
    <row r="639" spans="5:31" ht="15" customHeight="1">
      <c r="H639" s="76" t="s">
        <v>28</v>
      </c>
      <c r="I639" s="76"/>
      <c r="J639" s="76"/>
      <c r="V639" s="17"/>
      <c r="AC639" s="176"/>
      <c r="AD639" s="176"/>
      <c r="AE639" s="176"/>
    </row>
    <row r="640" spans="5:31" ht="15" customHeight="1">
      <c r="H640" s="76"/>
      <c r="I640" s="76"/>
      <c r="J640" s="76"/>
      <c r="V640" s="17"/>
      <c r="AC640" s="176"/>
      <c r="AD640" s="176"/>
      <c r="AE640" s="176"/>
    </row>
    <row r="641" spans="2:41">
      <c r="V641" s="17"/>
    </row>
    <row r="642" spans="2:41">
      <c r="V642" s="17"/>
    </row>
    <row r="643" spans="2:41" ht="23.25">
      <c r="B643" s="22" t="s">
        <v>68</v>
      </c>
      <c r="V643" s="17"/>
      <c r="X643" s="22" t="s">
        <v>68</v>
      </c>
    </row>
    <row r="644" spans="2:41" ht="23.25">
      <c r="B644" s="23" t="s">
        <v>32</v>
      </c>
      <c r="C644" s="20">
        <f>IF(X596="PAGADO",0,Y601)</f>
        <v>-153.00000000000023</v>
      </c>
      <c r="E644" s="174" t="s">
        <v>20</v>
      </c>
      <c r="F644" s="174"/>
      <c r="G644" s="174"/>
      <c r="H644" s="174"/>
      <c r="V644" s="17"/>
      <c r="X644" s="23" t="s">
        <v>32</v>
      </c>
      <c r="Y644" s="20">
        <f>IF(B644="PAGADO",0,C649)</f>
        <v>-153.00000000000023</v>
      </c>
      <c r="AA644" s="174" t="s">
        <v>20</v>
      </c>
      <c r="AB644" s="174"/>
      <c r="AC644" s="174"/>
      <c r="AD644" s="174"/>
    </row>
    <row r="645" spans="2:41">
      <c r="B645" s="1" t="s">
        <v>0</v>
      </c>
      <c r="C645" s="19">
        <f>H660</f>
        <v>0</v>
      </c>
      <c r="E645" s="2" t="s">
        <v>1</v>
      </c>
      <c r="F645" s="2" t="s">
        <v>2</v>
      </c>
      <c r="G645" s="2" t="s">
        <v>3</v>
      </c>
      <c r="H645" s="2" t="s">
        <v>4</v>
      </c>
      <c r="N645" s="2" t="s">
        <v>1</v>
      </c>
      <c r="O645" s="2" t="s">
        <v>5</v>
      </c>
      <c r="P645" s="2" t="s">
        <v>4</v>
      </c>
      <c r="Q645" s="2" t="s">
        <v>6</v>
      </c>
      <c r="R645" s="2" t="s">
        <v>7</v>
      </c>
      <c r="S645" s="3"/>
      <c r="V645" s="17"/>
      <c r="X645" s="1" t="s">
        <v>0</v>
      </c>
      <c r="Y645" s="19">
        <f>AD660</f>
        <v>0</v>
      </c>
      <c r="AA645" s="2" t="s">
        <v>1</v>
      </c>
      <c r="AB645" s="2" t="s">
        <v>2</v>
      </c>
      <c r="AC645" s="2" t="s">
        <v>3</v>
      </c>
      <c r="AD645" s="2" t="s">
        <v>4</v>
      </c>
      <c r="AJ645" s="2" t="s">
        <v>1</v>
      </c>
      <c r="AK645" s="2" t="s">
        <v>5</v>
      </c>
      <c r="AL645" s="2" t="s">
        <v>4</v>
      </c>
      <c r="AM645" s="2" t="s">
        <v>6</v>
      </c>
      <c r="AN645" s="2" t="s">
        <v>7</v>
      </c>
      <c r="AO645" s="3"/>
    </row>
    <row r="646" spans="2:41">
      <c r="C646" s="20"/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Y646" s="2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" t="s">
        <v>24</v>
      </c>
      <c r="C647" s="19">
        <f>IF(C644&gt;0,C644+C645,C645)</f>
        <v>0</v>
      </c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1" t="s">
        <v>24</v>
      </c>
      <c r="Y647" s="19">
        <f>IF(Y644&gt;0,Y644+Y645,Y645)</f>
        <v>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" t="s">
        <v>9</v>
      </c>
      <c r="C648" s="20">
        <f>C671</f>
        <v>153.00000000000023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9</v>
      </c>
      <c r="Y648" s="20">
        <f>Y671</f>
        <v>153.00000000000023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6" t="s">
        <v>25</v>
      </c>
      <c r="C649" s="21">
        <f>C647-C648</f>
        <v>-153.00000000000023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6" t="s">
        <v>8</v>
      </c>
      <c r="Y649" s="21">
        <f>Y647-Y648</f>
        <v>-153.00000000000023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ht="26.25">
      <c r="B650" s="177" t="str">
        <f>IF(C649&lt;0,"NO PAGAR","COBRAR")</f>
        <v>NO PAGAR</v>
      </c>
      <c r="C650" s="177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177" t="str">
        <f>IF(Y649&lt;0,"NO PAGAR","COBRAR")</f>
        <v>NO PAGAR</v>
      </c>
      <c r="Y650" s="177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68" t="s">
        <v>9</v>
      </c>
      <c r="C651" s="169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68" t="s">
        <v>9</v>
      </c>
      <c r="Y651" s="169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9" t="str">
        <f>IF(C685&lt;0,"SALDO A FAVOR","SALDO ADELANTAD0'")</f>
        <v>SALDO ADELANTAD0'</v>
      </c>
      <c r="C652" s="10">
        <f>IF(Y596&lt;=0,Y596*-1)</f>
        <v>153.00000000000023</v>
      </c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9" t="str">
        <f>IF(C649&lt;0,"SALDO ADELANTADO","SALDO A FAVOR'")</f>
        <v>SALDO ADELANTADO</v>
      </c>
      <c r="Y652" s="10">
        <f>IF(C649&lt;=0,C649*-1)</f>
        <v>153.00000000000023</v>
      </c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10</v>
      </c>
      <c r="C653" s="10">
        <f>R662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10</v>
      </c>
      <c r="Y653" s="10">
        <f>AN662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11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11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12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12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13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13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14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14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15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15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16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16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17</v>
      </c>
      <c r="C660" s="10"/>
      <c r="E660" s="170" t="s">
        <v>7</v>
      </c>
      <c r="F660" s="171"/>
      <c r="G660" s="172"/>
      <c r="H660" s="5">
        <f>SUM(H646:H659)</f>
        <v>0</v>
      </c>
      <c r="N660" s="3"/>
      <c r="O660" s="3"/>
      <c r="P660" s="3"/>
      <c r="Q660" s="3"/>
      <c r="R660" s="18"/>
      <c r="S660" s="3"/>
      <c r="V660" s="17"/>
      <c r="X660" s="11" t="s">
        <v>17</v>
      </c>
      <c r="Y660" s="10"/>
      <c r="AA660" s="170" t="s">
        <v>7</v>
      </c>
      <c r="AB660" s="171"/>
      <c r="AC660" s="172"/>
      <c r="AD660" s="5">
        <f>SUM(AD646:AD659)</f>
        <v>0</v>
      </c>
      <c r="AJ660" s="3"/>
      <c r="AK660" s="3"/>
      <c r="AL660" s="3"/>
      <c r="AM660" s="3"/>
      <c r="AN660" s="18"/>
      <c r="AO660" s="3"/>
    </row>
    <row r="661" spans="2:41">
      <c r="B661" s="12"/>
      <c r="C661" s="10"/>
      <c r="E661" s="13"/>
      <c r="F661" s="13"/>
      <c r="G661" s="13"/>
      <c r="N661" s="3"/>
      <c r="O661" s="3"/>
      <c r="P661" s="3"/>
      <c r="Q661" s="3"/>
      <c r="R661" s="18"/>
      <c r="S661" s="3"/>
      <c r="V661" s="17"/>
      <c r="X661" s="12"/>
      <c r="Y661" s="10"/>
      <c r="AA661" s="13"/>
      <c r="AB661" s="13"/>
      <c r="AC661" s="13"/>
      <c r="AJ661" s="3"/>
      <c r="AK661" s="3"/>
      <c r="AL661" s="3"/>
      <c r="AM661" s="3"/>
      <c r="AN661" s="18"/>
      <c r="AO661" s="3"/>
    </row>
    <row r="662" spans="2:41">
      <c r="B662" s="12"/>
      <c r="C662" s="10"/>
      <c r="N662" s="170" t="s">
        <v>7</v>
      </c>
      <c r="O662" s="171"/>
      <c r="P662" s="171"/>
      <c r="Q662" s="172"/>
      <c r="R662" s="18">
        <f>SUM(R646:R661)</f>
        <v>0</v>
      </c>
      <c r="S662" s="3"/>
      <c r="V662" s="17"/>
      <c r="X662" s="12"/>
      <c r="Y662" s="10"/>
      <c r="AJ662" s="170" t="s">
        <v>7</v>
      </c>
      <c r="AK662" s="171"/>
      <c r="AL662" s="171"/>
      <c r="AM662" s="172"/>
      <c r="AN662" s="18">
        <f>SUM(AN646:AN661)</f>
        <v>0</v>
      </c>
      <c r="AO662" s="3"/>
    </row>
    <row r="663" spans="2:41">
      <c r="B663" s="12"/>
      <c r="C663" s="10"/>
      <c r="V663" s="17"/>
      <c r="X663" s="12"/>
      <c r="Y663" s="10"/>
    </row>
    <row r="664" spans="2:41">
      <c r="B664" s="12"/>
      <c r="C664" s="10"/>
      <c r="V664" s="17"/>
      <c r="X664" s="12"/>
      <c r="Y664" s="10"/>
    </row>
    <row r="665" spans="2:41">
      <c r="B665" s="12"/>
      <c r="C665" s="10"/>
      <c r="E665" s="14"/>
      <c r="V665" s="17"/>
      <c r="X665" s="12"/>
      <c r="Y665" s="10"/>
      <c r="AA665" s="14"/>
    </row>
    <row r="666" spans="2:41">
      <c r="B666" s="12"/>
      <c r="C666" s="10"/>
      <c r="V666" s="17"/>
      <c r="X666" s="12"/>
      <c r="Y666" s="10"/>
    </row>
    <row r="667" spans="2:41">
      <c r="B667" s="12"/>
      <c r="C667" s="10"/>
      <c r="V667" s="17"/>
      <c r="X667" s="12"/>
      <c r="Y667" s="10"/>
    </row>
    <row r="668" spans="2:41">
      <c r="B668" s="12"/>
      <c r="C668" s="10"/>
      <c r="V668" s="17"/>
      <c r="X668" s="12"/>
      <c r="Y668" s="10"/>
    </row>
    <row r="669" spans="2:41">
      <c r="B669" s="12"/>
      <c r="C669" s="10"/>
      <c r="V669" s="17"/>
      <c r="X669" s="12"/>
      <c r="Y669" s="10"/>
    </row>
    <row r="670" spans="2:41">
      <c r="B670" s="11"/>
      <c r="C670" s="10"/>
      <c r="V670" s="17"/>
      <c r="X670" s="11"/>
      <c r="Y670" s="10"/>
    </row>
    <row r="671" spans="2:41">
      <c r="B671" s="15" t="s">
        <v>18</v>
      </c>
      <c r="C671" s="16">
        <f>SUM(C652:C670)</f>
        <v>153.00000000000023</v>
      </c>
      <c r="V671" s="17"/>
      <c r="X671" s="15" t="s">
        <v>18</v>
      </c>
      <c r="Y671" s="16">
        <f>SUM(Y652:Y670)</f>
        <v>153.00000000000023</v>
      </c>
    </row>
    <row r="672" spans="2:41">
      <c r="D672" t="s">
        <v>22</v>
      </c>
      <c r="E672" t="s">
        <v>21</v>
      </c>
      <c r="V672" s="17"/>
      <c r="Z672" t="s">
        <v>22</v>
      </c>
      <c r="AA672" t="s">
        <v>21</v>
      </c>
    </row>
    <row r="673" spans="1:43">
      <c r="E673" s="1" t="s">
        <v>19</v>
      </c>
      <c r="V673" s="17"/>
      <c r="AA673" s="1" t="s">
        <v>19</v>
      </c>
    </row>
    <row r="674" spans="1:43">
      <c r="V674" s="17"/>
    </row>
    <row r="675" spans="1:43">
      <c r="V675" s="17"/>
    </row>
    <row r="676" spans="1:43">
      <c r="V676" s="17"/>
    </row>
    <row r="677" spans="1:43">
      <c r="V677" s="17"/>
    </row>
    <row r="678" spans="1:43">
      <c r="V678" s="17"/>
    </row>
    <row r="679" spans="1:43">
      <c r="V679" s="17"/>
    </row>
    <row r="680" spans="1:43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  <c r="AN680" s="17"/>
      <c r="AO680" s="17"/>
      <c r="AP680" s="17"/>
      <c r="AQ680" s="17"/>
    </row>
    <row r="681" spans="1:43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</row>
    <row r="682" spans="1:43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</row>
    <row r="683" spans="1:43">
      <c r="V683" s="17"/>
    </row>
    <row r="684" spans="1:43" ht="15" customHeight="1">
      <c r="H684" s="76" t="s">
        <v>30</v>
      </c>
      <c r="I684" s="76"/>
      <c r="J684" s="76"/>
      <c r="V684" s="17"/>
      <c r="AA684" s="173" t="s">
        <v>31</v>
      </c>
      <c r="AB684" s="173"/>
      <c r="AC684" s="173"/>
    </row>
    <row r="685" spans="1:43" ht="15" customHeight="1">
      <c r="H685" s="76"/>
      <c r="I685" s="76"/>
      <c r="J685" s="76"/>
      <c r="V685" s="17"/>
      <c r="AA685" s="173"/>
      <c r="AB685" s="173"/>
      <c r="AC685" s="173"/>
    </row>
    <row r="686" spans="1:43">
      <c r="V686" s="17"/>
    </row>
    <row r="687" spans="1:43">
      <c r="V687" s="17"/>
    </row>
    <row r="688" spans="1:43" ht="23.25">
      <c r="B688" s="24" t="s">
        <v>68</v>
      </c>
      <c r="V688" s="17"/>
      <c r="X688" s="22" t="s">
        <v>68</v>
      </c>
    </row>
    <row r="689" spans="2:41" ht="23.25">
      <c r="B689" s="23" t="s">
        <v>32</v>
      </c>
      <c r="C689" s="20">
        <f>IF(X644="PAGADO",0,C649)</f>
        <v>-153.00000000000023</v>
      </c>
      <c r="E689" s="174" t="s">
        <v>20</v>
      </c>
      <c r="F689" s="174"/>
      <c r="G689" s="174"/>
      <c r="H689" s="174"/>
      <c r="V689" s="17"/>
      <c r="X689" s="23" t="s">
        <v>32</v>
      </c>
      <c r="Y689" s="20">
        <f>IF(B1489="PAGADO",0,C694)</f>
        <v>-153.00000000000023</v>
      </c>
      <c r="AA689" s="174" t="s">
        <v>20</v>
      </c>
      <c r="AB689" s="174"/>
      <c r="AC689" s="174"/>
      <c r="AD689" s="174"/>
    </row>
    <row r="690" spans="2:41">
      <c r="B690" s="1" t="s">
        <v>0</v>
      </c>
      <c r="C690" s="19">
        <f>H705</f>
        <v>0</v>
      </c>
      <c r="E690" s="2" t="s">
        <v>1</v>
      </c>
      <c r="F690" s="2" t="s">
        <v>2</v>
      </c>
      <c r="G690" s="2" t="s">
        <v>3</v>
      </c>
      <c r="H690" s="2" t="s">
        <v>4</v>
      </c>
      <c r="N690" s="2" t="s">
        <v>1</v>
      </c>
      <c r="O690" s="2" t="s">
        <v>5</v>
      </c>
      <c r="P690" s="2" t="s">
        <v>4</v>
      </c>
      <c r="Q690" s="2" t="s">
        <v>6</v>
      </c>
      <c r="R690" s="2" t="s">
        <v>7</v>
      </c>
      <c r="S690" s="3"/>
      <c r="V690" s="17"/>
      <c r="X690" s="1" t="s">
        <v>0</v>
      </c>
      <c r="Y690" s="19">
        <f>AD705</f>
        <v>0</v>
      </c>
      <c r="AA690" s="2" t="s">
        <v>1</v>
      </c>
      <c r="AB690" s="2" t="s">
        <v>2</v>
      </c>
      <c r="AC690" s="2" t="s">
        <v>3</v>
      </c>
      <c r="AD690" s="2" t="s">
        <v>4</v>
      </c>
      <c r="AJ690" s="2" t="s">
        <v>1</v>
      </c>
      <c r="AK690" s="2" t="s">
        <v>5</v>
      </c>
      <c r="AL690" s="2" t="s">
        <v>4</v>
      </c>
      <c r="AM690" s="2" t="s">
        <v>6</v>
      </c>
      <c r="AN690" s="2" t="s">
        <v>7</v>
      </c>
      <c r="AO690" s="3"/>
    </row>
    <row r="691" spans="2:41">
      <c r="C691" s="2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Y691" s="2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" t="s">
        <v>24</v>
      </c>
      <c r="C692" s="19">
        <f>IF(C689&gt;0,C689+C690,C690)</f>
        <v>0</v>
      </c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" t="s">
        <v>24</v>
      </c>
      <c r="Y692" s="19">
        <f>IF(Y689&gt;0,Y689+Y690,Y690)</f>
        <v>0</v>
      </c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1" t="s">
        <v>9</v>
      </c>
      <c r="C693" s="20">
        <f>C717</f>
        <v>153.00000000000023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" t="s">
        <v>9</v>
      </c>
      <c r="Y693" s="20">
        <f>Y717</f>
        <v>153.00000000000023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6" t="s">
        <v>26</v>
      </c>
      <c r="C694" s="21">
        <f>C692-C693</f>
        <v>-153.00000000000023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6" t="s">
        <v>27</v>
      </c>
      <c r="Y694" s="21">
        <f>Y692-Y693</f>
        <v>-153.00000000000023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 ht="23.25">
      <c r="B695" s="6"/>
      <c r="C695" s="7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75" t="str">
        <f>IF(Y694&lt;0,"NO PAGAR","COBRAR'")</f>
        <v>NO PAGAR</v>
      </c>
      <c r="Y695" s="175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 ht="23.25">
      <c r="B696" s="175" t="str">
        <f>IF(C694&lt;0,"NO PAGAR","COBRAR'")</f>
        <v>NO PAGAR</v>
      </c>
      <c r="C696" s="175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6"/>
      <c r="Y696" s="8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68" t="s">
        <v>9</v>
      </c>
      <c r="C697" s="169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68" t="s">
        <v>9</v>
      </c>
      <c r="Y697" s="169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9" t="str">
        <f>IF(Y649&lt;0,"SALDO ADELANTADO","SALDO A FAVOR '")</f>
        <v>SALDO ADELANTADO</v>
      </c>
      <c r="C698" s="10">
        <f>IF(Y649&lt;=0,Y649*-1)</f>
        <v>153.00000000000023</v>
      </c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9" t="str">
        <f>IF(C694&lt;0,"SALDO ADELANTADO","SALDO A FAVOR'")</f>
        <v>SALDO ADELANTADO</v>
      </c>
      <c r="Y698" s="10">
        <f>IF(C694&lt;=0,C694*-1)</f>
        <v>153.00000000000023</v>
      </c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10</v>
      </c>
      <c r="C699" s="10">
        <f>R707</f>
        <v>0</v>
      </c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10</v>
      </c>
      <c r="Y699" s="10">
        <f>AN707</f>
        <v>0</v>
      </c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11</v>
      </c>
      <c r="C700" s="10"/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11" t="s">
        <v>11</v>
      </c>
      <c r="Y700" s="10"/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1" t="s">
        <v>12</v>
      </c>
      <c r="C701" s="10"/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1" t="s">
        <v>12</v>
      </c>
      <c r="Y701" s="10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1" t="s">
        <v>13</v>
      </c>
      <c r="C702" s="10"/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1" t="s">
        <v>13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1" t="s">
        <v>14</v>
      </c>
      <c r="C703" s="1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1" t="s">
        <v>14</v>
      </c>
      <c r="Y703" s="1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>
      <c r="B704" s="11" t="s">
        <v>15</v>
      </c>
      <c r="C704" s="1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15</v>
      </c>
      <c r="Y704" s="1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1" t="s">
        <v>16</v>
      </c>
      <c r="C705" s="10"/>
      <c r="E705" s="170" t="s">
        <v>7</v>
      </c>
      <c r="F705" s="171"/>
      <c r="G705" s="172"/>
      <c r="H705" s="5">
        <f>SUM(H691:H704)</f>
        <v>0</v>
      </c>
      <c r="N705" s="3"/>
      <c r="O705" s="3"/>
      <c r="P705" s="3"/>
      <c r="Q705" s="3"/>
      <c r="R705" s="18"/>
      <c r="S705" s="3"/>
      <c r="V705" s="17"/>
      <c r="X705" s="11" t="s">
        <v>16</v>
      </c>
      <c r="Y705" s="10"/>
      <c r="AA705" s="170" t="s">
        <v>7</v>
      </c>
      <c r="AB705" s="171"/>
      <c r="AC705" s="172"/>
      <c r="AD705" s="5">
        <f>SUM(AD691:AD704)</f>
        <v>0</v>
      </c>
      <c r="AJ705" s="3"/>
      <c r="AK705" s="3"/>
      <c r="AL705" s="3"/>
      <c r="AM705" s="3"/>
      <c r="AN705" s="18"/>
      <c r="AO705" s="3"/>
    </row>
    <row r="706" spans="2:41">
      <c r="B706" s="11" t="s">
        <v>17</v>
      </c>
      <c r="C706" s="10"/>
      <c r="E706" s="13"/>
      <c r="F706" s="13"/>
      <c r="G706" s="13"/>
      <c r="N706" s="3"/>
      <c r="O706" s="3"/>
      <c r="P706" s="3"/>
      <c r="Q706" s="3"/>
      <c r="R706" s="18"/>
      <c r="S706" s="3"/>
      <c r="V706" s="17"/>
      <c r="X706" s="11" t="s">
        <v>17</v>
      </c>
      <c r="Y706" s="10"/>
      <c r="AA706" s="13"/>
      <c r="AB706" s="13"/>
      <c r="AC706" s="13"/>
      <c r="AJ706" s="3"/>
      <c r="AK706" s="3"/>
      <c r="AL706" s="3"/>
      <c r="AM706" s="3"/>
      <c r="AN706" s="18"/>
      <c r="AO706" s="3"/>
    </row>
    <row r="707" spans="2:41">
      <c r="B707" s="12"/>
      <c r="C707" s="10"/>
      <c r="N707" s="170" t="s">
        <v>7</v>
      </c>
      <c r="O707" s="171"/>
      <c r="P707" s="171"/>
      <c r="Q707" s="172"/>
      <c r="R707" s="18">
        <f>SUM(R691:R706)</f>
        <v>0</v>
      </c>
      <c r="S707" s="3"/>
      <c r="V707" s="17"/>
      <c r="X707" s="12"/>
      <c r="Y707" s="10"/>
      <c r="AJ707" s="170" t="s">
        <v>7</v>
      </c>
      <c r="AK707" s="171"/>
      <c r="AL707" s="171"/>
      <c r="AM707" s="172"/>
      <c r="AN707" s="18">
        <f>SUM(AN691:AN706)</f>
        <v>0</v>
      </c>
      <c r="AO707" s="3"/>
    </row>
    <row r="708" spans="2:41">
      <c r="B708" s="12"/>
      <c r="C708" s="10"/>
      <c r="V708" s="17"/>
      <c r="X708" s="12"/>
      <c r="Y708" s="10"/>
    </row>
    <row r="709" spans="2:41">
      <c r="B709" s="12"/>
      <c r="C709" s="10"/>
      <c r="V709" s="17"/>
      <c r="X709" s="12"/>
      <c r="Y709" s="10"/>
    </row>
    <row r="710" spans="2:41">
      <c r="B710" s="12"/>
      <c r="C710" s="10"/>
      <c r="E710" s="14"/>
      <c r="V710" s="17"/>
      <c r="X710" s="12"/>
      <c r="Y710" s="10"/>
      <c r="AA710" s="14"/>
    </row>
    <row r="711" spans="2:41">
      <c r="B711" s="12"/>
      <c r="C711" s="10"/>
      <c r="V711" s="17"/>
      <c r="X711" s="12"/>
      <c r="Y711" s="10"/>
    </row>
    <row r="712" spans="2:41">
      <c r="B712" s="12"/>
      <c r="C712" s="10"/>
      <c r="V712" s="17"/>
      <c r="X712" s="12"/>
      <c r="Y712" s="10"/>
    </row>
    <row r="713" spans="2:41">
      <c r="B713" s="12"/>
      <c r="C713" s="10"/>
      <c r="V713" s="17"/>
      <c r="X713" s="12"/>
      <c r="Y713" s="10"/>
    </row>
    <row r="714" spans="2:41">
      <c r="B714" s="12"/>
      <c r="C714" s="10"/>
      <c r="V714" s="17"/>
      <c r="X714" s="12"/>
      <c r="Y714" s="10"/>
    </row>
    <row r="715" spans="2:41">
      <c r="B715" s="12"/>
      <c r="C715" s="10"/>
      <c r="V715" s="17"/>
      <c r="X715" s="12"/>
      <c r="Y715" s="10"/>
    </row>
    <row r="716" spans="2:41">
      <c r="B716" s="11"/>
      <c r="C716" s="10"/>
      <c r="V716" s="17"/>
      <c r="X716" s="11"/>
      <c r="Y716" s="10"/>
    </row>
    <row r="717" spans="2:41">
      <c r="B717" s="15" t="s">
        <v>18</v>
      </c>
      <c r="C717" s="16">
        <f>SUM(C698:C716)</f>
        <v>153.00000000000023</v>
      </c>
      <c r="D717" t="s">
        <v>22</v>
      </c>
      <c r="E717" t="s">
        <v>21</v>
      </c>
      <c r="V717" s="17"/>
      <c r="X717" s="15" t="s">
        <v>18</v>
      </c>
      <c r="Y717" s="16">
        <f>SUM(Y698:Y716)</f>
        <v>153.00000000000023</v>
      </c>
      <c r="Z717" t="s">
        <v>22</v>
      </c>
      <c r="AA717" t="s">
        <v>21</v>
      </c>
    </row>
    <row r="718" spans="2:41">
      <c r="E718" s="1" t="s">
        <v>19</v>
      </c>
      <c r="V718" s="17"/>
      <c r="AA718" s="1" t="s">
        <v>19</v>
      </c>
    </row>
    <row r="719" spans="2:41">
      <c r="V719" s="17"/>
    </row>
    <row r="720" spans="2:41">
      <c r="V720" s="17"/>
    </row>
    <row r="721" spans="2:31">
      <c r="V721" s="17"/>
    </row>
    <row r="722" spans="2:31">
      <c r="V722" s="17"/>
    </row>
    <row r="723" spans="2:31">
      <c r="V723" s="17"/>
    </row>
    <row r="724" spans="2:31">
      <c r="V724" s="17"/>
    </row>
    <row r="725" spans="2:31">
      <c r="V725" s="17"/>
    </row>
    <row r="726" spans="2:31">
      <c r="V726" s="17"/>
    </row>
    <row r="727" spans="2:31">
      <c r="V727" s="17"/>
    </row>
    <row r="728" spans="2:31">
      <c r="V728" s="17"/>
    </row>
    <row r="729" spans="2:31">
      <c r="V729" s="17"/>
    </row>
    <row r="730" spans="2:31">
      <c r="V730" s="17"/>
    </row>
    <row r="731" spans="2:31">
      <c r="V731" s="17"/>
      <c r="AC731" s="176" t="s">
        <v>29</v>
      </c>
      <c r="AD731" s="176"/>
      <c r="AE731" s="176"/>
    </row>
    <row r="732" spans="2:31" ht="15" customHeight="1">
      <c r="H732" s="76" t="s">
        <v>28</v>
      </c>
      <c r="I732" s="76"/>
      <c r="J732" s="76"/>
      <c r="V732" s="17"/>
      <c r="AC732" s="176"/>
      <c r="AD732" s="176"/>
      <c r="AE732" s="176"/>
    </row>
    <row r="733" spans="2:31" ht="15" customHeight="1">
      <c r="H733" s="76"/>
      <c r="I733" s="76"/>
      <c r="J733" s="76"/>
      <c r="V733" s="17"/>
      <c r="AC733" s="176"/>
      <c r="AD733" s="176"/>
      <c r="AE733" s="176"/>
    </row>
    <row r="734" spans="2:31">
      <c r="V734" s="17"/>
    </row>
    <row r="735" spans="2:31">
      <c r="V735" s="17"/>
    </row>
    <row r="736" spans="2:31" ht="23.25">
      <c r="B736" s="22" t="s">
        <v>69</v>
      </c>
      <c r="V736" s="17"/>
      <c r="X736" s="22" t="s">
        <v>69</v>
      </c>
    </row>
    <row r="737" spans="2:41" ht="23.25">
      <c r="B737" s="23" t="s">
        <v>32</v>
      </c>
      <c r="C737" s="20">
        <f>IF(X689="PAGADO",0,Y694)</f>
        <v>-153.00000000000023</v>
      </c>
      <c r="E737" s="174" t="s">
        <v>20</v>
      </c>
      <c r="F737" s="174"/>
      <c r="G737" s="174"/>
      <c r="H737" s="174"/>
      <c r="V737" s="17"/>
      <c r="X737" s="23" t="s">
        <v>32</v>
      </c>
      <c r="Y737" s="20">
        <f>IF(B737="PAGADO",0,C742)</f>
        <v>-153.00000000000023</v>
      </c>
      <c r="AA737" s="174" t="s">
        <v>20</v>
      </c>
      <c r="AB737" s="174"/>
      <c r="AC737" s="174"/>
      <c r="AD737" s="174"/>
    </row>
    <row r="738" spans="2:41">
      <c r="B738" s="1" t="s">
        <v>0</v>
      </c>
      <c r="C738" s="19">
        <f>H753</f>
        <v>0</v>
      </c>
      <c r="E738" s="2" t="s">
        <v>1</v>
      </c>
      <c r="F738" s="2" t="s">
        <v>2</v>
      </c>
      <c r="G738" s="2" t="s">
        <v>3</v>
      </c>
      <c r="H738" s="2" t="s">
        <v>4</v>
      </c>
      <c r="N738" s="2" t="s">
        <v>1</v>
      </c>
      <c r="O738" s="2" t="s">
        <v>5</v>
      </c>
      <c r="P738" s="2" t="s">
        <v>4</v>
      </c>
      <c r="Q738" s="2" t="s">
        <v>6</v>
      </c>
      <c r="R738" s="2" t="s">
        <v>7</v>
      </c>
      <c r="S738" s="3"/>
      <c r="V738" s="17"/>
      <c r="X738" s="1" t="s">
        <v>0</v>
      </c>
      <c r="Y738" s="19">
        <f>AD753</f>
        <v>0</v>
      </c>
      <c r="AA738" s="2" t="s">
        <v>1</v>
      </c>
      <c r="AB738" s="2" t="s">
        <v>2</v>
      </c>
      <c r="AC738" s="2" t="s">
        <v>3</v>
      </c>
      <c r="AD738" s="2" t="s">
        <v>4</v>
      </c>
      <c r="AJ738" s="2" t="s">
        <v>1</v>
      </c>
      <c r="AK738" s="2" t="s">
        <v>5</v>
      </c>
      <c r="AL738" s="2" t="s">
        <v>4</v>
      </c>
      <c r="AM738" s="2" t="s">
        <v>6</v>
      </c>
      <c r="AN738" s="2" t="s">
        <v>7</v>
      </c>
      <c r="AO738" s="3"/>
    </row>
    <row r="739" spans="2:41">
      <c r="C739" s="2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Y739" s="2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" t="s">
        <v>24</v>
      </c>
      <c r="C740" s="19">
        <f>IF(C737&gt;0,C737+C738,C738)</f>
        <v>0</v>
      </c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" t="s">
        <v>24</v>
      </c>
      <c r="Y740" s="19">
        <f>IF(Y737&gt;0,Y737+Y738,Y738)</f>
        <v>0</v>
      </c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" t="s">
        <v>9</v>
      </c>
      <c r="C741" s="20">
        <f>C764</f>
        <v>153.00000000000023</v>
      </c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" t="s">
        <v>9</v>
      </c>
      <c r="Y741" s="20">
        <f>Y764</f>
        <v>153.00000000000023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6" t="s">
        <v>25</v>
      </c>
      <c r="C742" s="21">
        <f>C740-C741</f>
        <v>-153.00000000000023</v>
      </c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6" t="s">
        <v>8</v>
      </c>
      <c r="Y742" s="21">
        <f>Y740-Y741</f>
        <v>-153.00000000000023</v>
      </c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ht="26.25">
      <c r="B743" s="177" t="str">
        <f>IF(C742&lt;0,"NO PAGAR","COBRAR")</f>
        <v>NO PAGAR</v>
      </c>
      <c r="C743" s="177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77" t="str">
        <f>IF(Y742&lt;0,"NO PAGAR","COBRAR")</f>
        <v>NO PAGAR</v>
      </c>
      <c r="Y743" s="177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68" t="s">
        <v>9</v>
      </c>
      <c r="C744" s="169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68" t="s">
        <v>9</v>
      </c>
      <c r="Y744" s="169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9" t="str">
        <f>IF(C778&lt;0,"SALDO A FAVOR","SALDO ADELANTAD0'")</f>
        <v>SALDO ADELANTAD0'</v>
      </c>
      <c r="C745" s="10">
        <f>IF(Y689&lt;=0,Y689*-1)</f>
        <v>153.00000000000023</v>
      </c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9" t="str">
        <f>IF(C742&lt;0,"SALDO ADELANTADO","SALDO A FAVOR'")</f>
        <v>SALDO ADELANTADO</v>
      </c>
      <c r="Y745" s="10">
        <f>IF(C742&lt;=0,C742*-1)</f>
        <v>153.00000000000023</v>
      </c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10</v>
      </c>
      <c r="C746" s="10">
        <f>R755</f>
        <v>0</v>
      </c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10</v>
      </c>
      <c r="Y746" s="10">
        <f>AN755</f>
        <v>0</v>
      </c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11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11</v>
      </c>
      <c r="Y747" s="1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12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12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13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13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14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14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15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15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16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16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17</v>
      </c>
      <c r="C753" s="10"/>
      <c r="E753" s="170" t="s">
        <v>7</v>
      </c>
      <c r="F753" s="171"/>
      <c r="G753" s="172"/>
      <c r="H753" s="5">
        <f>SUM(H739:H752)</f>
        <v>0</v>
      </c>
      <c r="N753" s="3"/>
      <c r="O753" s="3"/>
      <c r="P753" s="3"/>
      <c r="Q753" s="3"/>
      <c r="R753" s="18"/>
      <c r="S753" s="3"/>
      <c r="V753" s="17"/>
      <c r="X753" s="11" t="s">
        <v>17</v>
      </c>
      <c r="Y753" s="10"/>
      <c r="AA753" s="170" t="s">
        <v>7</v>
      </c>
      <c r="AB753" s="171"/>
      <c r="AC753" s="172"/>
      <c r="AD753" s="5">
        <f>SUM(AD739:AD752)</f>
        <v>0</v>
      </c>
      <c r="AJ753" s="3"/>
      <c r="AK753" s="3"/>
      <c r="AL753" s="3"/>
      <c r="AM753" s="3"/>
      <c r="AN753" s="18"/>
      <c r="AO753" s="3"/>
    </row>
    <row r="754" spans="2:41">
      <c r="B754" s="12"/>
      <c r="C754" s="10"/>
      <c r="E754" s="13"/>
      <c r="F754" s="13"/>
      <c r="G754" s="13"/>
      <c r="N754" s="3"/>
      <c r="O754" s="3"/>
      <c r="P754" s="3"/>
      <c r="Q754" s="3"/>
      <c r="R754" s="18"/>
      <c r="S754" s="3"/>
      <c r="V754" s="17"/>
      <c r="X754" s="12"/>
      <c r="Y754" s="10"/>
      <c r="AA754" s="13"/>
      <c r="AB754" s="13"/>
      <c r="AC754" s="13"/>
      <c r="AJ754" s="3"/>
      <c r="AK754" s="3"/>
      <c r="AL754" s="3"/>
      <c r="AM754" s="3"/>
      <c r="AN754" s="18"/>
      <c r="AO754" s="3"/>
    </row>
    <row r="755" spans="2:41">
      <c r="B755" s="12"/>
      <c r="C755" s="10"/>
      <c r="N755" s="170" t="s">
        <v>7</v>
      </c>
      <c r="O755" s="171"/>
      <c r="P755" s="171"/>
      <c r="Q755" s="172"/>
      <c r="R755" s="18">
        <f>SUM(R739:R754)</f>
        <v>0</v>
      </c>
      <c r="S755" s="3"/>
      <c r="V755" s="17"/>
      <c r="X755" s="12"/>
      <c r="Y755" s="10"/>
      <c r="AJ755" s="170" t="s">
        <v>7</v>
      </c>
      <c r="AK755" s="171"/>
      <c r="AL755" s="171"/>
      <c r="AM755" s="172"/>
      <c r="AN755" s="18">
        <f>SUM(AN739:AN754)</f>
        <v>0</v>
      </c>
      <c r="AO755" s="3"/>
    </row>
    <row r="756" spans="2:41">
      <c r="B756" s="12"/>
      <c r="C756" s="10"/>
      <c r="V756" s="17"/>
      <c r="X756" s="12"/>
      <c r="Y756" s="10"/>
    </row>
    <row r="757" spans="2:41">
      <c r="B757" s="12"/>
      <c r="C757" s="10"/>
      <c r="V757" s="17"/>
      <c r="X757" s="12"/>
      <c r="Y757" s="10"/>
    </row>
    <row r="758" spans="2:41">
      <c r="B758" s="12"/>
      <c r="C758" s="10"/>
      <c r="E758" s="14"/>
      <c r="V758" s="17"/>
      <c r="X758" s="12"/>
      <c r="Y758" s="10"/>
      <c r="AA758" s="14"/>
    </row>
    <row r="759" spans="2:41">
      <c r="B759" s="12"/>
      <c r="C759" s="10"/>
      <c r="V759" s="17"/>
      <c r="X759" s="12"/>
      <c r="Y759" s="10"/>
    </row>
    <row r="760" spans="2:41">
      <c r="B760" s="12"/>
      <c r="C760" s="10"/>
      <c r="V760" s="17"/>
      <c r="X760" s="12"/>
      <c r="Y760" s="10"/>
    </row>
    <row r="761" spans="2:41">
      <c r="B761" s="12"/>
      <c r="C761" s="10"/>
      <c r="V761" s="17"/>
      <c r="X761" s="12"/>
      <c r="Y761" s="10"/>
    </row>
    <row r="762" spans="2:41">
      <c r="B762" s="12"/>
      <c r="C762" s="10"/>
      <c r="V762" s="17"/>
      <c r="X762" s="12"/>
      <c r="Y762" s="10"/>
    </row>
    <row r="763" spans="2:41">
      <c r="B763" s="11"/>
      <c r="C763" s="10"/>
      <c r="V763" s="17"/>
      <c r="X763" s="11"/>
      <c r="Y763" s="10"/>
    </row>
    <row r="764" spans="2:41">
      <c r="B764" s="15" t="s">
        <v>18</v>
      </c>
      <c r="C764" s="16">
        <f>SUM(C745:C763)</f>
        <v>153.00000000000023</v>
      </c>
      <c r="V764" s="17"/>
      <c r="X764" s="15" t="s">
        <v>18</v>
      </c>
      <c r="Y764" s="16">
        <f>SUM(Y745:Y763)</f>
        <v>153.00000000000023</v>
      </c>
    </row>
    <row r="765" spans="2:41">
      <c r="D765" t="s">
        <v>22</v>
      </c>
      <c r="E765" t="s">
        <v>21</v>
      </c>
      <c r="V765" s="17"/>
      <c r="Z765" t="s">
        <v>22</v>
      </c>
      <c r="AA765" t="s">
        <v>21</v>
      </c>
    </row>
    <row r="766" spans="2:41">
      <c r="E766" s="1" t="s">
        <v>19</v>
      </c>
      <c r="V766" s="17"/>
      <c r="AA766" s="1" t="s">
        <v>19</v>
      </c>
    </row>
    <row r="767" spans="2:41">
      <c r="V767" s="17"/>
    </row>
    <row r="768" spans="2:41">
      <c r="V768" s="17"/>
    </row>
    <row r="769" spans="1:43">
      <c r="V769" s="17"/>
    </row>
    <row r="770" spans="1:43">
      <c r="V770" s="17"/>
    </row>
    <row r="771" spans="1:43">
      <c r="V771" s="17"/>
    </row>
    <row r="772" spans="1:43">
      <c r="V772" s="17"/>
    </row>
    <row r="773" spans="1:4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  <c r="AL773" s="17"/>
      <c r="AM773" s="17"/>
      <c r="AN773" s="17"/>
      <c r="AO773" s="17"/>
      <c r="AP773" s="17"/>
      <c r="AQ773" s="17"/>
    </row>
    <row r="774" spans="1:43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</row>
    <row r="775" spans="1:43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</row>
    <row r="776" spans="1:43">
      <c r="V776" s="17"/>
    </row>
    <row r="777" spans="1:43" ht="15" customHeight="1">
      <c r="H777" s="76" t="s">
        <v>30</v>
      </c>
      <c r="I777" s="76"/>
      <c r="J777" s="76"/>
      <c r="V777" s="17"/>
      <c r="AA777" s="173" t="s">
        <v>31</v>
      </c>
      <c r="AB777" s="173"/>
      <c r="AC777" s="173"/>
    </row>
    <row r="778" spans="1:43" ht="15" customHeight="1">
      <c r="H778" s="76"/>
      <c r="I778" s="76"/>
      <c r="J778" s="76"/>
      <c r="V778" s="17"/>
      <c r="AA778" s="173"/>
      <c r="AB778" s="173"/>
      <c r="AC778" s="173"/>
    </row>
    <row r="779" spans="1:43">
      <c r="V779" s="17"/>
    </row>
    <row r="780" spans="1:43">
      <c r="V780" s="17"/>
    </row>
    <row r="781" spans="1:43" ht="23.25">
      <c r="B781" s="24" t="s">
        <v>69</v>
      </c>
      <c r="V781" s="17"/>
      <c r="X781" s="22" t="s">
        <v>69</v>
      </c>
    </row>
    <row r="782" spans="1:43" ht="23.25">
      <c r="B782" s="23" t="s">
        <v>32</v>
      </c>
      <c r="C782" s="20">
        <f>IF(X737="PAGADO",0,C742)</f>
        <v>-153.00000000000023</v>
      </c>
      <c r="E782" s="174" t="s">
        <v>20</v>
      </c>
      <c r="F782" s="174"/>
      <c r="G782" s="174"/>
      <c r="H782" s="174"/>
      <c r="V782" s="17"/>
      <c r="X782" s="23" t="s">
        <v>32</v>
      </c>
      <c r="Y782" s="20">
        <f>IF(B1582="PAGADO",0,C787)</f>
        <v>-153.00000000000023</v>
      </c>
      <c r="AA782" s="174" t="s">
        <v>20</v>
      </c>
      <c r="AB782" s="174"/>
      <c r="AC782" s="174"/>
      <c r="AD782" s="174"/>
    </row>
    <row r="783" spans="1:43">
      <c r="B783" s="1" t="s">
        <v>0</v>
      </c>
      <c r="C783" s="19">
        <f>H798</f>
        <v>0</v>
      </c>
      <c r="E783" s="2" t="s">
        <v>1</v>
      </c>
      <c r="F783" s="2" t="s">
        <v>2</v>
      </c>
      <c r="G783" s="2" t="s">
        <v>3</v>
      </c>
      <c r="H783" s="2" t="s">
        <v>4</v>
      </c>
      <c r="N783" s="2" t="s">
        <v>1</v>
      </c>
      <c r="O783" s="2" t="s">
        <v>5</v>
      </c>
      <c r="P783" s="2" t="s">
        <v>4</v>
      </c>
      <c r="Q783" s="2" t="s">
        <v>6</v>
      </c>
      <c r="R783" s="2" t="s">
        <v>7</v>
      </c>
      <c r="S783" s="3"/>
      <c r="V783" s="17"/>
      <c r="X783" s="1" t="s">
        <v>0</v>
      </c>
      <c r="Y783" s="19">
        <f>AD798</f>
        <v>0</v>
      </c>
      <c r="AA783" s="2" t="s">
        <v>1</v>
      </c>
      <c r="AB783" s="2" t="s">
        <v>2</v>
      </c>
      <c r="AC783" s="2" t="s">
        <v>3</v>
      </c>
      <c r="AD783" s="2" t="s">
        <v>4</v>
      </c>
      <c r="AJ783" s="2" t="s">
        <v>1</v>
      </c>
      <c r="AK783" s="2" t="s">
        <v>5</v>
      </c>
      <c r="AL783" s="2" t="s">
        <v>4</v>
      </c>
      <c r="AM783" s="2" t="s">
        <v>6</v>
      </c>
      <c r="AN783" s="2" t="s">
        <v>7</v>
      </c>
      <c r="AO783" s="3"/>
    </row>
    <row r="784" spans="1:43">
      <c r="C784" s="20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Y784" s="20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" t="s">
        <v>24</v>
      </c>
      <c r="C785" s="19">
        <f>IF(C782&gt;0,C782+C783,C783)</f>
        <v>0</v>
      </c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" t="s">
        <v>24</v>
      </c>
      <c r="Y785" s="19">
        <f>IF(Y782&gt;0,Y782+Y783,Y783)</f>
        <v>0</v>
      </c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" t="s">
        <v>9</v>
      </c>
      <c r="C786" s="20">
        <f>C810</f>
        <v>153.00000000000023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" t="s">
        <v>9</v>
      </c>
      <c r="Y786" s="20">
        <f>Y810</f>
        <v>153.00000000000023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6" t="s">
        <v>26</v>
      </c>
      <c r="C787" s="21">
        <f>C785-C786</f>
        <v>-153.00000000000023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6" t="s">
        <v>27</v>
      </c>
      <c r="Y787" s="21">
        <f>Y785-Y786</f>
        <v>-153.00000000000023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 ht="23.25">
      <c r="B788" s="6"/>
      <c r="C788" s="7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75" t="str">
        <f>IF(Y787&lt;0,"NO PAGAR","COBRAR'")</f>
        <v>NO PAGAR</v>
      </c>
      <c r="Y788" s="175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 ht="23.25">
      <c r="B789" s="175" t="str">
        <f>IF(C787&lt;0,"NO PAGAR","COBRAR'")</f>
        <v>NO PAGAR</v>
      </c>
      <c r="C789" s="175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6"/>
      <c r="Y789" s="8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68" t="s">
        <v>9</v>
      </c>
      <c r="C790" s="169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68" t="s">
        <v>9</v>
      </c>
      <c r="Y790" s="169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9" t="str">
        <f>IF(Y742&lt;0,"SALDO ADELANTADO","SALDO A FAVOR '")</f>
        <v>SALDO ADELANTADO</v>
      </c>
      <c r="C791" s="10">
        <f>IF(Y742&lt;=0,Y742*-1)</f>
        <v>153.00000000000023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9" t="str">
        <f>IF(C787&lt;0,"SALDO ADELANTADO","SALDO A FAVOR'")</f>
        <v>SALDO ADELANTADO</v>
      </c>
      <c r="Y791" s="10">
        <f>IF(C787&lt;=0,C787*-1)</f>
        <v>153.00000000000023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10</v>
      </c>
      <c r="C792" s="10">
        <f>R800</f>
        <v>0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1" t="s">
        <v>10</v>
      </c>
      <c r="Y792" s="10">
        <f>AN800</f>
        <v>0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11</v>
      </c>
      <c r="C793" s="10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11</v>
      </c>
      <c r="Y793" s="10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1" t="s">
        <v>12</v>
      </c>
      <c r="C794" s="10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12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1" t="s">
        <v>13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13</v>
      </c>
      <c r="Y795" s="1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1" t="s">
        <v>14</v>
      </c>
      <c r="C796" s="1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14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15</v>
      </c>
      <c r="C797" s="1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15</v>
      </c>
      <c r="Y797" s="1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16</v>
      </c>
      <c r="C798" s="10"/>
      <c r="E798" s="170" t="s">
        <v>7</v>
      </c>
      <c r="F798" s="171"/>
      <c r="G798" s="172"/>
      <c r="H798" s="5">
        <f>SUM(H784:H797)</f>
        <v>0</v>
      </c>
      <c r="N798" s="3"/>
      <c r="O798" s="3"/>
      <c r="P798" s="3"/>
      <c r="Q798" s="3"/>
      <c r="R798" s="18"/>
      <c r="S798" s="3"/>
      <c r="V798" s="17"/>
      <c r="X798" s="11" t="s">
        <v>16</v>
      </c>
      <c r="Y798" s="10"/>
      <c r="AA798" s="170" t="s">
        <v>7</v>
      </c>
      <c r="AB798" s="171"/>
      <c r="AC798" s="172"/>
      <c r="AD798" s="5">
        <f>SUM(AD784:AD797)</f>
        <v>0</v>
      </c>
      <c r="AJ798" s="3"/>
      <c r="AK798" s="3"/>
      <c r="AL798" s="3"/>
      <c r="AM798" s="3"/>
      <c r="AN798" s="18"/>
      <c r="AO798" s="3"/>
    </row>
    <row r="799" spans="2:41">
      <c r="B799" s="11" t="s">
        <v>17</v>
      </c>
      <c r="C799" s="10"/>
      <c r="E799" s="13"/>
      <c r="F799" s="13"/>
      <c r="G799" s="13"/>
      <c r="N799" s="3"/>
      <c r="O799" s="3"/>
      <c r="P799" s="3"/>
      <c r="Q799" s="3"/>
      <c r="R799" s="18"/>
      <c r="S799" s="3"/>
      <c r="V799" s="17"/>
      <c r="X799" s="11" t="s">
        <v>17</v>
      </c>
      <c r="Y799" s="10"/>
      <c r="AA799" s="13"/>
      <c r="AB799" s="13"/>
      <c r="AC799" s="13"/>
      <c r="AJ799" s="3"/>
      <c r="AK799" s="3"/>
      <c r="AL799" s="3"/>
      <c r="AM799" s="3"/>
      <c r="AN799" s="18"/>
      <c r="AO799" s="3"/>
    </row>
    <row r="800" spans="2:41">
      <c r="B800" s="12"/>
      <c r="C800" s="10"/>
      <c r="N800" s="170" t="s">
        <v>7</v>
      </c>
      <c r="O800" s="171"/>
      <c r="P800" s="171"/>
      <c r="Q800" s="172"/>
      <c r="R800" s="18">
        <f>SUM(R784:R799)</f>
        <v>0</v>
      </c>
      <c r="S800" s="3"/>
      <c r="V800" s="17"/>
      <c r="X800" s="12"/>
      <c r="Y800" s="10"/>
      <c r="AJ800" s="170" t="s">
        <v>7</v>
      </c>
      <c r="AK800" s="171"/>
      <c r="AL800" s="171"/>
      <c r="AM800" s="172"/>
      <c r="AN800" s="18">
        <f>SUM(AN784:AN799)</f>
        <v>0</v>
      </c>
      <c r="AO800" s="3"/>
    </row>
    <row r="801" spans="2:27">
      <c r="B801" s="12"/>
      <c r="C801" s="10"/>
      <c r="V801" s="17"/>
      <c r="X801" s="12"/>
      <c r="Y801" s="10"/>
    </row>
    <row r="802" spans="2:27">
      <c r="B802" s="12"/>
      <c r="C802" s="10"/>
      <c r="V802" s="17"/>
      <c r="X802" s="12"/>
      <c r="Y802" s="10"/>
    </row>
    <row r="803" spans="2:27">
      <c r="B803" s="12"/>
      <c r="C803" s="10"/>
      <c r="E803" s="14"/>
      <c r="V803" s="17"/>
      <c r="X803" s="12"/>
      <c r="Y803" s="10"/>
      <c r="AA803" s="14"/>
    </row>
    <row r="804" spans="2:27">
      <c r="B804" s="12"/>
      <c r="C804" s="10"/>
      <c r="V804" s="17"/>
      <c r="X804" s="12"/>
      <c r="Y804" s="10"/>
    </row>
    <row r="805" spans="2:27">
      <c r="B805" s="12"/>
      <c r="C805" s="10"/>
      <c r="V805" s="17"/>
      <c r="X805" s="12"/>
      <c r="Y805" s="10"/>
    </row>
    <row r="806" spans="2:27">
      <c r="B806" s="12"/>
      <c r="C806" s="10"/>
      <c r="V806" s="17"/>
      <c r="X806" s="12"/>
      <c r="Y806" s="10"/>
    </row>
    <row r="807" spans="2:27">
      <c r="B807" s="12"/>
      <c r="C807" s="10"/>
      <c r="V807" s="17"/>
      <c r="X807" s="12"/>
      <c r="Y807" s="10"/>
    </row>
    <row r="808" spans="2:27">
      <c r="B808" s="12"/>
      <c r="C808" s="10"/>
      <c r="V808" s="17"/>
      <c r="X808" s="12"/>
      <c r="Y808" s="10"/>
    </row>
    <row r="809" spans="2:27">
      <c r="B809" s="11"/>
      <c r="C809" s="10"/>
      <c r="V809" s="17"/>
      <c r="X809" s="11"/>
      <c r="Y809" s="10"/>
    </row>
    <row r="810" spans="2:27">
      <c r="B810" s="15" t="s">
        <v>18</v>
      </c>
      <c r="C810" s="16">
        <f>SUM(C791:C809)</f>
        <v>153.00000000000023</v>
      </c>
      <c r="D810" t="s">
        <v>22</v>
      </c>
      <c r="E810" t="s">
        <v>21</v>
      </c>
      <c r="V810" s="17"/>
      <c r="X810" s="15" t="s">
        <v>18</v>
      </c>
      <c r="Y810" s="16">
        <f>SUM(Y791:Y809)</f>
        <v>153.00000000000023</v>
      </c>
      <c r="Z810" t="s">
        <v>22</v>
      </c>
      <c r="AA810" t="s">
        <v>21</v>
      </c>
    </row>
    <row r="811" spans="2:27">
      <c r="E811" s="1" t="s">
        <v>19</v>
      </c>
      <c r="V811" s="17"/>
      <c r="AA811" s="1" t="s">
        <v>19</v>
      </c>
    </row>
    <row r="812" spans="2:27">
      <c r="V812" s="17"/>
    </row>
    <row r="813" spans="2:27">
      <c r="V813" s="17"/>
    </row>
    <row r="814" spans="2:27">
      <c r="V814" s="17"/>
    </row>
    <row r="815" spans="2:27">
      <c r="V815" s="17"/>
    </row>
    <row r="816" spans="2:27">
      <c r="V816" s="17"/>
    </row>
    <row r="817" spans="2:41">
      <c r="V817" s="17"/>
    </row>
    <row r="818" spans="2:41">
      <c r="V818" s="17"/>
    </row>
    <row r="819" spans="2:41">
      <c r="V819" s="17"/>
    </row>
    <row r="820" spans="2:41">
      <c r="V820" s="17"/>
    </row>
    <row r="821" spans="2:41">
      <c r="V821" s="17"/>
    </row>
    <row r="822" spans="2:41">
      <c r="V822" s="17"/>
    </row>
    <row r="823" spans="2:41">
      <c r="V823" s="17"/>
    </row>
    <row r="824" spans="2:41">
      <c r="V824" s="17"/>
      <c r="AC824" s="176" t="s">
        <v>29</v>
      </c>
      <c r="AD824" s="176"/>
      <c r="AE824" s="176"/>
    </row>
    <row r="825" spans="2:41" ht="15" customHeight="1">
      <c r="H825" s="76" t="s">
        <v>28</v>
      </c>
      <c r="I825" s="76"/>
      <c r="J825" s="76"/>
      <c r="V825" s="17"/>
      <c r="AC825" s="176"/>
      <c r="AD825" s="176"/>
      <c r="AE825" s="176"/>
    </row>
    <row r="826" spans="2:41" ht="15" customHeight="1">
      <c r="H826" s="76"/>
      <c r="I826" s="76"/>
      <c r="J826" s="76"/>
      <c r="V826" s="17"/>
      <c r="AC826" s="176"/>
      <c r="AD826" s="176"/>
      <c r="AE826" s="176"/>
    </row>
    <row r="827" spans="2:41">
      <c r="V827" s="17"/>
    </row>
    <row r="828" spans="2:41">
      <c r="V828" s="17"/>
    </row>
    <row r="829" spans="2:41" ht="23.25">
      <c r="B829" s="22" t="s">
        <v>70</v>
      </c>
      <c r="V829" s="17"/>
      <c r="X829" s="22" t="s">
        <v>70</v>
      </c>
    </row>
    <row r="830" spans="2:41" ht="23.25">
      <c r="B830" s="23" t="s">
        <v>32</v>
      </c>
      <c r="C830" s="20">
        <f>IF(X782="PAGADO",0,Y787)</f>
        <v>-153.00000000000023</v>
      </c>
      <c r="E830" s="174" t="s">
        <v>20</v>
      </c>
      <c r="F830" s="174"/>
      <c r="G830" s="174"/>
      <c r="H830" s="174"/>
      <c r="V830" s="17"/>
      <c r="X830" s="23" t="s">
        <v>32</v>
      </c>
      <c r="Y830" s="20">
        <f>IF(B830="PAGADO",0,C835)</f>
        <v>-153.00000000000023</v>
      </c>
      <c r="AA830" s="174" t="s">
        <v>20</v>
      </c>
      <c r="AB830" s="174"/>
      <c r="AC830" s="174"/>
      <c r="AD830" s="174"/>
    </row>
    <row r="831" spans="2:41">
      <c r="B831" s="1" t="s">
        <v>0</v>
      </c>
      <c r="C831" s="19">
        <f>H846</f>
        <v>0</v>
      </c>
      <c r="E831" s="2" t="s">
        <v>1</v>
      </c>
      <c r="F831" s="2" t="s">
        <v>2</v>
      </c>
      <c r="G831" s="2" t="s">
        <v>3</v>
      </c>
      <c r="H831" s="2" t="s">
        <v>4</v>
      </c>
      <c r="N831" s="2" t="s">
        <v>1</v>
      </c>
      <c r="O831" s="2" t="s">
        <v>5</v>
      </c>
      <c r="P831" s="2" t="s">
        <v>4</v>
      </c>
      <c r="Q831" s="2" t="s">
        <v>6</v>
      </c>
      <c r="R831" s="2" t="s">
        <v>7</v>
      </c>
      <c r="S831" s="3"/>
      <c r="V831" s="17"/>
      <c r="X831" s="1" t="s">
        <v>0</v>
      </c>
      <c r="Y831" s="19">
        <f>AD846</f>
        <v>0</v>
      </c>
      <c r="AA831" s="2" t="s">
        <v>1</v>
      </c>
      <c r="AB831" s="2" t="s">
        <v>2</v>
      </c>
      <c r="AC831" s="2" t="s">
        <v>3</v>
      </c>
      <c r="AD831" s="2" t="s">
        <v>4</v>
      </c>
      <c r="AJ831" s="2" t="s">
        <v>1</v>
      </c>
      <c r="AK831" s="2" t="s">
        <v>5</v>
      </c>
      <c r="AL831" s="2" t="s">
        <v>4</v>
      </c>
      <c r="AM831" s="2" t="s">
        <v>6</v>
      </c>
      <c r="AN831" s="2" t="s">
        <v>7</v>
      </c>
      <c r="AO831" s="3"/>
    </row>
    <row r="832" spans="2:41">
      <c r="C832" s="2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Y832" s="2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" t="s">
        <v>24</v>
      </c>
      <c r="C833" s="19">
        <f>IF(C830&gt;0,C830+C831,C831)</f>
        <v>0</v>
      </c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" t="s">
        <v>24</v>
      </c>
      <c r="Y833" s="19">
        <f>IF(Y830&gt;0,Y831+Y830,Y831)</f>
        <v>0</v>
      </c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" t="s">
        <v>9</v>
      </c>
      <c r="C834" s="20">
        <f>C857</f>
        <v>153.00000000000023</v>
      </c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" t="s">
        <v>9</v>
      </c>
      <c r="Y834" s="20">
        <f>Y857</f>
        <v>153.00000000000023</v>
      </c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6" t="s">
        <v>25</v>
      </c>
      <c r="C835" s="21">
        <f>C833-C834</f>
        <v>-153.00000000000023</v>
      </c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6" t="s">
        <v>8</v>
      </c>
      <c r="Y835" s="21">
        <f>Y833-Y834</f>
        <v>-153.00000000000023</v>
      </c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 ht="26.25">
      <c r="B836" s="177" t="str">
        <f>IF(C835&lt;0,"NO PAGAR","COBRAR")</f>
        <v>NO PAGAR</v>
      </c>
      <c r="C836" s="177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77" t="str">
        <f>IF(Y835&lt;0,"NO PAGAR","COBRAR")</f>
        <v>NO PAGAR</v>
      </c>
      <c r="Y836" s="177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68" t="s">
        <v>9</v>
      </c>
      <c r="C837" s="169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68" t="s">
        <v>9</v>
      </c>
      <c r="Y837" s="169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9" t="str">
        <f>IF(C871&lt;0,"SALDO A FAVOR","SALDO ADELANTAD0'")</f>
        <v>SALDO ADELANTAD0'</v>
      </c>
      <c r="C838" s="10">
        <f>IF(Y782&lt;=0,Y782*-1)</f>
        <v>153.00000000000023</v>
      </c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9" t="str">
        <f>IF(C835&lt;0,"SALDO ADELANTADO","SALDO A FAVOR'")</f>
        <v>SALDO ADELANTADO</v>
      </c>
      <c r="Y838" s="10">
        <f>IF(C835&lt;=0,C835*-1)</f>
        <v>153.00000000000023</v>
      </c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1" t="s">
        <v>10</v>
      </c>
      <c r="C839" s="10">
        <f>R848</f>
        <v>0</v>
      </c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10</v>
      </c>
      <c r="Y839" s="10">
        <f>AN848</f>
        <v>0</v>
      </c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11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11</v>
      </c>
      <c r="Y840" s="1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1" t="s">
        <v>12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12</v>
      </c>
      <c r="Y841" s="1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1" t="s">
        <v>13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13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14</v>
      </c>
      <c r="C843" s="10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14</v>
      </c>
      <c r="Y843" s="10"/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1" t="s">
        <v>15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15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16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16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17</v>
      </c>
      <c r="C846" s="10"/>
      <c r="E846" s="170" t="s">
        <v>7</v>
      </c>
      <c r="F846" s="171"/>
      <c r="G846" s="172"/>
      <c r="H846" s="5">
        <f>SUM(H832:H845)</f>
        <v>0</v>
      </c>
      <c r="N846" s="3"/>
      <c r="O846" s="3"/>
      <c r="P846" s="3"/>
      <c r="Q846" s="3"/>
      <c r="R846" s="18"/>
      <c r="S846" s="3"/>
      <c r="V846" s="17"/>
      <c r="X846" s="11" t="s">
        <v>17</v>
      </c>
      <c r="Y846" s="10"/>
      <c r="AA846" s="170" t="s">
        <v>7</v>
      </c>
      <c r="AB846" s="171"/>
      <c r="AC846" s="172"/>
      <c r="AD846" s="5">
        <f>SUM(AD832:AD845)</f>
        <v>0</v>
      </c>
      <c r="AJ846" s="3"/>
      <c r="AK846" s="3"/>
      <c r="AL846" s="3"/>
      <c r="AM846" s="3"/>
      <c r="AN846" s="18"/>
      <c r="AO846" s="3"/>
    </row>
    <row r="847" spans="2:41">
      <c r="B847" s="12"/>
      <c r="C847" s="10"/>
      <c r="E847" s="13"/>
      <c r="F847" s="13"/>
      <c r="G847" s="13"/>
      <c r="N847" s="3"/>
      <c r="O847" s="3"/>
      <c r="P847" s="3"/>
      <c r="Q847" s="3"/>
      <c r="R847" s="18"/>
      <c r="S847" s="3"/>
      <c r="V847" s="17"/>
      <c r="X847" s="12"/>
      <c r="Y847" s="10"/>
      <c r="AA847" s="13"/>
      <c r="AB847" s="13"/>
      <c r="AC847" s="13"/>
      <c r="AJ847" s="3"/>
      <c r="AK847" s="3"/>
      <c r="AL847" s="3"/>
      <c r="AM847" s="3"/>
      <c r="AN847" s="18"/>
      <c r="AO847" s="3"/>
    </row>
    <row r="848" spans="2:41">
      <c r="B848" s="12"/>
      <c r="C848" s="10"/>
      <c r="N848" s="170" t="s">
        <v>7</v>
      </c>
      <c r="O848" s="171"/>
      <c r="P848" s="171"/>
      <c r="Q848" s="172"/>
      <c r="R848" s="18">
        <f>SUM(R832:R847)</f>
        <v>0</v>
      </c>
      <c r="S848" s="3"/>
      <c r="V848" s="17"/>
      <c r="X848" s="12"/>
      <c r="Y848" s="10"/>
      <c r="AJ848" s="170" t="s">
        <v>7</v>
      </c>
      <c r="AK848" s="171"/>
      <c r="AL848" s="171"/>
      <c r="AM848" s="172"/>
      <c r="AN848" s="18">
        <f>SUM(AN832:AN847)</f>
        <v>0</v>
      </c>
      <c r="AO848" s="3"/>
    </row>
    <row r="849" spans="2:27">
      <c r="B849" s="12"/>
      <c r="C849" s="10"/>
      <c r="V849" s="17"/>
      <c r="X849" s="12"/>
      <c r="Y849" s="10"/>
    </row>
    <row r="850" spans="2:27">
      <c r="B850" s="12"/>
      <c r="C850" s="10"/>
      <c r="V850" s="17"/>
      <c r="X850" s="12"/>
      <c r="Y850" s="10"/>
    </row>
    <row r="851" spans="2:27">
      <c r="B851" s="12"/>
      <c r="C851" s="10"/>
      <c r="E851" s="14"/>
      <c r="V851" s="17"/>
      <c r="X851" s="12"/>
      <c r="Y851" s="10"/>
      <c r="AA851" s="14"/>
    </row>
    <row r="852" spans="2:27">
      <c r="B852" s="12"/>
      <c r="C852" s="10"/>
      <c r="V852" s="17"/>
      <c r="X852" s="12"/>
      <c r="Y852" s="10"/>
    </row>
    <row r="853" spans="2:27">
      <c r="B853" s="12"/>
      <c r="C853" s="10"/>
      <c r="V853" s="17"/>
      <c r="X853" s="12"/>
      <c r="Y853" s="10"/>
    </row>
    <row r="854" spans="2:27">
      <c r="B854" s="12"/>
      <c r="C854" s="10"/>
      <c r="V854" s="17"/>
      <c r="X854" s="12"/>
      <c r="Y854" s="10"/>
    </row>
    <row r="855" spans="2:27">
      <c r="B855" s="12"/>
      <c r="C855" s="10"/>
      <c r="V855" s="17"/>
      <c r="X855" s="12"/>
      <c r="Y855" s="10"/>
    </row>
    <row r="856" spans="2:27">
      <c r="B856" s="11"/>
      <c r="C856" s="10"/>
      <c r="V856" s="17"/>
      <c r="X856" s="11"/>
      <c r="Y856" s="10"/>
    </row>
    <row r="857" spans="2:27">
      <c r="B857" s="15" t="s">
        <v>18</v>
      </c>
      <c r="C857" s="16">
        <f>SUM(C838:C856)</f>
        <v>153.00000000000023</v>
      </c>
      <c r="V857" s="17"/>
      <c r="X857" s="15" t="s">
        <v>18</v>
      </c>
      <c r="Y857" s="16">
        <f>SUM(Y838:Y856)</f>
        <v>153.00000000000023</v>
      </c>
    </row>
    <row r="858" spans="2:27">
      <c r="D858" t="s">
        <v>22</v>
      </c>
      <c r="E858" t="s">
        <v>21</v>
      </c>
      <c r="V858" s="17"/>
      <c r="Z858" t="s">
        <v>22</v>
      </c>
      <c r="AA858" t="s">
        <v>21</v>
      </c>
    </row>
    <row r="859" spans="2:27">
      <c r="E859" s="1" t="s">
        <v>19</v>
      </c>
      <c r="V859" s="17"/>
      <c r="AA859" s="1" t="s">
        <v>19</v>
      </c>
    </row>
    <row r="860" spans="2:27">
      <c r="V860" s="17"/>
    </row>
    <row r="861" spans="2:27">
      <c r="V861" s="17"/>
    </row>
    <row r="862" spans="2:27">
      <c r="V862" s="17"/>
    </row>
    <row r="863" spans="2:27">
      <c r="V863" s="17"/>
    </row>
    <row r="864" spans="2:27">
      <c r="V864" s="17"/>
    </row>
    <row r="865" spans="1:43">
      <c r="V865" s="17"/>
    </row>
    <row r="866" spans="1:43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  <c r="AN866" s="17"/>
      <c r="AO866" s="17"/>
      <c r="AP866" s="17"/>
      <c r="AQ866" s="17"/>
    </row>
    <row r="867" spans="1:43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</row>
    <row r="868" spans="1:43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</row>
    <row r="869" spans="1:43">
      <c r="V869" s="17"/>
    </row>
    <row r="870" spans="1:43" ht="15" customHeight="1">
      <c r="H870" s="76" t="s">
        <v>30</v>
      </c>
      <c r="I870" s="76"/>
      <c r="J870" s="76"/>
      <c r="V870" s="17"/>
      <c r="AA870" s="173" t="s">
        <v>31</v>
      </c>
      <c r="AB870" s="173"/>
      <c r="AC870" s="173"/>
    </row>
    <row r="871" spans="1:43" ht="15" customHeight="1">
      <c r="H871" s="76"/>
      <c r="I871" s="76"/>
      <c r="J871" s="76"/>
      <c r="V871" s="17"/>
      <c r="AA871" s="173"/>
      <c r="AB871" s="173"/>
      <c r="AC871" s="173"/>
    </row>
    <row r="872" spans="1:43">
      <c r="V872" s="17"/>
    </row>
    <row r="873" spans="1:43">
      <c r="V873" s="17"/>
    </row>
    <row r="874" spans="1:43" ht="23.25">
      <c r="B874" s="24" t="s">
        <v>70</v>
      </c>
      <c r="V874" s="17"/>
      <c r="X874" s="22" t="s">
        <v>70</v>
      </c>
    </row>
    <row r="875" spans="1:43" ht="23.25">
      <c r="B875" s="23" t="s">
        <v>32</v>
      </c>
      <c r="C875" s="20">
        <f>IF(X830="PAGADO",0,C835)</f>
        <v>-153.00000000000023</v>
      </c>
      <c r="E875" s="174" t="s">
        <v>20</v>
      </c>
      <c r="F875" s="174"/>
      <c r="G875" s="174"/>
      <c r="H875" s="174"/>
      <c r="V875" s="17"/>
      <c r="X875" s="23" t="s">
        <v>32</v>
      </c>
      <c r="Y875" s="20">
        <f>IF(B1675="PAGADO",0,C880)</f>
        <v>-153.00000000000023</v>
      </c>
      <c r="AA875" s="174" t="s">
        <v>20</v>
      </c>
      <c r="AB875" s="174"/>
      <c r="AC875" s="174"/>
      <c r="AD875" s="174"/>
    </row>
    <row r="876" spans="1:43">
      <c r="B876" s="1" t="s">
        <v>0</v>
      </c>
      <c r="C876" s="19">
        <f>H891</f>
        <v>0</v>
      </c>
      <c r="E876" s="2" t="s">
        <v>1</v>
      </c>
      <c r="F876" s="2" t="s">
        <v>2</v>
      </c>
      <c r="G876" s="2" t="s">
        <v>3</v>
      </c>
      <c r="H876" s="2" t="s">
        <v>4</v>
      </c>
      <c r="N876" s="2" t="s">
        <v>1</v>
      </c>
      <c r="O876" s="2" t="s">
        <v>5</v>
      </c>
      <c r="P876" s="2" t="s">
        <v>4</v>
      </c>
      <c r="Q876" s="2" t="s">
        <v>6</v>
      </c>
      <c r="R876" s="2" t="s">
        <v>7</v>
      </c>
      <c r="S876" s="3"/>
      <c r="V876" s="17"/>
      <c r="X876" s="1" t="s">
        <v>0</v>
      </c>
      <c r="Y876" s="19">
        <f>AD891</f>
        <v>0</v>
      </c>
      <c r="AA876" s="2" t="s">
        <v>1</v>
      </c>
      <c r="AB876" s="2" t="s">
        <v>2</v>
      </c>
      <c r="AC876" s="2" t="s">
        <v>3</v>
      </c>
      <c r="AD876" s="2" t="s">
        <v>4</v>
      </c>
      <c r="AJ876" s="2" t="s">
        <v>1</v>
      </c>
      <c r="AK876" s="2" t="s">
        <v>5</v>
      </c>
      <c r="AL876" s="2" t="s">
        <v>4</v>
      </c>
      <c r="AM876" s="2" t="s">
        <v>6</v>
      </c>
      <c r="AN876" s="2" t="s">
        <v>7</v>
      </c>
      <c r="AO876" s="3"/>
    </row>
    <row r="877" spans="1:43">
      <c r="C877" s="20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Y877" s="20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1:43">
      <c r="B878" s="1" t="s">
        <v>24</v>
      </c>
      <c r="C878" s="19">
        <f>IF(C875&gt;0,C875+C876,C876)</f>
        <v>0</v>
      </c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" t="s">
        <v>24</v>
      </c>
      <c r="Y878" s="19">
        <f>IF(Y875&gt;0,Y875+Y876,Y876)</f>
        <v>0</v>
      </c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1:43">
      <c r="B879" s="1" t="s">
        <v>9</v>
      </c>
      <c r="C879" s="20">
        <f>C903</f>
        <v>153.00000000000023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" t="s">
        <v>9</v>
      </c>
      <c r="Y879" s="20">
        <f>Y903</f>
        <v>153.00000000000023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1:43">
      <c r="B880" s="6" t="s">
        <v>26</v>
      </c>
      <c r="C880" s="21">
        <f>C878-C879</f>
        <v>-153.00000000000023</v>
      </c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6" t="s">
        <v>27</v>
      </c>
      <c r="Y880" s="21">
        <f>Y878-Y879</f>
        <v>-153.00000000000023</v>
      </c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 ht="23.25">
      <c r="B881" s="6"/>
      <c r="C881" s="7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75" t="str">
        <f>IF(Y880&lt;0,"NO PAGAR","COBRAR'")</f>
        <v>NO PAGAR</v>
      </c>
      <c r="Y881" s="175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 ht="23.25">
      <c r="B882" s="175" t="str">
        <f>IF(C880&lt;0,"NO PAGAR","COBRAR'")</f>
        <v>NO PAGAR</v>
      </c>
      <c r="C882" s="175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6"/>
      <c r="Y882" s="8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68" t="s">
        <v>9</v>
      </c>
      <c r="C883" s="169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68" t="s">
        <v>9</v>
      </c>
      <c r="Y883" s="169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9" t="str">
        <f>IF(Y835&lt;0,"SALDO ADELANTADO","SALDO A FAVOR '")</f>
        <v>SALDO ADELANTADO</v>
      </c>
      <c r="C884" s="10">
        <f>IF(Y835&lt;=0,Y835*-1)</f>
        <v>153.00000000000023</v>
      </c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9" t="str">
        <f>IF(C880&lt;0,"SALDO ADELANTADO","SALDO A FAVOR'")</f>
        <v>SALDO ADELANTADO</v>
      </c>
      <c r="Y884" s="10">
        <f>IF(C880&lt;=0,C880*-1)</f>
        <v>153.00000000000023</v>
      </c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10</v>
      </c>
      <c r="C885" s="10">
        <f>R893</f>
        <v>0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10</v>
      </c>
      <c r="Y885" s="10">
        <f>AN893</f>
        <v>0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11</v>
      </c>
      <c r="C886" s="10"/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1" t="s">
        <v>11</v>
      </c>
      <c r="Y886" s="10"/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12</v>
      </c>
      <c r="C887" s="1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12</v>
      </c>
      <c r="Y887" s="1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13</v>
      </c>
      <c r="C888" s="1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13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14</v>
      </c>
      <c r="C889" s="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1" t="s">
        <v>14</v>
      </c>
      <c r="Y889" s="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1" t="s">
        <v>15</v>
      </c>
      <c r="C890" s="10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15</v>
      </c>
      <c r="Y890" s="1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16</v>
      </c>
      <c r="C891" s="10"/>
      <c r="E891" s="170" t="s">
        <v>7</v>
      </c>
      <c r="F891" s="171"/>
      <c r="G891" s="172"/>
      <c r="H891" s="5">
        <f>SUM(H877:H890)</f>
        <v>0</v>
      </c>
      <c r="N891" s="3"/>
      <c r="O891" s="3"/>
      <c r="P891" s="3"/>
      <c r="Q891" s="3"/>
      <c r="R891" s="18"/>
      <c r="S891" s="3"/>
      <c r="V891" s="17"/>
      <c r="X891" s="11" t="s">
        <v>16</v>
      </c>
      <c r="Y891" s="10"/>
      <c r="AA891" s="170" t="s">
        <v>7</v>
      </c>
      <c r="AB891" s="171"/>
      <c r="AC891" s="172"/>
      <c r="AD891" s="5">
        <f>SUM(AD877:AD890)</f>
        <v>0</v>
      </c>
      <c r="AJ891" s="3"/>
      <c r="AK891" s="3"/>
      <c r="AL891" s="3"/>
      <c r="AM891" s="3"/>
      <c r="AN891" s="18"/>
      <c r="AO891" s="3"/>
    </row>
    <row r="892" spans="2:41">
      <c r="B892" s="11" t="s">
        <v>17</v>
      </c>
      <c r="C892" s="10"/>
      <c r="E892" s="13"/>
      <c r="F892" s="13"/>
      <c r="G892" s="13"/>
      <c r="N892" s="3"/>
      <c r="O892" s="3"/>
      <c r="P892" s="3"/>
      <c r="Q892" s="3"/>
      <c r="R892" s="18"/>
      <c r="S892" s="3"/>
      <c r="V892" s="17"/>
      <c r="X892" s="11" t="s">
        <v>17</v>
      </c>
      <c r="Y892" s="10"/>
      <c r="AA892" s="13"/>
      <c r="AB892" s="13"/>
      <c r="AC892" s="13"/>
      <c r="AJ892" s="3"/>
      <c r="AK892" s="3"/>
      <c r="AL892" s="3"/>
      <c r="AM892" s="3"/>
      <c r="AN892" s="18"/>
      <c r="AO892" s="3"/>
    </row>
    <row r="893" spans="2:41">
      <c r="B893" s="12"/>
      <c r="C893" s="10"/>
      <c r="N893" s="170" t="s">
        <v>7</v>
      </c>
      <c r="O893" s="171"/>
      <c r="P893" s="171"/>
      <c r="Q893" s="172"/>
      <c r="R893" s="18">
        <f>SUM(R877:R892)</f>
        <v>0</v>
      </c>
      <c r="S893" s="3"/>
      <c r="V893" s="17"/>
      <c r="X893" s="12"/>
      <c r="Y893" s="10"/>
      <c r="AJ893" s="170" t="s">
        <v>7</v>
      </c>
      <c r="AK893" s="171"/>
      <c r="AL893" s="171"/>
      <c r="AM893" s="172"/>
      <c r="AN893" s="18">
        <f>SUM(AN877:AN892)</f>
        <v>0</v>
      </c>
      <c r="AO893" s="3"/>
    </row>
    <row r="894" spans="2:41">
      <c r="B894" s="12"/>
      <c r="C894" s="10"/>
      <c r="V894" s="17"/>
      <c r="X894" s="12"/>
      <c r="Y894" s="10"/>
    </row>
    <row r="895" spans="2:41">
      <c r="B895" s="12"/>
      <c r="C895" s="10"/>
      <c r="V895" s="17"/>
      <c r="X895" s="12"/>
      <c r="Y895" s="10"/>
    </row>
    <row r="896" spans="2:41">
      <c r="B896" s="12"/>
      <c r="C896" s="10"/>
      <c r="E896" s="14"/>
      <c r="V896" s="17"/>
      <c r="X896" s="12"/>
      <c r="Y896" s="10"/>
      <c r="AA896" s="14"/>
    </row>
    <row r="897" spans="2:27">
      <c r="B897" s="12"/>
      <c r="C897" s="10"/>
      <c r="V897" s="17"/>
      <c r="X897" s="12"/>
      <c r="Y897" s="10"/>
    </row>
    <row r="898" spans="2:27">
      <c r="B898" s="12"/>
      <c r="C898" s="10"/>
      <c r="V898" s="17"/>
      <c r="X898" s="12"/>
      <c r="Y898" s="10"/>
    </row>
    <row r="899" spans="2:27">
      <c r="B899" s="12"/>
      <c r="C899" s="10"/>
      <c r="V899" s="17"/>
      <c r="X899" s="12"/>
      <c r="Y899" s="10"/>
    </row>
    <row r="900" spans="2:27">
      <c r="B900" s="12"/>
      <c r="C900" s="10"/>
      <c r="V900" s="17"/>
      <c r="X900" s="12"/>
      <c r="Y900" s="10"/>
    </row>
    <row r="901" spans="2:27">
      <c r="B901" s="12"/>
      <c r="C901" s="10"/>
      <c r="V901" s="17"/>
      <c r="X901" s="12"/>
      <c r="Y901" s="10"/>
    </row>
    <row r="902" spans="2:27">
      <c r="B902" s="11"/>
      <c r="C902" s="10"/>
      <c r="V902" s="17"/>
      <c r="X902" s="11"/>
      <c r="Y902" s="10"/>
    </row>
    <row r="903" spans="2:27">
      <c r="B903" s="15" t="s">
        <v>18</v>
      </c>
      <c r="C903" s="16">
        <f>SUM(C884:C902)</f>
        <v>153.00000000000023</v>
      </c>
      <c r="D903" t="s">
        <v>22</v>
      </c>
      <c r="E903" t="s">
        <v>21</v>
      </c>
      <c r="V903" s="17"/>
      <c r="X903" s="15" t="s">
        <v>18</v>
      </c>
      <c r="Y903" s="16">
        <f>SUM(Y884:Y902)</f>
        <v>153.00000000000023</v>
      </c>
      <c r="Z903" t="s">
        <v>22</v>
      </c>
      <c r="AA903" t="s">
        <v>21</v>
      </c>
    </row>
    <row r="904" spans="2:27">
      <c r="E904" s="1" t="s">
        <v>19</v>
      </c>
      <c r="V904" s="17"/>
      <c r="AA904" s="1" t="s">
        <v>19</v>
      </c>
    </row>
    <row r="905" spans="2:27">
      <c r="V905" s="17"/>
    </row>
    <row r="906" spans="2:27">
      <c r="V906" s="17"/>
    </row>
    <row r="907" spans="2:27">
      <c r="V907" s="17"/>
    </row>
    <row r="908" spans="2:27">
      <c r="V908" s="17"/>
    </row>
    <row r="909" spans="2:27">
      <c r="V909" s="17"/>
    </row>
    <row r="910" spans="2:27">
      <c r="V910" s="17"/>
    </row>
    <row r="911" spans="2:27">
      <c r="V911" s="17"/>
    </row>
    <row r="912" spans="2:27">
      <c r="V912" s="17"/>
    </row>
    <row r="913" spans="2:41">
      <c r="V913" s="17"/>
    </row>
    <row r="914" spans="2:41">
      <c r="V914" s="17"/>
    </row>
    <row r="915" spans="2:41">
      <c r="V915" s="17"/>
    </row>
    <row r="916" spans="2:41">
      <c r="V916" s="17"/>
    </row>
    <row r="917" spans="2:41">
      <c r="V917" s="17"/>
    </row>
    <row r="918" spans="2:41">
      <c r="V918" s="17"/>
      <c r="AC918" s="176" t="s">
        <v>29</v>
      </c>
      <c r="AD918" s="176"/>
      <c r="AE918" s="176"/>
    </row>
    <row r="919" spans="2:41" ht="15" customHeight="1">
      <c r="H919" s="76" t="s">
        <v>28</v>
      </c>
      <c r="I919" s="76"/>
      <c r="J919" s="76"/>
      <c r="V919" s="17"/>
      <c r="AC919" s="176"/>
      <c r="AD919" s="176"/>
      <c r="AE919" s="176"/>
    </row>
    <row r="920" spans="2:41" ht="15" customHeight="1">
      <c r="H920" s="76"/>
      <c r="I920" s="76"/>
      <c r="J920" s="76"/>
      <c r="V920" s="17"/>
      <c r="AC920" s="176"/>
      <c r="AD920" s="176"/>
      <c r="AE920" s="176"/>
    </row>
    <row r="921" spans="2:41">
      <c r="V921" s="17"/>
    </row>
    <row r="922" spans="2:41">
      <c r="V922" s="17"/>
    </row>
    <row r="923" spans="2:41" ht="23.25">
      <c r="B923" s="22" t="s">
        <v>71</v>
      </c>
      <c r="V923" s="17"/>
      <c r="X923" s="22" t="s">
        <v>71</v>
      </c>
    </row>
    <row r="924" spans="2:41" ht="23.25">
      <c r="B924" s="23" t="s">
        <v>32</v>
      </c>
      <c r="C924" s="20">
        <f>IF(X875="PAGADO",0,Y880)</f>
        <v>-153.00000000000023</v>
      </c>
      <c r="E924" s="174" t="s">
        <v>20</v>
      </c>
      <c r="F924" s="174"/>
      <c r="G924" s="174"/>
      <c r="H924" s="174"/>
      <c r="V924" s="17"/>
      <c r="X924" s="23" t="s">
        <v>32</v>
      </c>
      <c r="Y924" s="20">
        <f>IF(B924="PAGADO",0,C929)</f>
        <v>-153.00000000000023</v>
      </c>
      <c r="AA924" s="174" t="s">
        <v>20</v>
      </c>
      <c r="AB924" s="174"/>
      <c r="AC924" s="174"/>
      <c r="AD924" s="174"/>
    </row>
    <row r="925" spans="2:41">
      <c r="B925" s="1" t="s">
        <v>0</v>
      </c>
      <c r="C925" s="19">
        <f>H940</f>
        <v>0</v>
      </c>
      <c r="E925" s="2" t="s">
        <v>1</v>
      </c>
      <c r="F925" s="2" t="s">
        <v>2</v>
      </c>
      <c r="G925" s="2" t="s">
        <v>3</v>
      </c>
      <c r="H925" s="2" t="s">
        <v>4</v>
      </c>
      <c r="N925" s="2" t="s">
        <v>1</v>
      </c>
      <c r="O925" s="2" t="s">
        <v>5</v>
      </c>
      <c r="P925" s="2" t="s">
        <v>4</v>
      </c>
      <c r="Q925" s="2" t="s">
        <v>6</v>
      </c>
      <c r="R925" s="2" t="s">
        <v>7</v>
      </c>
      <c r="S925" s="3"/>
      <c r="V925" s="17"/>
      <c r="X925" s="1" t="s">
        <v>0</v>
      </c>
      <c r="Y925" s="19">
        <f>AD940</f>
        <v>0</v>
      </c>
      <c r="AA925" s="2" t="s">
        <v>1</v>
      </c>
      <c r="AB925" s="2" t="s">
        <v>2</v>
      </c>
      <c r="AC925" s="2" t="s">
        <v>3</v>
      </c>
      <c r="AD925" s="2" t="s">
        <v>4</v>
      </c>
      <c r="AJ925" s="2" t="s">
        <v>1</v>
      </c>
      <c r="AK925" s="2" t="s">
        <v>5</v>
      </c>
      <c r="AL925" s="2" t="s">
        <v>4</v>
      </c>
      <c r="AM925" s="2" t="s">
        <v>6</v>
      </c>
      <c r="AN925" s="2" t="s">
        <v>7</v>
      </c>
      <c r="AO925" s="3"/>
    </row>
    <row r="926" spans="2:41">
      <c r="C926" s="2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Y926" s="2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" t="s">
        <v>24</v>
      </c>
      <c r="C927" s="19">
        <f>IF(C924&gt;0,C924+C925,C925)</f>
        <v>0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" t="s">
        <v>24</v>
      </c>
      <c r="Y927" s="19">
        <f>IF(Y924&gt;0,Y925+Y924,Y925)</f>
        <v>0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" t="s">
        <v>9</v>
      </c>
      <c r="C928" s="20">
        <f>C951</f>
        <v>153.00000000000023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" t="s">
        <v>9</v>
      </c>
      <c r="Y928" s="20">
        <f>Y951</f>
        <v>153.00000000000023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6" t="s">
        <v>25</v>
      </c>
      <c r="C929" s="21">
        <f>C927-C928</f>
        <v>-153.00000000000023</v>
      </c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6" t="s">
        <v>8</v>
      </c>
      <c r="Y929" s="21">
        <f>Y927-Y928</f>
        <v>-153.00000000000023</v>
      </c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 ht="26.25">
      <c r="B930" s="177" t="str">
        <f>IF(C929&lt;0,"NO PAGAR","COBRAR")</f>
        <v>NO PAGAR</v>
      </c>
      <c r="C930" s="177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77" t="str">
        <f>IF(Y929&lt;0,"NO PAGAR","COBRAR")</f>
        <v>NO PAGAR</v>
      </c>
      <c r="Y930" s="177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68" t="s">
        <v>9</v>
      </c>
      <c r="C931" s="169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68" t="s">
        <v>9</v>
      </c>
      <c r="Y931" s="169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9" t="str">
        <f>IF(C965&lt;0,"SALDO A FAVOR","SALDO ADELANTAD0'")</f>
        <v>SALDO ADELANTAD0'</v>
      </c>
      <c r="C932" s="10">
        <f>IF(Y880&lt;=0,Y880*-1)</f>
        <v>153.00000000000023</v>
      </c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9" t="str">
        <f>IF(C929&lt;0,"SALDO ADELANTADO","SALDO A FAVOR'")</f>
        <v>SALDO ADELANTADO</v>
      </c>
      <c r="Y932" s="10">
        <f>IF(C929&lt;=0,C929*-1)</f>
        <v>153.00000000000023</v>
      </c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10</v>
      </c>
      <c r="C933" s="10">
        <f>R942</f>
        <v>0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10</v>
      </c>
      <c r="Y933" s="10">
        <f>AN942</f>
        <v>0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11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11</v>
      </c>
      <c r="Y934" s="1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1" t="s">
        <v>12</v>
      </c>
      <c r="C935" s="1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1" t="s">
        <v>12</v>
      </c>
      <c r="Y935" s="1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1" t="s">
        <v>13</v>
      </c>
      <c r="C936" s="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13</v>
      </c>
      <c r="Y936" s="1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1" t="s">
        <v>14</v>
      </c>
      <c r="C937" s="10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14</v>
      </c>
      <c r="Y937" s="10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15</v>
      </c>
      <c r="C938" s="1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15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16</v>
      </c>
      <c r="C939" s="1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16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1" t="s">
        <v>17</v>
      </c>
      <c r="C940" s="10"/>
      <c r="E940" s="170" t="s">
        <v>7</v>
      </c>
      <c r="F940" s="171"/>
      <c r="G940" s="172"/>
      <c r="H940" s="5">
        <f>SUM(H926:H939)</f>
        <v>0</v>
      </c>
      <c r="N940" s="3"/>
      <c r="O940" s="3"/>
      <c r="P940" s="3"/>
      <c r="Q940" s="3"/>
      <c r="R940" s="18"/>
      <c r="S940" s="3"/>
      <c r="V940" s="17"/>
      <c r="X940" s="11" t="s">
        <v>17</v>
      </c>
      <c r="Y940" s="10"/>
      <c r="AA940" s="170" t="s">
        <v>7</v>
      </c>
      <c r="AB940" s="171"/>
      <c r="AC940" s="172"/>
      <c r="AD940" s="5">
        <f>SUM(AD926:AD939)</f>
        <v>0</v>
      </c>
      <c r="AJ940" s="3"/>
      <c r="AK940" s="3"/>
      <c r="AL940" s="3"/>
      <c r="AM940" s="3"/>
      <c r="AN940" s="18"/>
      <c r="AO940" s="3"/>
    </row>
    <row r="941" spans="2:41">
      <c r="B941" s="12"/>
      <c r="C941" s="10"/>
      <c r="E941" s="13"/>
      <c r="F941" s="13"/>
      <c r="G941" s="13"/>
      <c r="N941" s="3"/>
      <c r="O941" s="3"/>
      <c r="P941" s="3"/>
      <c r="Q941" s="3"/>
      <c r="R941" s="18"/>
      <c r="S941" s="3"/>
      <c r="V941" s="17"/>
      <c r="X941" s="12"/>
      <c r="Y941" s="10"/>
      <c r="AA941" s="13"/>
      <c r="AB941" s="13"/>
      <c r="AC941" s="13"/>
      <c r="AJ941" s="3"/>
      <c r="AK941" s="3"/>
      <c r="AL941" s="3"/>
      <c r="AM941" s="3"/>
      <c r="AN941" s="18"/>
      <c r="AO941" s="3"/>
    </row>
    <row r="942" spans="2:41">
      <c r="B942" s="12"/>
      <c r="C942" s="10"/>
      <c r="N942" s="170" t="s">
        <v>7</v>
      </c>
      <c r="O942" s="171"/>
      <c r="P942" s="171"/>
      <c r="Q942" s="172"/>
      <c r="R942" s="18">
        <f>SUM(R926:R941)</f>
        <v>0</v>
      </c>
      <c r="S942" s="3"/>
      <c r="V942" s="17"/>
      <c r="X942" s="12"/>
      <c r="Y942" s="10"/>
      <c r="AJ942" s="170" t="s">
        <v>7</v>
      </c>
      <c r="AK942" s="171"/>
      <c r="AL942" s="171"/>
      <c r="AM942" s="172"/>
      <c r="AN942" s="18">
        <f>SUM(AN926:AN941)</f>
        <v>0</v>
      </c>
      <c r="AO942" s="3"/>
    </row>
    <row r="943" spans="2:41">
      <c r="B943" s="12"/>
      <c r="C943" s="10"/>
      <c r="V943" s="17"/>
      <c r="X943" s="12"/>
      <c r="Y943" s="10"/>
    </row>
    <row r="944" spans="2:41">
      <c r="B944" s="12"/>
      <c r="C944" s="10"/>
      <c r="V944" s="17"/>
      <c r="X944" s="12"/>
      <c r="Y944" s="10"/>
    </row>
    <row r="945" spans="1:43">
      <c r="B945" s="12"/>
      <c r="C945" s="10"/>
      <c r="E945" s="14"/>
      <c r="V945" s="17"/>
      <c r="X945" s="12"/>
      <c r="Y945" s="10"/>
      <c r="AA945" s="14"/>
    </row>
    <row r="946" spans="1:43">
      <c r="B946" s="12"/>
      <c r="C946" s="10"/>
      <c r="V946" s="17"/>
      <c r="X946" s="12"/>
      <c r="Y946" s="10"/>
    </row>
    <row r="947" spans="1:43">
      <c r="B947" s="12"/>
      <c r="C947" s="10"/>
      <c r="V947" s="17"/>
      <c r="X947" s="12"/>
      <c r="Y947" s="10"/>
    </row>
    <row r="948" spans="1:43">
      <c r="B948" s="12"/>
      <c r="C948" s="10"/>
      <c r="V948" s="17"/>
      <c r="X948" s="12"/>
      <c r="Y948" s="10"/>
    </row>
    <row r="949" spans="1:43">
      <c r="B949" s="12"/>
      <c r="C949" s="10"/>
      <c r="V949" s="17"/>
      <c r="X949" s="12"/>
      <c r="Y949" s="10"/>
    </row>
    <row r="950" spans="1:43">
      <c r="B950" s="11"/>
      <c r="C950" s="10"/>
      <c r="V950" s="17"/>
      <c r="X950" s="11"/>
      <c r="Y950" s="10"/>
    </row>
    <row r="951" spans="1:43">
      <c r="B951" s="15" t="s">
        <v>18</v>
      </c>
      <c r="C951" s="16">
        <f>SUM(C932:C950)</f>
        <v>153.00000000000023</v>
      </c>
      <c r="V951" s="17"/>
      <c r="X951" s="15" t="s">
        <v>18</v>
      </c>
      <c r="Y951" s="16">
        <f>SUM(Y932:Y950)</f>
        <v>153.00000000000023</v>
      </c>
    </row>
    <row r="952" spans="1:43">
      <c r="D952" t="s">
        <v>22</v>
      </c>
      <c r="E952" t="s">
        <v>21</v>
      </c>
      <c r="V952" s="17"/>
      <c r="Z952" t="s">
        <v>22</v>
      </c>
      <c r="AA952" t="s">
        <v>21</v>
      </c>
    </row>
    <row r="953" spans="1:43">
      <c r="E953" s="1" t="s">
        <v>19</v>
      </c>
      <c r="V953" s="17"/>
      <c r="AA953" s="1" t="s">
        <v>19</v>
      </c>
    </row>
    <row r="954" spans="1:43">
      <c r="V954" s="17"/>
    </row>
    <row r="955" spans="1:43">
      <c r="V955" s="17"/>
    </row>
    <row r="956" spans="1:43">
      <c r="V956" s="17"/>
    </row>
    <row r="957" spans="1:43">
      <c r="V957" s="17"/>
    </row>
    <row r="958" spans="1:43">
      <c r="V958" s="17"/>
    </row>
    <row r="959" spans="1:43">
      <c r="V959" s="17"/>
    </row>
    <row r="960" spans="1:43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  <c r="AL960" s="17"/>
      <c r="AM960" s="17"/>
      <c r="AN960" s="17"/>
      <c r="AO960" s="17"/>
      <c r="AP960" s="17"/>
      <c r="AQ960" s="17"/>
    </row>
    <row r="961" spans="1:43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</row>
    <row r="962" spans="1:43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</row>
    <row r="963" spans="1:43">
      <c r="V963" s="17"/>
    </row>
    <row r="964" spans="1:43" ht="15" customHeight="1">
      <c r="H964" s="76" t="s">
        <v>30</v>
      </c>
      <c r="I964" s="76"/>
      <c r="J964" s="76"/>
      <c r="V964" s="17"/>
      <c r="AA964" s="173" t="s">
        <v>31</v>
      </c>
      <c r="AB964" s="173"/>
      <c r="AC964" s="173"/>
    </row>
    <row r="965" spans="1:43" ht="15" customHeight="1">
      <c r="H965" s="76"/>
      <c r="I965" s="76"/>
      <c r="J965" s="76"/>
      <c r="V965" s="17"/>
      <c r="AA965" s="173"/>
      <c r="AB965" s="173"/>
      <c r="AC965" s="173"/>
    </row>
    <row r="966" spans="1:43">
      <c r="V966" s="17"/>
    </row>
    <row r="967" spans="1:43">
      <c r="V967" s="17"/>
    </row>
    <row r="968" spans="1:43" ht="23.25">
      <c r="B968" s="24" t="s">
        <v>73</v>
      </c>
      <c r="V968" s="17"/>
      <c r="X968" s="22" t="s">
        <v>71</v>
      </c>
    </row>
    <row r="969" spans="1:43" ht="23.25">
      <c r="B969" s="23" t="s">
        <v>32</v>
      </c>
      <c r="C969" s="20">
        <f>IF(X924="PAGADO",0,C929)</f>
        <v>-153.00000000000023</v>
      </c>
      <c r="E969" s="174" t="s">
        <v>20</v>
      </c>
      <c r="F969" s="174"/>
      <c r="G969" s="174"/>
      <c r="H969" s="174"/>
      <c r="V969" s="17"/>
      <c r="X969" s="23" t="s">
        <v>32</v>
      </c>
      <c r="Y969" s="20">
        <f>IF(B1769="PAGADO",0,C974)</f>
        <v>-153.00000000000023</v>
      </c>
      <c r="AA969" s="174" t="s">
        <v>20</v>
      </c>
      <c r="AB969" s="174"/>
      <c r="AC969" s="174"/>
      <c r="AD969" s="174"/>
    </row>
    <row r="970" spans="1:43">
      <c r="B970" s="1" t="s">
        <v>0</v>
      </c>
      <c r="C970" s="19">
        <f>H985</f>
        <v>0</v>
      </c>
      <c r="E970" s="2" t="s">
        <v>1</v>
      </c>
      <c r="F970" s="2" t="s">
        <v>2</v>
      </c>
      <c r="G970" s="2" t="s">
        <v>3</v>
      </c>
      <c r="H970" s="2" t="s">
        <v>4</v>
      </c>
      <c r="N970" s="2" t="s">
        <v>1</v>
      </c>
      <c r="O970" s="2" t="s">
        <v>5</v>
      </c>
      <c r="P970" s="2" t="s">
        <v>4</v>
      </c>
      <c r="Q970" s="2" t="s">
        <v>6</v>
      </c>
      <c r="R970" s="2" t="s">
        <v>7</v>
      </c>
      <c r="S970" s="3"/>
      <c r="V970" s="17"/>
      <c r="X970" s="1" t="s">
        <v>0</v>
      </c>
      <c r="Y970" s="19">
        <f>AD985</f>
        <v>0</v>
      </c>
      <c r="AA970" s="2" t="s">
        <v>1</v>
      </c>
      <c r="AB970" s="2" t="s">
        <v>2</v>
      </c>
      <c r="AC970" s="2" t="s">
        <v>3</v>
      </c>
      <c r="AD970" s="2" t="s">
        <v>4</v>
      </c>
      <c r="AJ970" s="2" t="s">
        <v>1</v>
      </c>
      <c r="AK970" s="2" t="s">
        <v>5</v>
      </c>
      <c r="AL970" s="2" t="s">
        <v>4</v>
      </c>
      <c r="AM970" s="2" t="s">
        <v>6</v>
      </c>
      <c r="AN970" s="2" t="s">
        <v>7</v>
      </c>
      <c r="AO970" s="3"/>
    </row>
    <row r="971" spans="1:43">
      <c r="C971" s="2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Y971" s="2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1:43">
      <c r="B972" s="1" t="s">
        <v>24</v>
      </c>
      <c r="C972" s="19">
        <f>IF(C969&gt;0,C969+C970,C970)</f>
        <v>0</v>
      </c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" t="s">
        <v>24</v>
      </c>
      <c r="Y972" s="19">
        <f>IF(Y969&gt;0,Y969+Y970,Y970)</f>
        <v>0</v>
      </c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1:43">
      <c r="B973" s="1" t="s">
        <v>9</v>
      </c>
      <c r="C973" s="20">
        <f>C997</f>
        <v>153.00000000000023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" t="s">
        <v>9</v>
      </c>
      <c r="Y973" s="20">
        <f>Y997</f>
        <v>153.00000000000023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1:43">
      <c r="B974" s="6" t="s">
        <v>26</v>
      </c>
      <c r="C974" s="21">
        <f>C972-C973</f>
        <v>-153.00000000000023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6" t="s">
        <v>27</v>
      </c>
      <c r="Y974" s="21">
        <f>Y972-Y973</f>
        <v>-153.00000000000023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1:43" ht="23.25">
      <c r="B975" s="6"/>
      <c r="C975" s="7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75" t="str">
        <f>IF(Y974&lt;0,"NO PAGAR","COBRAR'")</f>
        <v>NO PAGAR</v>
      </c>
      <c r="Y975" s="175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1:43" ht="23.25">
      <c r="B976" s="175" t="str">
        <f>IF(C974&lt;0,"NO PAGAR","COBRAR'")</f>
        <v>NO PAGAR</v>
      </c>
      <c r="C976" s="175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6"/>
      <c r="Y976" s="8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68" t="s">
        <v>9</v>
      </c>
      <c r="C977" s="169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68" t="s">
        <v>9</v>
      </c>
      <c r="Y977" s="169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9" t="str">
        <f>IF(Y929&lt;0,"SALDO ADELANTADO","SALDO A FAVOR '")</f>
        <v>SALDO ADELANTADO</v>
      </c>
      <c r="C978" s="10">
        <f>IF(Y929&lt;=0,Y929*-1)</f>
        <v>153.00000000000023</v>
      </c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9" t="str">
        <f>IF(C974&lt;0,"SALDO ADELANTADO","SALDO A FAVOR'")</f>
        <v>SALDO ADELANTADO</v>
      </c>
      <c r="Y978" s="10">
        <f>IF(C974&lt;=0,C974*-1)</f>
        <v>153.00000000000023</v>
      </c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10</v>
      </c>
      <c r="C979" s="10">
        <f>R987</f>
        <v>0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10</v>
      </c>
      <c r="Y979" s="10">
        <f>AN987</f>
        <v>0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11</v>
      </c>
      <c r="C980" s="10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11</v>
      </c>
      <c r="Y980" s="10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1" t="s">
        <v>12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12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1" t="s">
        <v>13</v>
      </c>
      <c r="C982" s="1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1" t="s">
        <v>13</v>
      </c>
      <c r="Y982" s="1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1" t="s">
        <v>14</v>
      </c>
      <c r="C983" s="1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1" t="s">
        <v>14</v>
      </c>
      <c r="Y983" s="1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15</v>
      </c>
      <c r="C984" s="1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15</v>
      </c>
      <c r="Y984" s="1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16</v>
      </c>
      <c r="C985" s="10"/>
      <c r="E985" s="170" t="s">
        <v>7</v>
      </c>
      <c r="F985" s="171"/>
      <c r="G985" s="172"/>
      <c r="H985" s="5">
        <f>SUM(H971:H984)</f>
        <v>0</v>
      </c>
      <c r="N985" s="3"/>
      <c r="O985" s="3"/>
      <c r="P985" s="3"/>
      <c r="Q985" s="3"/>
      <c r="R985" s="18"/>
      <c r="S985" s="3"/>
      <c r="V985" s="17"/>
      <c r="X985" s="11" t="s">
        <v>16</v>
      </c>
      <c r="Y985" s="10"/>
      <c r="AA985" s="170" t="s">
        <v>7</v>
      </c>
      <c r="AB985" s="171"/>
      <c r="AC985" s="172"/>
      <c r="AD985" s="5">
        <f>SUM(AD971:AD984)</f>
        <v>0</v>
      </c>
      <c r="AJ985" s="3"/>
      <c r="AK985" s="3"/>
      <c r="AL985" s="3"/>
      <c r="AM985" s="3"/>
      <c r="AN985" s="18"/>
      <c r="AO985" s="3"/>
    </row>
    <row r="986" spans="2:41">
      <c r="B986" s="11" t="s">
        <v>17</v>
      </c>
      <c r="C986" s="10"/>
      <c r="E986" s="13"/>
      <c r="F986" s="13"/>
      <c r="G986" s="13"/>
      <c r="N986" s="3"/>
      <c r="O986" s="3"/>
      <c r="P986" s="3"/>
      <c r="Q986" s="3"/>
      <c r="R986" s="18"/>
      <c r="S986" s="3"/>
      <c r="V986" s="17"/>
      <c r="X986" s="11" t="s">
        <v>17</v>
      </c>
      <c r="Y986" s="10"/>
      <c r="AA986" s="13"/>
      <c r="AB986" s="13"/>
      <c r="AC986" s="13"/>
      <c r="AJ986" s="3"/>
      <c r="AK986" s="3"/>
      <c r="AL986" s="3"/>
      <c r="AM986" s="3"/>
      <c r="AN986" s="18"/>
      <c r="AO986" s="3"/>
    </row>
    <row r="987" spans="2:41">
      <c r="B987" s="12"/>
      <c r="C987" s="10"/>
      <c r="N987" s="170" t="s">
        <v>7</v>
      </c>
      <c r="O987" s="171"/>
      <c r="P987" s="171"/>
      <c r="Q987" s="172"/>
      <c r="R987" s="18">
        <f>SUM(R971:R986)</f>
        <v>0</v>
      </c>
      <c r="S987" s="3"/>
      <c r="V987" s="17"/>
      <c r="X987" s="12"/>
      <c r="Y987" s="10"/>
      <c r="AJ987" s="170" t="s">
        <v>7</v>
      </c>
      <c r="AK987" s="171"/>
      <c r="AL987" s="171"/>
      <c r="AM987" s="172"/>
      <c r="AN987" s="18">
        <f>SUM(AN971:AN986)</f>
        <v>0</v>
      </c>
      <c r="AO987" s="3"/>
    </row>
    <row r="988" spans="2:41">
      <c r="B988" s="12"/>
      <c r="C988" s="10"/>
      <c r="V988" s="17"/>
      <c r="X988" s="12"/>
      <c r="Y988" s="10"/>
    </row>
    <row r="989" spans="2:41">
      <c r="B989" s="12"/>
      <c r="C989" s="10"/>
      <c r="V989" s="17"/>
      <c r="X989" s="12"/>
      <c r="Y989" s="10"/>
    </row>
    <row r="990" spans="2:41">
      <c r="B990" s="12"/>
      <c r="C990" s="10"/>
      <c r="E990" s="14"/>
      <c r="V990" s="17"/>
      <c r="X990" s="12"/>
      <c r="Y990" s="10"/>
      <c r="AA990" s="14"/>
    </row>
    <row r="991" spans="2:41">
      <c r="B991" s="12"/>
      <c r="C991" s="10"/>
      <c r="V991" s="17"/>
      <c r="X991" s="12"/>
      <c r="Y991" s="10"/>
    </row>
    <row r="992" spans="2:41">
      <c r="B992" s="12"/>
      <c r="C992" s="10"/>
      <c r="V992" s="17"/>
      <c r="X992" s="12"/>
      <c r="Y992" s="10"/>
    </row>
    <row r="993" spans="2:27">
      <c r="B993" s="12"/>
      <c r="C993" s="10"/>
      <c r="V993" s="17"/>
      <c r="X993" s="12"/>
      <c r="Y993" s="10"/>
    </row>
    <row r="994" spans="2:27">
      <c r="B994" s="12"/>
      <c r="C994" s="10"/>
      <c r="V994" s="17"/>
      <c r="X994" s="12"/>
      <c r="Y994" s="10"/>
    </row>
    <row r="995" spans="2:27">
      <c r="B995" s="12"/>
      <c r="C995" s="10"/>
      <c r="V995" s="17"/>
      <c r="X995" s="12"/>
      <c r="Y995" s="10"/>
    </row>
    <row r="996" spans="2:27">
      <c r="B996" s="11"/>
      <c r="C996" s="10"/>
      <c r="V996" s="17"/>
      <c r="X996" s="11"/>
      <c r="Y996" s="10"/>
    </row>
    <row r="997" spans="2:27">
      <c r="B997" s="15" t="s">
        <v>18</v>
      </c>
      <c r="C997" s="16">
        <f>SUM(C978:C996)</f>
        <v>153.00000000000023</v>
      </c>
      <c r="D997" t="s">
        <v>22</v>
      </c>
      <c r="E997" t="s">
        <v>21</v>
      </c>
      <c r="V997" s="17"/>
      <c r="X997" s="15" t="s">
        <v>18</v>
      </c>
      <c r="Y997" s="16">
        <f>SUM(Y978:Y996)</f>
        <v>153.00000000000023</v>
      </c>
      <c r="Z997" t="s">
        <v>22</v>
      </c>
      <c r="AA997" t="s">
        <v>21</v>
      </c>
    </row>
    <row r="998" spans="2:27">
      <c r="E998" s="1" t="s">
        <v>19</v>
      </c>
      <c r="V998" s="17"/>
      <c r="AA998" s="1" t="s">
        <v>19</v>
      </c>
    </row>
    <row r="999" spans="2:27">
      <c r="V999" s="17"/>
    </row>
    <row r="1000" spans="2:27">
      <c r="V1000" s="17"/>
    </row>
    <row r="1001" spans="2:27">
      <c r="V1001" s="17"/>
    </row>
    <row r="1002" spans="2:27">
      <c r="V1002" s="17"/>
    </row>
    <row r="1003" spans="2:27">
      <c r="V1003" s="17"/>
    </row>
    <row r="1004" spans="2:27">
      <c r="V1004" s="17"/>
    </row>
    <row r="1005" spans="2:27">
      <c r="V1005" s="17"/>
    </row>
    <row r="1006" spans="2:27">
      <c r="V1006" s="17"/>
    </row>
    <row r="1007" spans="2:27">
      <c r="V1007" s="17"/>
    </row>
    <row r="1008" spans="2:27">
      <c r="V1008" s="17"/>
    </row>
    <row r="1009" spans="2:41">
      <c r="V1009" s="17"/>
    </row>
    <row r="1010" spans="2:41">
      <c r="V1010" s="17"/>
    </row>
    <row r="1011" spans="2:41">
      <c r="V1011" s="17"/>
      <c r="AC1011" s="176" t="s">
        <v>29</v>
      </c>
      <c r="AD1011" s="176"/>
      <c r="AE1011" s="176"/>
    </row>
    <row r="1012" spans="2:41" ht="15" customHeight="1">
      <c r="H1012" s="76" t="s">
        <v>28</v>
      </c>
      <c r="I1012" s="76"/>
      <c r="J1012" s="76"/>
      <c r="V1012" s="17"/>
      <c r="AC1012" s="176"/>
      <c r="AD1012" s="176"/>
      <c r="AE1012" s="176"/>
    </row>
    <row r="1013" spans="2:41" ht="15" customHeight="1">
      <c r="H1013" s="76"/>
      <c r="I1013" s="76"/>
      <c r="J1013" s="76"/>
      <c r="V1013" s="17"/>
      <c r="AC1013" s="176"/>
      <c r="AD1013" s="176"/>
      <c r="AE1013" s="176"/>
    </row>
    <row r="1014" spans="2:41">
      <c r="V1014" s="17"/>
    </row>
    <row r="1015" spans="2:41">
      <c r="V1015" s="17"/>
    </row>
    <row r="1016" spans="2:41" ht="23.25">
      <c r="B1016" s="22" t="s">
        <v>72</v>
      </c>
      <c r="V1016" s="17"/>
      <c r="X1016" s="22" t="s">
        <v>74</v>
      </c>
    </row>
    <row r="1017" spans="2:41" ht="23.25">
      <c r="B1017" s="23" t="s">
        <v>32</v>
      </c>
      <c r="C1017" s="20">
        <f>IF(X969="PAGADO",0,Y974)</f>
        <v>-153.00000000000023</v>
      </c>
      <c r="E1017" s="174" t="s">
        <v>20</v>
      </c>
      <c r="F1017" s="174"/>
      <c r="G1017" s="174"/>
      <c r="H1017" s="174"/>
      <c r="V1017" s="17"/>
      <c r="X1017" s="23" t="s">
        <v>32</v>
      </c>
      <c r="Y1017" s="20">
        <f>IF(B1017="PAGADO",0,C1022)</f>
        <v>-153.00000000000023</v>
      </c>
      <c r="AA1017" s="174" t="s">
        <v>20</v>
      </c>
      <c r="AB1017" s="174"/>
      <c r="AC1017" s="174"/>
      <c r="AD1017" s="174"/>
    </row>
    <row r="1018" spans="2:41">
      <c r="B1018" s="1" t="s">
        <v>0</v>
      </c>
      <c r="C1018" s="19">
        <f>H1033</f>
        <v>0</v>
      </c>
      <c r="E1018" s="2" t="s">
        <v>1</v>
      </c>
      <c r="F1018" s="2" t="s">
        <v>2</v>
      </c>
      <c r="G1018" s="2" t="s">
        <v>3</v>
      </c>
      <c r="H1018" s="2" t="s">
        <v>4</v>
      </c>
      <c r="N1018" s="2" t="s">
        <v>1</v>
      </c>
      <c r="O1018" s="2" t="s">
        <v>5</v>
      </c>
      <c r="P1018" s="2" t="s">
        <v>4</v>
      </c>
      <c r="Q1018" s="2" t="s">
        <v>6</v>
      </c>
      <c r="R1018" s="2" t="s">
        <v>7</v>
      </c>
      <c r="S1018" s="3"/>
      <c r="V1018" s="17"/>
      <c r="X1018" s="1" t="s">
        <v>0</v>
      </c>
      <c r="Y1018" s="19">
        <f>AD1033</f>
        <v>0</v>
      </c>
      <c r="AA1018" s="2" t="s">
        <v>1</v>
      </c>
      <c r="AB1018" s="2" t="s">
        <v>2</v>
      </c>
      <c r="AC1018" s="2" t="s">
        <v>3</v>
      </c>
      <c r="AD1018" s="2" t="s">
        <v>4</v>
      </c>
      <c r="AJ1018" s="2" t="s">
        <v>1</v>
      </c>
      <c r="AK1018" s="2" t="s">
        <v>5</v>
      </c>
      <c r="AL1018" s="2" t="s">
        <v>4</v>
      </c>
      <c r="AM1018" s="2" t="s">
        <v>6</v>
      </c>
      <c r="AN1018" s="2" t="s">
        <v>7</v>
      </c>
      <c r="AO1018" s="3"/>
    </row>
    <row r="1019" spans="2:41">
      <c r="C1019" s="2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Y1019" s="2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" t="s">
        <v>24</v>
      </c>
      <c r="C1020" s="19">
        <f>IF(C1017&gt;0,C1017+C1018,C1018)</f>
        <v>0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" t="s">
        <v>24</v>
      </c>
      <c r="Y1020" s="19">
        <f>IF(Y1017&gt;0,Y1017+Y1018,Y1018)</f>
        <v>0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" t="s">
        <v>9</v>
      </c>
      <c r="C1021" s="20">
        <f>C1044</f>
        <v>153.00000000000023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" t="s">
        <v>9</v>
      </c>
      <c r="Y1021" s="20">
        <f>Y1044</f>
        <v>153.00000000000023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6" t="s">
        <v>25</v>
      </c>
      <c r="C1022" s="21">
        <f>C1020-C1021</f>
        <v>-153.00000000000023</v>
      </c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6" t="s">
        <v>8</v>
      </c>
      <c r="Y1022" s="21">
        <f>Y1020-Y1021</f>
        <v>-153.00000000000023</v>
      </c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 ht="26.25">
      <c r="B1023" s="177" t="str">
        <f>IF(C1022&lt;0,"NO PAGAR","COBRAR")</f>
        <v>NO PAGAR</v>
      </c>
      <c r="C1023" s="177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77" t="str">
        <f>IF(Y1022&lt;0,"NO PAGAR","COBRAR")</f>
        <v>NO PAGAR</v>
      </c>
      <c r="Y1023" s="177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68" t="s">
        <v>9</v>
      </c>
      <c r="C1024" s="169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68" t="s">
        <v>9</v>
      </c>
      <c r="Y1024" s="169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9" t="str">
        <f>IF(C1058&lt;0,"SALDO A FAVOR","SALDO ADELANTAD0'")</f>
        <v>SALDO ADELANTAD0'</v>
      </c>
      <c r="C1025" s="10">
        <f>IF(Y969&lt;=0,Y969*-1)</f>
        <v>153.00000000000023</v>
      </c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9" t="str">
        <f>IF(C1022&lt;0,"SALDO ADELANTADO","SALDO A FAVOR'")</f>
        <v>SALDO ADELANTADO</v>
      </c>
      <c r="Y1025" s="10">
        <f>IF(C1022&lt;=0,C1022*-1)</f>
        <v>153.00000000000023</v>
      </c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10</v>
      </c>
      <c r="C1026" s="10">
        <f>R1035</f>
        <v>0</v>
      </c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10</v>
      </c>
      <c r="Y1026" s="10">
        <f>AN1035</f>
        <v>0</v>
      </c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11</v>
      </c>
      <c r="C1027" s="1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11</v>
      </c>
      <c r="Y1027" s="1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1" t="s">
        <v>12</v>
      </c>
      <c r="C1028" s="1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1" t="s">
        <v>12</v>
      </c>
      <c r="Y1028" s="10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1" t="s">
        <v>13</v>
      </c>
      <c r="C1029" s="1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13</v>
      </c>
      <c r="Y1029" s="1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1" t="s">
        <v>14</v>
      </c>
      <c r="C1030" s="1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14</v>
      </c>
      <c r="Y1030" s="1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1" t="s">
        <v>15</v>
      </c>
      <c r="C1031" s="1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15</v>
      </c>
      <c r="Y1031" s="1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1" t="s">
        <v>16</v>
      </c>
      <c r="C1032" s="10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16</v>
      </c>
      <c r="Y1032" s="10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1" t="s">
        <v>17</v>
      </c>
      <c r="C1033" s="10"/>
      <c r="E1033" s="170" t="s">
        <v>7</v>
      </c>
      <c r="F1033" s="171"/>
      <c r="G1033" s="172"/>
      <c r="H1033" s="5">
        <f>SUM(H1019:H1032)</f>
        <v>0</v>
      </c>
      <c r="N1033" s="3"/>
      <c r="O1033" s="3"/>
      <c r="P1033" s="3"/>
      <c r="Q1033" s="3"/>
      <c r="R1033" s="18"/>
      <c r="S1033" s="3"/>
      <c r="V1033" s="17"/>
      <c r="X1033" s="11" t="s">
        <v>17</v>
      </c>
      <c r="Y1033" s="10"/>
      <c r="AA1033" s="170" t="s">
        <v>7</v>
      </c>
      <c r="AB1033" s="171"/>
      <c r="AC1033" s="172"/>
      <c r="AD1033" s="5">
        <f>SUM(AD1019:AD1032)</f>
        <v>0</v>
      </c>
      <c r="AJ1033" s="3"/>
      <c r="AK1033" s="3"/>
      <c r="AL1033" s="3"/>
      <c r="AM1033" s="3"/>
      <c r="AN1033" s="18"/>
      <c r="AO1033" s="3"/>
    </row>
    <row r="1034" spans="2:41">
      <c r="B1034" s="12"/>
      <c r="C1034" s="10"/>
      <c r="E1034" s="13"/>
      <c r="F1034" s="13"/>
      <c r="G1034" s="13"/>
      <c r="N1034" s="3"/>
      <c r="O1034" s="3"/>
      <c r="P1034" s="3"/>
      <c r="Q1034" s="3"/>
      <c r="R1034" s="18"/>
      <c r="S1034" s="3"/>
      <c r="V1034" s="17"/>
      <c r="X1034" s="12"/>
      <c r="Y1034" s="10"/>
      <c r="AA1034" s="13"/>
      <c r="AB1034" s="13"/>
      <c r="AC1034" s="13"/>
      <c r="AJ1034" s="3"/>
      <c r="AK1034" s="3"/>
      <c r="AL1034" s="3"/>
      <c r="AM1034" s="3"/>
      <c r="AN1034" s="18"/>
      <c r="AO1034" s="3"/>
    </row>
    <row r="1035" spans="2:41">
      <c r="B1035" s="12"/>
      <c r="C1035" s="10"/>
      <c r="N1035" s="170" t="s">
        <v>7</v>
      </c>
      <c r="O1035" s="171"/>
      <c r="P1035" s="171"/>
      <c r="Q1035" s="172"/>
      <c r="R1035" s="18">
        <f>SUM(R1019:R1034)</f>
        <v>0</v>
      </c>
      <c r="S1035" s="3"/>
      <c r="V1035" s="17"/>
      <c r="X1035" s="12"/>
      <c r="Y1035" s="10"/>
      <c r="AJ1035" s="170" t="s">
        <v>7</v>
      </c>
      <c r="AK1035" s="171"/>
      <c r="AL1035" s="171"/>
      <c r="AM1035" s="172"/>
      <c r="AN1035" s="18">
        <f>SUM(AN1019:AN1034)</f>
        <v>0</v>
      </c>
      <c r="AO1035" s="3"/>
    </row>
    <row r="1036" spans="2:41">
      <c r="B1036" s="12"/>
      <c r="C1036" s="10"/>
      <c r="V1036" s="17"/>
      <c r="X1036" s="12"/>
      <c r="Y1036" s="10"/>
    </row>
    <row r="1037" spans="2:41">
      <c r="B1037" s="12"/>
      <c r="C1037" s="10"/>
      <c r="V1037" s="17"/>
      <c r="X1037" s="12"/>
      <c r="Y1037" s="10"/>
    </row>
    <row r="1038" spans="2:41">
      <c r="B1038" s="12"/>
      <c r="C1038" s="10"/>
      <c r="E1038" s="14"/>
      <c r="V1038" s="17"/>
      <c r="X1038" s="12"/>
      <c r="Y1038" s="10"/>
      <c r="AA1038" s="14"/>
    </row>
    <row r="1039" spans="2:41">
      <c r="B1039" s="12"/>
      <c r="C1039" s="10"/>
      <c r="V1039" s="17"/>
      <c r="X1039" s="12"/>
      <c r="Y1039" s="10"/>
    </row>
    <row r="1040" spans="2:41">
      <c r="B1040" s="12"/>
      <c r="C1040" s="10"/>
      <c r="V1040" s="17"/>
      <c r="X1040" s="12"/>
      <c r="Y1040" s="10"/>
    </row>
    <row r="1041" spans="1:43">
      <c r="B1041" s="12"/>
      <c r="C1041" s="10"/>
      <c r="V1041" s="17"/>
      <c r="X1041" s="12"/>
      <c r="Y1041" s="10"/>
    </row>
    <row r="1042" spans="1:43">
      <c r="B1042" s="12"/>
      <c r="C1042" s="10"/>
      <c r="V1042" s="17"/>
      <c r="X1042" s="12"/>
      <c r="Y1042" s="10"/>
    </row>
    <row r="1043" spans="1:43">
      <c r="B1043" s="11"/>
      <c r="C1043" s="10"/>
      <c r="V1043" s="17"/>
      <c r="X1043" s="11"/>
      <c r="Y1043" s="10"/>
    </row>
    <row r="1044" spans="1:43">
      <c r="B1044" s="15" t="s">
        <v>18</v>
      </c>
      <c r="C1044" s="16">
        <f>SUM(C1025:C1043)</f>
        <v>153.00000000000023</v>
      </c>
      <c r="V1044" s="17"/>
      <c r="X1044" s="15" t="s">
        <v>18</v>
      </c>
      <c r="Y1044" s="16">
        <f>SUM(Y1025:Y1043)</f>
        <v>153.00000000000023</v>
      </c>
    </row>
    <row r="1045" spans="1:43">
      <c r="D1045" t="s">
        <v>22</v>
      </c>
      <c r="E1045" t="s">
        <v>21</v>
      </c>
      <c r="V1045" s="17"/>
      <c r="Z1045" t="s">
        <v>22</v>
      </c>
      <c r="AA1045" t="s">
        <v>21</v>
      </c>
    </row>
    <row r="1046" spans="1:43">
      <c r="E1046" s="1" t="s">
        <v>19</v>
      </c>
      <c r="V1046" s="17"/>
      <c r="AA1046" s="1" t="s">
        <v>19</v>
      </c>
    </row>
    <row r="1047" spans="1:43">
      <c r="V1047" s="17"/>
    </row>
    <row r="1048" spans="1:43">
      <c r="V1048" s="17"/>
    </row>
    <row r="1049" spans="1:43">
      <c r="V1049" s="17"/>
    </row>
    <row r="1050" spans="1:43">
      <c r="V1050" s="17"/>
    </row>
    <row r="1051" spans="1:43">
      <c r="V1051" s="17"/>
    </row>
    <row r="1052" spans="1:43">
      <c r="V1052" s="17"/>
    </row>
    <row r="1053" spans="1:43">
      <c r="A1053" s="17"/>
      <c r="B1053" s="17"/>
      <c r="C1053" s="17"/>
      <c r="D1053" s="17"/>
      <c r="E1053" s="17"/>
      <c r="F1053" s="17"/>
      <c r="G1053" s="17"/>
      <c r="H1053" s="17"/>
      <c r="I1053" s="17"/>
      <c r="J1053" s="17"/>
      <c r="K1053" s="17"/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  <c r="AA1053" s="17"/>
      <c r="AB1053" s="17"/>
      <c r="AC1053" s="17"/>
      <c r="AD1053" s="17"/>
      <c r="AE1053" s="17"/>
      <c r="AF1053" s="17"/>
      <c r="AG1053" s="17"/>
      <c r="AH1053" s="17"/>
      <c r="AI1053" s="17"/>
      <c r="AJ1053" s="17"/>
      <c r="AK1053" s="17"/>
      <c r="AL1053" s="17"/>
      <c r="AM1053" s="17"/>
      <c r="AN1053" s="17"/>
      <c r="AO1053" s="17"/>
      <c r="AP1053" s="17"/>
      <c r="AQ1053" s="17"/>
    </row>
    <row r="1054" spans="1:43">
      <c r="A1054" s="17"/>
      <c r="B1054" s="17"/>
      <c r="C1054" s="17"/>
      <c r="D1054" s="17"/>
      <c r="E1054" s="17"/>
      <c r="F1054" s="17"/>
      <c r="G1054" s="17"/>
      <c r="H1054" s="17"/>
      <c r="I1054" s="17"/>
      <c r="J1054" s="17"/>
      <c r="K1054" s="17"/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  <c r="AA1054" s="17"/>
      <c r="AB1054" s="17"/>
      <c r="AC1054" s="17"/>
      <c r="AD1054" s="17"/>
      <c r="AE1054" s="17"/>
      <c r="AF1054" s="17"/>
      <c r="AG1054" s="17"/>
      <c r="AH1054" s="17"/>
      <c r="AI1054" s="17"/>
      <c r="AJ1054" s="17"/>
      <c r="AK1054" s="17"/>
      <c r="AL1054" s="17"/>
      <c r="AM1054" s="17"/>
      <c r="AN1054" s="17"/>
      <c r="AO1054" s="17"/>
      <c r="AP1054" s="17"/>
      <c r="AQ1054" s="17"/>
    </row>
    <row r="1055" spans="1:43">
      <c r="A1055" s="17"/>
      <c r="B1055" s="17"/>
      <c r="C1055" s="17"/>
      <c r="D1055" s="17"/>
      <c r="E1055" s="17"/>
      <c r="F1055" s="17"/>
      <c r="G1055" s="17"/>
      <c r="H1055" s="17"/>
      <c r="I1055" s="17"/>
      <c r="J1055" s="17"/>
      <c r="K1055" s="17"/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  <c r="AA1055" s="17"/>
      <c r="AB1055" s="17"/>
      <c r="AC1055" s="17"/>
      <c r="AD1055" s="17"/>
      <c r="AE1055" s="17"/>
      <c r="AF1055" s="17"/>
      <c r="AG1055" s="17"/>
      <c r="AH1055" s="17"/>
      <c r="AI1055" s="17"/>
      <c r="AJ1055" s="17"/>
      <c r="AK1055" s="17"/>
      <c r="AL1055" s="17"/>
      <c r="AM1055" s="17"/>
      <c r="AN1055" s="17"/>
      <c r="AO1055" s="17"/>
      <c r="AP1055" s="17"/>
      <c r="AQ1055" s="17"/>
    </row>
    <row r="1056" spans="1:43">
      <c r="V1056" s="17"/>
    </row>
    <row r="1057" spans="2:41" ht="15" customHeight="1">
      <c r="H1057" s="76" t="s">
        <v>30</v>
      </c>
      <c r="I1057" s="76"/>
      <c r="J1057" s="76"/>
      <c r="V1057" s="17"/>
      <c r="AA1057" s="173" t="s">
        <v>31</v>
      </c>
      <c r="AB1057" s="173"/>
      <c r="AC1057" s="173"/>
    </row>
    <row r="1058" spans="2:41" ht="15" customHeight="1">
      <c r="H1058" s="76"/>
      <c r="I1058" s="76"/>
      <c r="J1058" s="76"/>
      <c r="V1058" s="17"/>
      <c r="AA1058" s="173"/>
      <c r="AB1058" s="173"/>
      <c r="AC1058" s="173"/>
    </row>
    <row r="1059" spans="2:41">
      <c r="V1059" s="17"/>
    </row>
    <row r="1060" spans="2:41">
      <c r="V1060" s="17"/>
    </row>
    <row r="1061" spans="2:41" ht="23.25">
      <c r="B1061" s="24" t="s">
        <v>72</v>
      </c>
      <c r="V1061" s="17"/>
      <c r="X1061" s="22" t="s">
        <v>72</v>
      </c>
    </row>
    <row r="1062" spans="2:41" ht="23.25">
      <c r="B1062" s="23" t="s">
        <v>32</v>
      </c>
      <c r="C1062" s="20">
        <f>IF(X1017="PAGADO",0,C1022)</f>
        <v>-153.00000000000023</v>
      </c>
      <c r="E1062" s="174" t="s">
        <v>20</v>
      </c>
      <c r="F1062" s="174"/>
      <c r="G1062" s="174"/>
      <c r="H1062" s="174"/>
      <c r="V1062" s="17"/>
      <c r="X1062" s="23" t="s">
        <v>32</v>
      </c>
      <c r="Y1062" s="20">
        <f>IF(B1862="PAGADO",0,C1067)</f>
        <v>-153.00000000000023</v>
      </c>
      <c r="AA1062" s="174" t="s">
        <v>20</v>
      </c>
      <c r="AB1062" s="174"/>
      <c r="AC1062" s="174"/>
      <c r="AD1062" s="174"/>
    </row>
    <row r="1063" spans="2:41">
      <c r="B1063" s="1" t="s">
        <v>0</v>
      </c>
      <c r="C1063" s="19">
        <f>H1078</f>
        <v>0</v>
      </c>
      <c r="E1063" s="2" t="s">
        <v>1</v>
      </c>
      <c r="F1063" s="2" t="s">
        <v>2</v>
      </c>
      <c r="G1063" s="2" t="s">
        <v>3</v>
      </c>
      <c r="H1063" s="2" t="s">
        <v>4</v>
      </c>
      <c r="N1063" s="2" t="s">
        <v>1</v>
      </c>
      <c r="O1063" s="2" t="s">
        <v>5</v>
      </c>
      <c r="P1063" s="2" t="s">
        <v>4</v>
      </c>
      <c r="Q1063" s="2" t="s">
        <v>6</v>
      </c>
      <c r="R1063" s="2" t="s">
        <v>7</v>
      </c>
      <c r="S1063" s="3"/>
      <c r="V1063" s="17"/>
      <c r="X1063" s="1" t="s">
        <v>0</v>
      </c>
      <c r="Y1063" s="19">
        <f>AD1078</f>
        <v>0</v>
      </c>
      <c r="AA1063" s="2" t="s">
        <v>1</v>
      </c>
      <c r="AB1063" s="2" t="s">
        <v>2</v>
      </c>
      <c r="AC1063" s="2" t="s">
        <v>3</v>
      </c>
      <c r="AD1063" s="2" t="s">
        <v>4</v>
      </c>
      <c r="AJ1063" s="2" t="s">
        <v>1</v>
      </c>
      <c r="AK1063" s="2" t="s">
        <v>5</v>
      </c>
      <c r="AL1063" s="2" t="s">
        <v>4</v>
      </c>
      <c r="AM1063" s="2" t="s">
        <v>6</v>
      </c>
      <c r="AN1063" s="2" t="s">
        <v>7</v>
      </c>
      <c r="AO1063" s="3"/>
    </row>
    <row r="1064" spans="2:41">
      <c r="C1064" s="20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Y1064" s="20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>
      <c r="B1065" s="1" t="s">
        <v>24</v>
      </c>
      <c r="C1065" s="19">
        <f>IF(C1062&gt;0,C1062+C1063,C1063)</f>
        <v>0</v>
      </c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" t="s">
        <v>24</v>
      </c>
      <c r="Y1065" s="19">
        <f>IF(Y1062&gt;0,Y1062+Y1063,Y1063)</f>
        <v>0</v>
      </c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1" t="s">
        <v>9</v>
      </c>
      <c r="C1066" s="20">
        <f>C1090</f>
        <v>153.00000000000023</v>
      </c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1" t="s">
        <v>9</v>
      </c>
      <c r="Y1066" s="20">
        <f>Y1090</f>
        <v>153.00000000000023</v>
      </c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>
      <c r="B1067" s="6" t="s">
        <v>26</v>
      </c>
      <c r="C1067" s="21">
        <f>C1065-C1066</f>
        <v>-153.00000000000023</v>
      </c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6" t="s">
        <v>27</v>
      </c>
      <c r="Y1067" s="21">
        <f>Y1065-Y1066</f>
        <v>-153.00000000000023</v>
      </c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 ht="23.25">
      <c r="B1068" s="6"/>
      <c r="C1068" s="7"/>
      <c r="E1068" s="4"/>
      <c r="F1068" s="3"/>
      <c r="G1068" s="3"/>
      <c r="H1068" s="5"/>
      <c r="N1068" s="3"/>
      <c r="O1068" s="3"/>
      <c r="P1068" s="3"/>
      <c r="Q1068" s="3"/>
      <c r="R1068" s="18"/>
      <c r="S1068" s="3"/>
      <c r="V1068" s="17"/>
      <c r="X1068" s="175" t="str">
        <f>IF(Y1067&lt;0,"NO PAGAR","COBRAR'")</f>
        <v>NO PAGAR</v>
      </c>
      <c r="Y1068" s="175"/>
      <c r="AA1068" s="4"/>
      <c r="AB1068" s="3"/>
      <c r="AC1068" s="3"/>
      <c r="AD1068" s="5"/>
      <c r="AJ1068" s="3"/>
      <c r="AK1068" s="3"/>
      <c r="AL1068" s="3"/>
      <c r="AM1068" s="3"/>
      <c r="AN1068" s="18"/>
      <c r="AO1068" s="3"/>
    </row>
    <row r="1069" spans="2:41" ht="23.25">
      <c r="B1069" s="175" t="str">
        <f>IF(C1067&lt;0,"NO PAGAR","COBRAR'")</f>
        <v>NO PAGAR</v>
      </c>
      <c r="C1069" s="175"/>
      <c r="E1069" s="4"/>
      <c r="F1069" s="3"/>
      <c r="G1069" s="3"/>
      <c r="H1069" s="5"/>
      <c r="N1069" s="3"/>
      <c r="O1069" s="3"/>
      <c r="P1069" s="3"/>
      <c r="Q1069" s="3"/>
      <c r="R1069" s="18"/>
      <c r="S1069" s="3"/>
      <c r="V1069" s="17"/>
      <c r="X1069" s="6"/>
      <c r="Y1069" s="8"/>
      <c r="AA1069" s="4"/>
      <c r="AB1069" s="3"/>
      <c r="AC1069" s="3"/>
      <c r="AD1069" s="5"/>
      <c r="AJ1069" s="3"/>
      <c r="AK1069" s="3"/>
      <c r="AL1069" s="3"/>
      <c r="AM1069" s="3"/>
      <c r="AN1069" s="18"/>
      <c r="AO1069" s="3"/>
    </row>
    <row r="1070" spans="2:41">
      <c r="B1070" s="168" t="s">
        <v>9</v>
      </c>
      <c r="C1070" s="169"/>
      <c r="E1070" s="4"/>
      <c r="F1070" s="3"/>
      <c r="G1070" s="3"/>
      <c r="H1070" s="5"/>
      <c r="N1070" s="3"/>
      <c r="O1070" s="3"/>
      <c r="P1070" s="3"/>
      <c r="Q1070" s="3"/>
      <c r="R1070" s="18"/>
      <c r="S1070" s="3"/>
      <c r="V1070" s="17"/>
      <c r="X1070" s="168" t="s">
        <v>9</v>
      </c>
      <c r="Y1070" s="169"/>
      <c r="AA1070" s="4"/>
      <c r="AB1070" s="3"/>
      <c r="AC1070" s="3"/>
      <c r="AD1070" s="5"/>
      <c r="AJ1070" s="3"/>
      <c r="AK1070" s="3"/>
      <c r="AL1070" s="3"/>
      <c r="AM1070" s="3"/>
      <c r="AN1070" s="18"/>
      <c r="AO1070" s="3"/>
    </row>
    <row r="1071" spans="2:41">
      <c r="B1071" s="9" t="str">
        <f>IF(Y1022&lt;0,"SALDO ADELANTADO","SALDO A FAVOR '")</f>
        <v>SALDO ADELANTADO</v>
      </c>
      <c r="C1071" s="10">
        <f>IF(Y1022&lt;=0,Y1022*-1)</f>
        <v>153.00000000000023</v>
      </c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X1071" s="9" t="str">
        <f>IF(C1067&lt;0,"SALDO ADELANTADO","SALDO A FAVOR'")</f>
        <v>SALDO ADELANTADO</v>
      </c>
      <c r="Y1071" s="10">
        <f>IF(C1067&lt;=0,C1067*-1)</f>
        <v>153.00000000000023</v>
      </c>
      <c r="AA1071" s="4"/>
      <c r="AB1071" s="3"/>
      <c r="AC1071" s="3"/>
      <c r="AD1071" s="5"/>
      <c r="AJ1071" s="3"/>
      <c r="AK1071" s="3"/>
      <c r="AL1071" s="3"/>
      <c r="AM1071" s="3"/>
      <c r="AN1071" s="18"/>
      <c r="AO1071" s="3"/>
    </row>
    <row r="1072" spans="2:41">
      <c r="B1072" s="11" t="s">
        <v>10</v>
      </c>
      <c r="C1072" s="10">
        <f>R1080</f>
        <v>0</v>
      </c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X1072" s="11" t="s">
        <v>10</v>
      </c>
      <c r="Y1072" s="10">
        <f>AN1080</f>
        <v>0</v>
      </c>
      <c r="AA1072" s="4"/>
      <c r="AB1072" s="3"/>
      <c r="AC1072" s="3"/>
      <c r="AD1072" s="5"/>
      <c r="AJ1072" s="3"/>
      <c r="AK1072" s="3"/>
      <c r="AL1072" s="3"/>
      <c r="AM1072" s="3"/>
      <c r="AN1072" s="18"/>
      <c r="AO1072" s="3"/>
    </row>
    <row r="1073" spans="2:41">
      <c r="B1073" s="11" t="s">
        <v>11</v>
      </c>
      <c r="C1073" s="10"/>
      <c r="E1073" s="4"/>
      <c r="F1073" s="3"/>
      <c r="G1073" s="3"/>
      <c r="H1073" s="5"/>
      <c r="N1073" s="3"/>
      <c r="O1073" s="3"/>
      <c r="P1073" s="3"/>
      <c r="Q1073" s="3"/>
      <c r="R1073" s="18"/>
      <c r="S1073" s="3"/>
      <c r="V1073" s="17"/>
      <c r="X1073" s="11" t="s">
        <v>11</v>
      </c>
      <c r="Y1073" s="10"/>
      <c r="AA1073" s="4"/>
      <c r="AB1073" s="3"/>
      <c r="AC1073" s="3"/>
      <c r="AD1073" s="5"/>
      <c r="AJ1073" s="3"/>
      <c r="AK1073" s="3"/>
      <c r="AL1073" s="3"/>
      <c r="AM1073" s="3"/>
      <c r="AN1073" s="18"/>
      <c r="AO1073" s="3"/>
    </row>
    <row r="1074" spans="2:41">
      <c r="B1074" s="11" t="s">
        <v>12</v>
      </c>
      <c r="C1074" s="10"/>
      <c r="E1074" s="4"/>
      <c r="F1074" s="3"/>
      <c r="G1074" s="3"/>
      <c r="H1074" s="5"/>
      <c r="N1074" s="3"/>
      <c r="O1074" s="3"/>
      <c r="P1074" s="3"/>
      <c r="Q1074" s="3"/>
      <c r="R1074" s="18"/>
      <c r="S1074" s="3"/>
      <c r="V1074" s="17"/>
      <c r="X1074" s="11" t="s">
        <v>12</v>
      </c>
      <c r="Y1074" s="10"/>
      <c r="AA1074" s="4"/>
      <c r="AB1074" s="3"/>
      <c r="AC1074" s="3"/>
      <c r="AD1074" s="5"/>
      <c r="AJ1074" s="3"/>
      <c r="AK1074" s="3"/>
      <c r="AL1074" s="3"/>
      <c r="AM1074" s="3"/>
      <c r="AN1074" s="18"/>
      <c r="AO1074" s="3"/>
    </row>
    <row r="1075" spans="2:41">
      <c r="B1075" s="11" t="s">
        <v>13</v>
      </c>
      <c r="C1075" s="10"/>
      <c r="E1075" s="4"/>
      <c r="F1075" s="3"/>
      <c r="G1075" s="3"/>
      <c r="H1075" s="5"/>
      <c r="N1075" s="3"/>
      <c r="O1075" s="3"/>
      <c r="P1075" s="3"/>
      <c r="Q1075" s="3"/>
      <c r="R1075" s="18"/>
      <c r="S1075" s="3"/>
      <c r="V1075" s="17"/>
      <c r="X1075" s="11" t="s">
        <v>13</v>
      </c>
      <c r="Y1075" s="10"/>
      <c r="AA1075" s="4"/>
      <c r="AB1075" s="3"/>
      <c r="AC1075" s="3"/>
      <c r="AD1075" s="5"/>
      <c r="AJ1075" s="3"/>
      <c r="AK1075" s="3"/>
      <c r="AL1075" s="3"/>
      <c r="AM1075" s="3"/>
      <c r="AN1075" s="18"/>
      <c r="AO1075" s="3"/>
    </row>
    <row r="1076" spans="2:41">
      <c r="B1076" s="11" t="s">
        <v>14</v>
      </c>
      <c r="C1076" s="10"/>
      <c r="E1076" s="4"/>
      <c r="F1076" s="3"/>
      <c r="G1076" s="3"/>
      <c r="H1076" s="5"/>
      <c r="N1076" s="3"/>
      <c r="O1076" s="3"/>
      <c r="P1076" s="3"/>
      <c r="Q1076" s="3"/>
      <c r="R1076" s="18"/>
      <c r="S1076" s="3"/>
      <c r="V1076" s="17"/>
      <c r="X1076" s="11" t="s">
        <v>14</v>
      </c>
      <c r="Y1076" s="10"/>
      <c r="AA1076" s="4"/>
      <c r="AB1076" s="3"/>
      <c r="AC1076" s="3"/>
      <c r="AD1076" s="5"/>
      <c r="AJ1076" s="3"/>
      <c r="AK1076" s="3"/>
      <c r="AL1076" s="3"/>
      <c r="AM1076" s="3"/>
      <c r="AN1076" s="18"/>
      <c r="AO1076" s="3"/>
    </row>
    <row r="1077" spans="2:41">
      <c r="B1077" s="11" t="s">
        <v>15</v>
      </c>
      <c r="C1077" s="10"/>
      <c r="E1077" s="4"/>
      <c r="F1077" s="3"/>
      <c r="G1077" s="3"/>
      <c r="H1077" s="5"/>
      <c r="N1077" s="3"/>
      <c r="O1077" s="3"/>
      <c r="P1077" s="3"/>
      <c r="Q1077" s="3"/>
      <c r="R1077" s="18"/>
      <c r="S1077" s="3"/>
      <c r="V1077" s="17"/>
      <c r="X1077" s="11" t="s">
        <v>15</v>
      </c>
      <c r="Y1077" s="10"/>
      <c r="AA1077" s="4"/>
      <c r="AB1077" s="3"/>
      <c r="AC1077" s="3"/>
      <c r="AD1077" s="5"/>
      <c r="AJ1077" s="3"/>
      <c r="AK1077" s="3"/>
      <c r="AL1077" s="3"/>
      <c r="AM1077" s="3"/>
      <c r="AN1077" s="18"/>
      <c r="AO1077" s="3"/>
    </row>
    <row r="1078" spans="2:41">
      <c r="B1078" s="11" t="s">
        <v>16</v>
      </c>
      <c r="C1078" s="10"/>
      <c r="E1078" s="170" t="s">
        <v>7</v>
      </c>
      <c r="F1078" s="171"/>
      <c r="G1078" s="172"/>
      <c r="H1078" s="5">
        <f>SUM(H1064:H1077)</f>
        <v>0</v>
      </c>
      <c r="N1078" s="3"/>
      <c r="O1078" s="3"/>
      <c r="P1078" s="3"/>
      <c r="Q1078" s="3"/>
      <c r="R1078" s="18"/>
      <c r="S1078" s="3"/>
      <c r="V1078" s="17"/>
      <c r="X1078" s="11" t="s">
        <v>16</v>
      </c>
      <c r="Y1078" s="10"/>
      <c r="AA1078" s="170" t="s">
        <v>7</v>
      </c>
      <c r="AB1078" s="171"/>
      <c r="AC1078" s="172"/>
      <c r="AD1078" s="5">
        <f>SUM(AD1064:AD1077)</f>
        <v>0</v>
      </c>
      <c r="AJ1078" s="3"/>
      <c r="AK1078" s="3"/>
      <c r="AL1078" s="3"/>
      <c r="AM1078" s="3"/>
      <c r="AN1078" s="18"/>
      <c r="AO1078" s="3"/>
    </row>
    <row r="1079" spans="2:41">
      <c r="B1079" s="11" t="s">
        <v>17</v>
      </c>
      <c r="C1079" s="10"/>
      <c r="E1079" s="13"/>
      <c r="F1079" s="13"/>
      <c r="G1079" s="13"/>
      <c r="N1079" s="3"/>
      <c r="O1079" s="3"/>
      <c r="P1079" s="3"/>
      <c r="Q1079" s="3"/>
      <c r="R1079" s="18"/>
      <c r="S1079" s="3"/>
      <c r="V1079" s="17"/>
      <c r="X1079" s="11" t="s">
        <v>17</v>
      </c>
      <c r="Y1079" s="10"/>
      <c r="AA1079" s="13"/>
      <c r="AB1079" s="13"/>
      <c r="AC1079" s="13"/>
      <c r="AJ1079" s="3"/>
      <c r="AK1079" s="3"/>
      <c r="AL1079" s="3"/>
      <c r="AM1079" s="3"/>
      <c r="AN1079" s="18"/>
      <c r="AO1079" s="3"/>
    </row>
    <row r="1080" spans="2:41">
      <c r="B1080" s="12"/>
      <c r="C1080" s="10"/>
      <c r="N1080" s="170" t="s">
        <v>7</v>
      </c>
      <c r="O1080" s="171"/>
      <c r="P1080" s="171"/>
      <c r="Q1080" s="172"/>
      <c r="R1080" s="18">
        <f>SUM(R1064:R1079)</f>
        <v>0</v>
      </c>
      <c r="S1080" s="3"/>
      <c r="V1080" s="17"/>
      <c r="X1080" s="12"/>
      <c r="Y1080" s="10"/>
      <c r="AJ1080" s="170" t="s">
        <v>7</v>
      </c>
      <c r="AK1080" s="171"/>
      <c r="AL1080" s="171"/>
      <c r="AM1080" s="172"/>
      <c r="AN1080" s="18">
        <f>SUM(AN1064:AN1079)</f>
        <v>0</v>
      </c>
      <c r="AO1080" s="3"/>
    </row>
    <row r="1081" spans="2:41">
      <c r="B1081" s="12"/>
      <c r="C1081" s="10"/>
      <c r="V1081" s="17"/>
      <c r="X1081" s="12"/>
      <c r="Y1081" s="10"/>
    </row>
    <row r="1082" spans="2:41">
      <c r="B1082" s="12"/>
      <c r="C1082" s="10"/>
      <c r="V1082" s="17"/>
      <c r="X1082" s="12"/>
      <c r="Y1082" s="10"/>
    </row>
    <row r="1083" spans="2:41">
      <c r="B1083" s="12"/>
      <c r="C1083" s="10"/>
      <c r="E1083" s="14"/>
      <c r="V1083" s="17"/>
      <c r="X1083" s="12"/>
      <c r="Y1083" s="10"/>
      <c r="AA1083" s="14"/>
    </row>
    <row r="1084" spans="2:41">
      <c r="B1084" s="12"/>
      <c r="C1084" s="10"/>
      <c r="V1084" s="17"/>
      <c r="X1084" s="12"/>
      <c r="Y1084" s="10"/>
    </row>
    <row r="1085" spans="2:41">
      <c r="B1085" s="12"/>
      <c r="C1085" s="10"/>
      <c r="V1085" s="17"/>
      <c r="X1085" s="12"/>
      <c r="Y1085" s="10"/>
    </row>
    <row r="1086" spans="2:41">
      <c r="B1086" s="12"/>
      <c r="C1086" s="10"/>
      <c r="V1086" s="17"/>
      <c r="X1086" s="12"/>
      <c r="Y1086" s="10"/>
    </row>
    <row r="1087" spans="2:41">
      <c r="B1087" s="12"/>
      <c r="C1087" s="10"/>
      <c r="V1087" s="17"/>
      <c r="X1087" s="12"/>
      <c r="Y1087" s="10"/>
    </row>
    <row r="1088" spans="2:41">
      <c r="B1088" s="12"/>
      <c r="C1088" s="10"/>
      <c r="V1088" s="17"/>
      <c r="X1088" s="12"/>
      <c r="Y1088" s="10"/>
    </row>
    <row r="1089" spans="2:27">
      <c r="B1089" s="11"/>
      <c r="C1089" s="10"/>
      <c r="V1089" s="17"/>
      <c r="X1089" s="11"/>
      <c r="Y1089" s="10"/>
    </row>
    <row r="1090" spans="2:27">
      <c r="B1090" s="15" t="s">
        <v>18</v>
      </c>
      <c r="C1090" s="16">
        <f>SUM(C1071:C1089)</f>
        <v>153.00000000000023</v>
      </c>
      <c r="D1090" t="s">
        <v>22</v>
      </c>
      <c r="E1090" t="s">
        <v>21</v>
      </c>
      <c r="V1090" s="17"/>
      <c r="X1090" s="15" t="s">
        <v>18</v>
      </c>
      <c r="Y1090" s="16">
        <f>SUM(Y1071:Y1089)</f>
        <v>153.00000000000023</v>
      </c>
      <c r="Z1090" t="s">
        <v>22</v>
      </c>
      <c r="AA1090" t="s">
        <v>21</v>
      </c>
    </row>
    <row r="1091" spans="2:27">
      <c r="E1091" s="1" t="s">
        <v>19</v>
      </c>
      <c r="V1091" s="17"/>
      <c r="AA1091" s="1" t="s">
        <v>19</v>
      </c>
    </row>
    <row r="1092" spans="2:27">
      <c r="V1092" s="17"/>
    </row>
    <row r="1093" spans="2:27">
      <c r="V1093" s="17"/>
    </row>
    <row r="1094" spans="2:27">
      <c r="V1094" s="17"/>
    </row>
    <row r="1095" spans="2:27">
      <c r="V1095" s="17"/>
    </row>
    <row r="1096" spans="2:27">
      <c r="V1096" s="17"/>
    </row>
    <row r="1097" spans="2:27">
      <c r="V1097" s="17"/>
    </row>
    <row r="1098" spans="2:27">
      <c r="V1098" s="17"/>
    </row>
    <row r="1099" spans="2:27">
      <c r="V1099" s="17"/>
    </row>
    <row r="1100" spans="2:27">
      <c r="V1100" s="17"/>
    </row>
    <row r="1101" spans="2:27">
      <c r="V1101" s="17"/>
    </row>
    <row r="1102" spans="2:27">
      <c r="V1102" s="17"/>
    </row>
    <row r="1103" spans="2:27">
      <c r="V1103" s="17"/>
    </row>
    <row r="1104" spans="2:27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</sheetData>
  <mergeCells count="274">
    <mergeCell ref="AJ71:AM71"/>
    <mergeCell ref="B60:C60"/>
    <mergeCell ref="B14:C14"/>
    <mergeCell ref="X14:Y14"/>
    <mergeCell ref="X59:Y59"/>
    <mergeCell ref="AJ26:AM26"/>
    <mergeCell ref="E53:H53"/>
    <mergeCell ref="B61:C61"/>
    <mergeCell ref="E69:G69"/>
    <mergeCell ref="N71:Q71"/>
    <mergeCell ref="AA53:AD53"/>
    <mergeCell ref="B15:C15"/>
    <mergeCell ref="E24:G24"/>
    <mergeCell ref="N26:Q26"/>
    <mergeCell ref="X15:Y15"/>
    <mergeCell ref="AA24:AC24"/>
    <mergeCell ref="H3:J4"/>
    <mergeCell ref="AC2:AE4"/>
    <mergeCell ref="H48:J49"/>
    <mergeCell ref="AA48:AC49"/>
    <mergeCell ref="AC100:AE102"/>
    <mergeCell ref="H101:J102"/>
    <mergeCell ref="X61:Y61"/>
    <mergeCell ref="AA69:AC69"/>
    <mergeCell ref="E8:H8"/>
    <mergeCell ref="AA8:AD8"/>
    <mergeCell ref="E122:G122"/>
    <mergeCell ref="AA122:AC122"/>
    <mergeCell ref="N124:Q124"/>
    <mergeCell ref="AJ124:AM124"/>
    <mergeCell ref="H146:J147"/>
    <mergeCell ref="AA146:AC147"/>
    <mergeCell ref="E106:H106"/>
    <mergeCell ref="AA106:AD106"/>
    <mergeCell ref="B112:C112"/>
    <mergeCell ref="X112:Y112"/>
    <mergeCell ref="B113:C113"/>
    <mergeCell ref="X113:Y113"/>
    <mergeCell ref="E167:G167"/>
    <mergeCell ref="AA167:AC167"/>
    <mergeCell ref="N169:Q169"/>
    <mergeCell ref="AJ169:AM169"/>
    <mergeCell ref="E151:H151"/>
    <mergeCell ref="AA151:AD151"/>
    <mergeCell ref="X157:Y157"/>
    <mergeCell ref="B158:C158"/>
    <mergeCell ref="B159:C159"/>
    <mergeCell ref="X159:Y159"/>
    <mergeCell ref="B198:C198"/>
    <mergeCell ref="X198:Y198"/>
    <mergeCell ref="E207:G207"/>
    <mergeCell ref="AA207:AC207"/>
    <mergeCell ref="N209:Q209"/>
    <mergeCell ref="AC185:AE187"/>
    <mergeCell ref="H186:J187"/>
    <mergeCell ref="E191:H191"/>
    <mergeCell ref="AA191:AD191"/>
    <mergeCell ref="B197:C197"/>
    <mergeCell ref="X197:Y197"/>
    <mergeCell ref="X242:Y242"/>
    <mergeCell ref="B243:C243"/>
    <mergeCell ref="B244:C244"/>
    <mergeCell ref="X244:Y244"/>
    <mergeCell ref="E252:G252"/>
    <mergeCell ref="AJ209:AM209"/>
    <mergeCell ref="H231:J232"/>
    <mergeCell ref="AA231:AC232"/>
    <mergeCell ref="E236:H236"/>
    <mergeCell ref="AA236:AD236"/>
    <mergeCell ref="E283:H283"/>
    <mergeCell ref="AA283:AD283"/>
    <mergeCell ref="B289:C289"/>
    <mergeCell ref="X289:Y289"/>
    <mergeCell ref="B290:C290"/>
    <mergeCell ref="X290:Y290"/>
    <mergeCell ref="AA252:AC252"/>
    <mergeCell ref="N254:Q254"/>
    <mergeCell ref="AJ254:AM254"/>
    <mergeCell ref="AC277:AE279"/>
    <mergeCell ref="H278:J279"/>
    <mergeCell ref="B335:C335"/>
    <mergeCell ref="B336:C336"/>
    <mergeCell ref="X336:Y336"/>
    <mergeCell ref="E299:G299"/>
    <mergeCell ref="AA299:AC299"/>
    <mergeCell ref="N301:Q301"/>
    <mergeCell ref="AJ301:AM301"/>
    <mergeCell ref="H323:J324"/>
    <mergeCell ref="AA323:AC324"/>
    <mergeCell ref="E344:G344"/>
    <mergeCell ref="AA344:AC344"/>
    <mergeCell ref="N346:Q346"/>
    <mergeCell ref="AJ346:AM346"/>
    <mergeCell ref="AC373:AE375"/>
    <mergeCell ref="H371:J372"/>
    <mergeCell ref="E328:H328"/>
    <mergeCell ref="AA328:AD328"/>
    <mergeCell ref="X334:Y334"/>
    <mergeCell ref="E391:G391"/>
    <mergeCell ref="AA392:AC392"/>
    <mergeCell ref="N394:Q394"/>
    <mergeCell ref="AJ394:AM394"/>
    <mergeCell ref="AA411:AC412"/>
    <mergeCell ref="E376:H376"/>
    <mergeCell ref="AA376:AD376"/>
    <mergeCell ref="B382:C382"/>
    <mergeCell ref="X382:Y382"/>
    <mergeCell ref="B383:C383"/>
    <mergeCell ref="X383:Y383"/>
    <mergeCell ref="E432:G432"/>
    <mergeCell ref="AA432:AC432"/>
    <mergeCell ref="N434:Q434"/>
    <mergeCell ref="AJ425:AM425"/>
    <mergeCell ref="E416:H416"/>
    <mergeCell ref="AA416:AD416"/>
    <mergeCell ref="X422:Y422"/>
    <mergeCell ref="B423:C423"/>
    <mergeCell ref="B424:C424"/>
    <mergeCell ref="X424:Y424"/>
    <mergeCell ref="E478:G478"/>
    <mergeCell ref="AA478:AC478"/>
    <mergeCell ref="N480:Q480"/>
    <mergeCell ref="AJ471:AM471"/>
    <mergeCell ref="AA497:AC498"/>
    <mergeCell ref="E462:H462"/>
    <mergeCell ref="AA462:AD462"/>
    <mergeCell ref="B468:C468"/>
    <mergeCell ref="X468:Y468"/>
    <mergeCell ref="B469:C469"/>
    <mergeCell ref="X469:Y469"/>
    <mergeCell ref="E498:F498"/>
    <mergeCell ref="AA516:AC516"/>
    <mergeCell ref="N518:Q518"/>
    <mergeCell ref="AJ518:AM518"/>
    <mergeCell ref="AC545:AE547"/>
    <mergeCell ref="E500:H500"/>
    <mergeCell ref="AA500:AD500"/>
    <mergeCell ref="X506:Y506"/>
    <mergeCell ref="B507:C507"/>
    <mergeCell ref="B508:C508"/>
    <mergeCell ref="X508:Y508"/>
    <mergeCell ref="E524:G524"/>
    <mergeCell ref="E567:G567"/>
    <mergeCell ref="AA567:AC567"/>
    <mergeCell ref="N569:Q569"/>
    <mergeCell ref="AJ569:AM569"/>
    <mergeCell ref="AA591:AC592"/>
    <mergeCell ref="E551:H551"/>
    <mergeCell ref="AA551:AD551"/>
    <mergeCell ref="B557:C557"/>
    <mergeCell ref="X557:Y557"/>
    <mergeCell ref="B558:C558"/>
    <mergeCell ref="X558:Y558"/>
    <mergeCell ref="E612:G612"/>
    <mergeCell ref="AA612:AC612"/>
    <mergeCell ref="N614:Q614"/>
    <mergeCell ref="AJ614:AM614"/>
    <mergeCell ref="AC638:AE640"/>
    <mergeCell ref="E596:H596"/>
    <mergeCell ref="AA596:AD596"/>
    <mergeCell ref="X602:Y602"/>
    <mergeCell ref="B603:C603"/>
    <mergeCell ref="B604:C604"/>
    <mergeCell ref="X604:Y604"/>
    <mergeCell ref="E660:G660"/>
    <mergeCell ref="AA660:AC660"/>
    <mergeCell ref="N662:Q662"/>
    <mergeCell ref="AJ662:AM662"/>
    <mergeCell ref="AA684:AC685"/>
    <mergeCell ref="E644:H644"/>
    <mergeCell ref="AA644:AD644"/>
    <mergeCell ref="B650:C650"/>
    <mergeCell ref="X650:Y650"/>
    <mergeCell ref="B651:C651"/>
    <mergeCell ref="X651:Y651"/>
    <mergeCell ref="E705:G705"/>
    <mergeCell ref="AA705:AC705"/>
    <mergeCell ref="N707:Q707"/>
    <mergeCell ref="AJ707:AM707"/>
    <mergeCell ref="AC731:AE733"/>
    <mergeCell ref="E689:H689"/>
    <mergeCell ref="AA689:AD689"/>
    <mergeCell ref="X695:Y695"/>
    <mergeCell ref="B696:C696"/>
    <mergeCell ref="B697:C697"/>
    <mergeCell ref="X697:Y697"/>
    <mergeCell ref="E753:G753"/>
    <mergeCell ref="AA753:AC753"/>
    <mergeCell ref="N755:Q755"/>
    <mergeCell ref="AJ755:AM755"/>
    <mergeCell ref="AA777:AC778"/>
    <mergeCell ref="E737:H737"/>
    <mergeCell ref="AA737:AD737"/>
    <mergeCell ref="B743:C743"/>
    <mergeCell ref="X743:Y743"/>
    <mergeCell ref="B744:C744"/>
    <mergeCell ref="X744:Y744"/>
    <mergeCell ref="E798:G798"/>
    <mergeCell ref="AA798:AC798"/>
    <mergeCell ref="N800:Q800"/>
    <mergeCell ref="AJ800:AM800"/>
    <mergeCell ref="AC824:AE826"/>
    <mergeCell ref="E782:H782"/>
    <mergeCell ref="AA782:AD782"/>
    <mergeCell ref="X788:Y788"/>
    <mergeCell ref="B789:C789"/>
    <mergeCell ref="B790:C790"/>
    <mergeCell ref="X790:Y790"/>
    <mergeCell ref="E846:G846"/>
    <mergeCell ref="AA846:AC846"/>
    <mergeCell ref="N848:Q848"/>
    <mergeCell ref="AJ848:AM848"/>
    <mergeCell ref="AA870:AC871"/>
    <mergeCell ref="E830:H830"/>
    <mergeCell ref="AA830:AD830"/>
    <mergeCell ref="B836:C836"/>
    <mergeCell ref="X836:Y836"/>
    <mergeCell ref="B837:C837"/>
    <mergeCell ref="X837:Y837"/>
    <mergeCell ref="E891:G891"/>
    <mergeCell ref="AA891:AC891"/>
    <mergeCell ref="N893:Q893"/>
    <mergeCell ref="AJ893:AM893"/>
    <mergeCell ref="AC918:AE920"/>
    <mergeCell ref="E875:H875"/>
    <mergeCell ref="AA875:AD875"/>
    <mergeCell ref="X881:Y881"/>
    <mergeCell ref="B882:C882"/>
    <mergeCell ref="B883:C883"/>
    <mergeCell ref="X883:Y883"/>
    <mergeCell ref="E940:G940"/>
    <mergeCell ref="AA940:AC940"/>
    <mergeCell ref="N942:Q942"/>
    <mergeCell ref="AJ942:AM942"/>
    <mergeCell ref="AA964:AC965"/>
    <mergeCell ref="E924:H924"/>
    <mergeCell ref="AA924:AD924"/>
    <mergeCell ref="B930:C930"/>
    <mergeCell ref="X930:Y930"/>
    <mergeCell ref="B931:C931"/>
    <mergeCell ref="X931:Y931"/>
    <mergeCell ref="N987:Q987"/>
    <mergeCell ref="AJ987:AM987"/>
    <mergeCell ref="AC1011:AE1013"/>
    <mergeCell ref="E969:H969"/>
    <mergeCell ref="AA969:AD969"/>
    <mergeCell ref="X975:Y975"/>
    <mergeCell ref="B976:C976"/>
    <mergeCell ref="B977:C977"/>
    <mergeCell ref="X977:Y977"/>
    <mergeCell ref="E499:F499"/>
    <mergeCell ref="E1078:G1078"/>
    <mergeCell ref="AA1078:AC1078"/>
    <mergeCell ref="N1080:Q1080"/>
    <mergeCell ref="AJ1080:AM1080"/>
    <mergeCell ref="E1062:H1062"/>
    <mergeCell ref="AA1062:AD1062"/>
    <mergeCell ref="X1068:Y1068"/>
    <mergeCell ref="B1069:C1069"/>
    <mergeCell ref="B1070:C1070"/>
    <mergeCell ref="X1070:Y1070"/>
    <mergeCell ref="E1033:G1033"/>
    <mergeCell ref="AA1033:AC1033"/>
    <mergeCell ref="N1035:Q1035"/>
    <mergeCell ref="AJ1035:AM1035"/>
    <mergeCell ref="AA1057:AC1058"/>
    <mergeCell ref="E1017:H1017"/>
    <mergeCell ref="AA1017:AD1017"/>
    <mergeCell ref="B1023:C1023"/>
    <mergeCell ref="X1023:Y1023"/>
    <mergeCell ref="B1024:C1024"/>
    <mergeCell ref="X1024:Y1024"/>
    <mergeCell ref="E985:G985"/>
    <mergeCell ref="AA985:AC985"/>
  </mergeCells>
  <pageMargins left="0.7" right="0.7" top="0.75" bottom="0.75" header="0.3" footer="0.3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176"/>
  <sheetViews>
    <sheetView tabSelected="1" topLeftCell="A515" zoomScale="96" zoomScaleNormal="96" zoomScalePageLayoutView="118" workbookViewId="0">
      <selection activeCell="S529" sqref="S529"/>
    </sheetView>
  </sheetViews>
  <sheetFormatPr baseColWidth="10" defaultColWidth="11.42578125" defaultRowHeight="15"/>
  <cols>
    <col min="2" max="2" width="26.5703125" customWidth="1"/>
    <col min="3" max="3" width="16.85546875" customWidth="1"/>
    <col min="5" max="8" width="12.85546875" customWidth="1"/>
    <col min="14" max="14" width="13" customWidth="1"/>
    <col min="15" max="15" width="40.5703125" customWidth="1"/>
    <col min="17" max="17" width="12.5703125" customWidth="1"/>
    <col min="24" max="24" width="28.28515625" customWidth="1"/>
    <col min="25" max="25" width="16.7109375" customWidth="1"/>
    <col min="29" max="29" width="14" customWidth="1"/>
    <col min="31" max="31" width="8.28515625" customWidth="1"/>
    <col min="35" max="35" width="15.7109375" customWidth="1"/>
    <col min="37" max="37" width="28.42578125" customWidth="1"/>
    <col min="40" max="40" width="13.85546875" customWidth="1"/>
    <col min="41" max="41" width="6.85546875" customWidth="1"/>
    <col min="42" max="42" width="7.7109375" customWidth="1"/>
    <col min="43" max="44" width="8" customWidth="1"/>
    <col min="45" max="45" width="8.42578125" customWidth="1"/>
  </cols>
  <sheetData>
    <row r="1" spans="2:41">
      <c r="V1" s="17"/>
    </row>
    <row r="2" spans="2:41">
      <c r="V2" s="17"/>
      <c r="AC2" s="176" t="s">
        <v>29</v>
      </c>
      <c r="AD2" s="176"/>
      <c r="AE2" s="176"/>
    </row>
    <row r="3" spans="2:41">
      <c r="H3" s="173" t="s">
        <v>28</v>
      </c>
      <c r="I3" s="173"/>
      <c r="J3" s="173"/>
      <c r="V3" s="17"/>
      <c r="AC3" s="176"/>
      <c r="AD3" s="176"/>
      <c r="AE3" s="176"/>
    </row>
    <row r="4" spans="2:41">
      <c r="H4" s="173"/>
      <c r="I4" s="173"/>
      <c r="J4" s="173"/>
      <c r="V4" s="17"/>
      <c r="AC4" s="176"/>
      <c r="AD4" s="176"/>
      <c r="AE4" s="17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75</v>
      </c>
      <c r="C8" s="20"/>
      <c r="E8" s="174" t="s">
        <v>77</v>
      </c>
      <c r="F8" s="174"/>
      <c r="G8" s="174"/>
      <c r="H8" s="174"/>
      <c r="O8" s="187" t="s">
        <v>10</v>
      </c>
      <c r="P8" s="187"/>
      <c r="Q8" s="187"/>
      <c r="R8" s="187"/>
      <c r="V8" s="17"/>
      <c r="X8" s="23" t="s">
        <v>32</v>
      </c>
      <c r="Y8" s="20">
        <f>IF(B8="PAGADO",0,C13)</f>
        <v>-6043.71</v>
      </c>
      <c r="AA8" s="174" t="s">
        <v>140</v>
      </c>
      <c r="AB8" s="174"/>
      <c r="AC8" s="174"/>
      <c r="AD8" s="174"/>
      <c r="AK8" s="188" t="s">
        <v>188</v>
      </c>
      <c r="AL8" s="188"/>
      <c r="AM8" s="188"/>
    </row>
    <row r="9" spans="2:41">
      <c r="B9" s="1" t="s">
        <v>0</v>
      </c>
      <c r="C9" s="19">
        <f>H24</f>
        <v>385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1460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44867</v>
      </c>
      <c r="F10" s="3" t="s">
        <v>90</v>
      </c>
      <c r="G10" s="3" t="s">
        <v>91</v>
      </c>
      <c r="H10" s="5">
        <v>100</v>
      </c>
      <c r="I10" t="s">
        <v>174</v>
      </c>
      <c r="N10" s="25">
        <v>44931</v>
      </c>
      <c r="O10" s="3" t="s">
        <v>192</v>
      </c>
      <c r="P10" s="3"/>
      <c r="Q10" s="3"/>
      <c r="R10" s="18">
        <v>93.21</v>
      </c>
      <c r="S10" s="3"/>
      <c r="V10" s="17"/>
      <c r="Y10" s="20"/>
      <c r="AA10" s="4">
        <v>44814</v>
      </c>
      <c r="AB10" s="3" t="s">
        <v>138</v>
      </c>
      <c r="AC10" s="3" t="s">
        <v>139</v>
      </c>
      <c r="AD10" s="5">
        <v>170</v>
      </c>
      <c r="AE10" t="s">
        <v>174</v>
      </c>
      <c r="AJ10" s="25">
        <v>44935</v>
      </c>
      <c r="AK10" s="3" t="s">
        <v>171</v>
      </c>
      <c r="AL10" s="3"/>
      <c r="AM10" s="3">
        <v>1043</v>
      </c>
      <c r="AN10" s="18">
        <v>500</v>
      </c>
      <c r="AO10" s="3"/>
    </row>
    <row r="11" spans="2:41">
      <c r="B11" s="1" t="s">
        <v>24</v>
      </c>
      <c r="C11" s="19">
        <f>H24</f>
        <v>385</v>
      </c>
      <c r="E11" s="4">
        <v>44903</v>
      </c>
      <c r="F11" s="3" t="s">
        <v>107</v>
      </c>
      <c r="G11" s="3" t="s">
        <v>106</v>
      </c>
      <c r="H11" s="5">
        <v>285</v>
      </c>
      <c r="N11" s="25">
        <v>44932</v>
      </c>
      <c r="O11" s="3" t="s">
        <v>133</v>
      </c>
      <c r="P11" s="3">
        <v>1040</v>
      </c>
      <c r="Q11" s="3">
        <v>1039</v>
      </c>
      <c r="R11" s="18">
        <v>1040</v>
      </c>
      <c r="S11" s="3"/>
      <c r="V11" s="17"/>
      <c r="X11" s="1" t="s">
        <v>24</v>
      </c>
      <c r="Y11" s="19">
        <f>IF(Y8&gt;0,Y9+Y8,Y9)</f>
        <v>1460</v>
      </c>
      <c r="AA11" s="4">
        <v>44875</v>
      </c>
      <c r="AB11" s="3" t="s">
        <v>138</v>
      </c>
      <c r="AC11" s="3" t="s">
        <v>152</v>
      </c>
      <c r="AD11" s="5">
        <v>190</v>
      </c>
      <c r="AE11" t="s">
        <v>174</v>
      </c>
      <c r="AJ11" s="25">
        <v>44936</v>
      </c>
      <c r="AK11" s="3" t="s">
        <v>178</v>
      </c>
      <c r="AL11" s="3">
        <v>215.89</v>
      </c>
      <c r="AM11" s="3">
        <v>474419</v>
      </c>
      <c r="AN11" s="18">
        <v>215.89</v>
      </c>
      <c r="AO11" s="3"/>
    </row>
    <row r="12" spans="2:41">
      <c r="B12" s="1" t="s">
        <v>9</v>
      </c>
      <c r="C12" s="20">
        <f>C35</f>
        <v>6428.71</v>
      </c>
      <c r="E12" s="3"/>
      <c r="F12" s="3"/>
      <c r="G12" s="3"/>
      <c r="H12" s="3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7576.1900000000005</v>
      </c>
      <c r="AA12" s="4">
        <v>44888</v>
      </c>
      <c r="AB12" s="3" t="s">
        <v>138</v>
      </c>
      <c r="AC12" s="3" t="s">
        <v>153</v>
      </c>
      <c r="AD12" s="5">
        <v>170</v>
      </c>
      <c r="AE12" t="s">
        <v>174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-6043.71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-6116.1900000000005</v>
      </c>
      <c r="AA13" s="4">
        <v>44889</v>
      </c>
      <c r="AB13" s="3" t="s">
        <v>138</v>
      </c>
      <c r="AC13" s="3" t="s">
        <v>155</v>
      </c>
      <c r="AD13" s="5">
        <v>380</v>
      </c>
      <c r="AE13" t="s">
        <v>174</v>
      </c>
      <c r="AJ13" s="3"/>
      <c r="AK13" s="3"/>
      <c r="AL13" s="3"/>
      <c r="AM13" s="3"/>
      <c r="AN13" s="18"/>
      <c r="AO13" s="3"/>
    </row>
    <row r="14" spans="2:41" ht="26.25">
      <c r="B14" s="177" t="str">
        <f>IF(C13&lt;0,"NO PAGAR","COBRAR")</f>
        <v>NO PAGAR</v>
      </c>
      <c r="C14" s="17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77" t="str">
        <f>IF(Y13&lt;0,"NO PAGAR","COBRAR")</f>
        <v>NO PAGAR</v>
      </c>
      <c r="Y14" s="177"/>
      <c r="AA14" s="4">
        <v>44916</v>
      </c>
      <c r="AB14" s="3" t="s">
        <v>87</v>
      </c>
      <c r="AC14" s="3" t="s">
        <v>89</v>
      </c>
      <c r="AD14" s="5">
        <v>150</v>
      </c>
      <c r="AE14" t="s">
        <v>174</v>
      </c>
      <c r="AJ14" s="3"/>
      <c r="AK14" s="3"/>
      <c r="AL14" s="3"/>
      <c r="AM14" s="3"/>
      <c r="AN14" s="18"/>
      <c r="AO14" s="3"/>
    </row>
    <row r="15" spans="2:41">
      <c r="B15" s="168" t="s">
        <v>9</v>
      </c>
      <c r="C15" s="16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68" t="s">
        <v>9</v>
      </c>
      <c r="Y15" s="169"/>
      <c r="AA15" s="4">
        <v>44902</v>
      </c>
      <c r="AB15" s="3" t="s">
        <v>87</v>
      </c>
      <c r="AC15" s="3" t="s">
        <v>89</v>
      </c>
      <c r="AD15" s="5">
        <v>200</v>
      </c>
      <c r="AE15" t="s">
        <v>173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5155.5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6043.71</v>
      </c>
      <c r="AA16" s="4">
        <v>44900</v>
      </c>
      <c r="AB16" s="3" t="s">
        <v>87</v>
      </c>
      <c r="AC16" s="3" t="s">
        <v>89</v>
      </c>
      <c r="AD16" s="5">
        <v>200</v>
      </c>
      <c r="AE16" t="s">
        <v>173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1133.21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715.89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186</v>
      </c>
      <c r="Y22" s="10">
        <v>30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70" t="s">
        <v>7</v>
      </c>
      <c r="F24" s="171"/>
      <c r="G24" s="172"/>
      <c r="H24" s="5">
        <f>SUM(H10:H23)</f>
        <v>385</v>
      </c>
      <c r="N24" s="3"/>
      <c r="O24" s="3"/>
      <c r="P24" s="3"/>
      <c r="Q24" s="3"/>
      <c r="R24" s="18"/>
      <c r="S24" s="3"/>
      <c r="V24" s="17"/>
      <c r="X24" s="11" t="s">
        <v>158</v>
      </c>
      <c r="Y24" s="10">
        <v>524.6</v>
      </c>
      <c r="AA24" s="170" t="s">
        <v>7</v>
      </c>
      <c r="AB24" s="171"/>
      <c r="AC24" s="172"/>
      <c r="AD24" s="5">
        <f>SUM(AD10:AD23)</f>
        <v>1460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 t="s">
        <v>187</v>
      </c>
      <c r="Y25" s="10">
        <v>55.15</v>
      </c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70" t="s">
        <v>7</v>
      </c>
      <c r="O26" s="171"/>
      <c r="P26" s="171"/>
      <c r="Q26" s="172"/>
      <c r="R26" s="18">
        <f>SUM(R10:R25)</f>
        <v>1133.21</v>
      </c>
      <c r="S26" s="3"/>
      <c r="V26" s="17"/>
      <c r="X26" s="12"/>
      <c r="Y26" s="10"/>
      <c r="AJ26" s="170" t="s">
        <v>7</v>
      </c>
      <c r="AK26" s="171"/>
      <c r="AL26" s="171"/>
      <c r="AM26" s="172"/>
      <c r="AN26" s="18">
        <f>SUM(AN10:AN25)</f>
        <v>715.89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6428.71</v>
      </c>
      <c r="V35" s="17"/>
      <c r="X35" s="15" t="s">
        <v>18</v>
      </c>
      <c r="Y35" s="16">
        <f>SUM(Y16:Y34)</f>
        <v>7576.1900000000005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73" t="s">
        <v>30</v>
      </c>
      <c r="I48" s="173"/>
      <c r="J48" s="173"/>
      <c r="V48" s="17"/>
      <c r="AA48" s="173" t="s">
        <v>31</v>
      </c>
      <c r="AB48" s="173"/>
      <c r="AC48" s="173"/>
    </row>
    <row r="49" spans="2:41">
      <c r="H49" s="173"/>
      <c r="I49" s="173"/>
      <c r="J49" s="173"/>
      <c r="V49" s="17"/>
      <c r="AA49" s="173"/>
      <c r="AB49" s="173"/>
      <c r="AC49" s="173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-6116.1900000000005</v>
      </c>
      <c r="E53" s="174" t="s">
        <v>77</v>
      </c>
      <c r="F53" s="174"/>
      <c r="G53" s="174"/>
      <c r="H53" s="174"/>
      <c r="V53" s="17"/>
      <c r="X53" s="23" t="s">
        <v>32</v>
      </c>
      <c r="Y53" s="20">
        <f>IF(B53="PAGADO",0,C58)</f>
        <v>-6418.1900000000005</v>
      </c>
      <c r="AA53" s="174" t="s">
        <v>77</v>
      </c>
      <c r="AB53" s="174"/>
      <c r="AC53" s="174"/>
      <c r="AD53" s="174"/>
    </row>
    <row r="54" spans="2:41">
      <c r="B54" s="1" t="s">
        <v>0</v>
      </c>
      <c r="C54" s="19">
        <f>H69</f>
        <v>660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1705.6499999999999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85</v>
      </c>
      <c r="G55" s="3" t="s">
        <v>86</v>
      </c>
      <c r="H55" s="5">
        <v>200</v>
      </c>
      <c r="I55" t="s">
        <v>173</v>
      </c>
      <c r="N55" s="25">
        <v>44942</v>
      </c>
      <c r="O55" s="3" t="s">
        <v>205</v>
      </c>
      <c r="P55" s="3">
        <v>762</v>
      </c>
      <c r="Q55" s="3"/>
      <c r="R55" s="18">
        <v>762</v>
      </c>
      <c r="S55" s="3"/>
      <c r="V55" s="17"/>
      <c r="Y55" s="20"/>
      <c r="AA55" s="4">
        <v>44916</v>
      </c>
      <c r="AB55" s="3" t="s">
        <v>194</v>
      </c>
      <c r="AC55" s="3" t="s">
        <v>89</v>
      </c>
      <c r="AD55" s="5">
        <v>170</v>
      </c>
      <c r="AE55" t="s">
        <v>173</v>
      </c>
      <c r="AJ55" s="25">
        <v>44949</v>
      </c>
      <c r="AK55" s="3" t="s">
        <v>236</v>
      </c>
      <c r="AL55" s="3">
        <v>250</v>
      </c>
      <c r="AM55" s="3"/>
      <c r="AN55" s="3"/>
      <c r="AO55" s="3"/>
    </row>
    <row r="56" spans="2:41">
      <c r="B56" s="1" t="s">
        <v>24</v>
      </c>
      <c r="C56" s="19">
        <f>IF(C53&gt;0,C53+C54,C54)</f>
        <v>660</v>
      </c>
      <c r="E56" s="4">
        <v>44918</v>
      </c>
      <c r="F56" s="3" t="s">
        <v>85</v>
      </c>
      <c r="G56" s="3" t="s">
        <v>86</v>
      </c>
      <c r="H56" s="5">
        <v>150</v>
      </c>
      <c r="I56" t="s">
        <v>173</v>
      </c>
      <c r="N56" s="25">
        <v>44945</v>
      </c>
      <c r="O56" s="3" t="s">
        <v>233</v>
      </c>
      <c r="P56" s="3">
        <v>200</v>
      </c>
      <c r="Q56" s="3"/>
      <c r="R56" s="18">
        <v>200</v>
      </c>
      <c r="S56" s="3"/>
      <c r="V56" s="17"/>
      <c r="X56" s="1" t="s">
        <v>24</v>
      </c>
      <c r="Y56" s="19">
        <f>IF(Y53&gt;0,Y53+Y54,Y54)</f>
        <v>1705.6499999999999</v>
      </c>
      <c r="AA56" s="4">
        <v>44908</v>
      </c>
      <c r="AB56" s="3" t="s">
        <v>242</v>
      </c>
      <c r="AC56" s="3" t="s">
        <v>243</v>
      </c>
      <c r="AD56" s="5">
        <v>285</v>
      </c>
      <c r="AE56" t="s">
        <v>174</v>
      </c>
      <c r="AJ56" s="25">
        <v>44951</v>
      </c>
      <c r="AK56" s="3" t="s">
        <v>255</v>
      </c>
      <c r="AL56" s="3">
        <v>1505</v>
      </c>
      <c r="AM56" s="3">
        <v>1076</v>
      </c>
      <c r="AN56" s="18">
        <v>1505</v>
      </c>
      <c r="AO56" s="3"/>
    </row>
    <row r="57" spans="2:41">
      <c r="B57" s="1" t="s">
        <v>9</v>
      </c>
      <c r="C57" s="20">
        <f>C81</f>
        <v>7078.1900000000005</v>
      </c>
      <c r="E57" s="4">
        <v>44923</v>
      </c>
      <c r="F57" s="3" t="s">
        <v>85</v>
      </c>
      <c r="G57" s="3" t="s">
        <v>86</v>
      </c>
      <c r="H57" s="5">
        <v>150</v>
      </c>
      <c r="I57" t="s">
        <v>174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8043.1900000000005</v>
      </c>
      <c r="AA57" s="4">
        <v>44925</v>
      </c>
      <c r="AB57" s="3" t="s">
        <v>242</v>
      </c>
      <c r="AC57" s="3" t="s">
        <v>244</v>
      </c>
      <c r="AD57" s="5">
        <v>114</v>
      </c>
      <c r="AE57" t="s">
        <v>173</v>
      </c>
      <c r="AJ57" s="25">
        <v>44951</v>
      </c>
      <c r="AK57" s="3" t="s">
        <v>264</v>
      </c>
      <c r="AL57" s="3"/>
      <c r="AM57" s="3"/>
      <c r="AN57" s="18">
        <v>50</v>
      </c>
      <c r="AO57" s="3"/>
    </row>
    <row r="58" spans="2:41">
      <c r="B58" s="6" t="s">
        <v>26</v>
      </c>
      <c r="C58" s="21">
        <f>C56-C57</f>
        <v>-6418.1900000000005</v>
      </c>
      <c r="E58" s="4">
        <v>44923</v>
      </c>
      <c r="F58" s="3" t="s">
        <v>232</v>
      </c>
      <c r="G58" s="3" t="s">
        <v>86</v>
      </c>
      <c r="H58" s="5">
        <v>160</v>
      </c>
      <c r="I58" t="s">
        <v>173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-6337.5400000000009</v>
      </c>
      <c r="AA58" s="4">
        <v>44905</v>
      </c>
      <c r="AB58" s="3" t="s">
        <v>212</v>
      </c>
      <c r="AC58" s="3" t="s">
        <v>155</v>
      </c>
      <c r="AD58" s="5">
        <v>346.68</v>
      </c>
      <c r="AE58" t="s">
        <v>174</v>
      </c>
      <c r="AJ58" s="25">
        <v>44951</v>
      </c>
      <c r="AK58" s="3" t="s">
        <v>269</v>
      </c>
      <c r="AL58" s="3"/>
      <c r="AM58" s="3"/>
      <c r="AN58" s="18">
        <v>20</v>
      </c>
      <c r="AO58" s="3"/>
    </row>
    <row r="59" spans="2:41" ht="23.25">
      <c r="B59" s="6"/>
      <c r="C59" s="21"/>
      <c r="E59" s="4"/>
      <c r="F59" s="3"/>
      <c r="G59" s="3"/>
      <c r="H59" s="5"/>
      <c r="I59" s="30"/>
      <c r="N59" s="3"/>
      <c r="O59" s="3"/>
      <c r="P59" s="3"/>
      <c r="Q59" s="3"/>
      <c r="R59" s="18"/>
      <c r="S59" s="3"/>
      <c r="V59" s="17"/>
      <c r="X59" s="175" t="str">
        <f>IF(Y58&lt;0,"NO PAGAR","COBRAR'")</f>
        <v>NO PAGAR</v>
      </c>
      <c r="Y59" s="175"/>
      <c r="AA59" s="4">
        <v>44907</v>
      </c>
      <c r="AB59" s="3" t="s">
        <v>212</v>
      </c>
      <c r="AC59" s="3" t="s">
        <v>152</v>
      </c>
      <c r="AD59" s="5">
        <v>168.09</v>
      </c>
      <c r="AE59" t="s">
        <v>174</v>
      </c>
      <c r="AJ59" s="25">
        <v>44952</v>
      </c>
      <c r="AK59" s="3" t="s">
        <v>272</v>
      </c>
      <c r="AL59" s="3"/>
      <c r="AM59" s="3">
        <v>1085</v>
      </c>
      <c r="AN59" s="18">
        <v>50</v>
      </c>
      <c r="AO59" s="3"/>
    </row>
    <row r="60" spans="2:41" ht="23.25">
      <c r="B60" s="175" t="str">
        <f>IF(C58&lt;0,"NO PAGAR","COBRAR'")</f>
        <v>NO PAGAR</v>
      </c>
      <c r="C60" s="17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44909</v>
      </c>
      <c r="AB60" s="3" t="s">
        <v>212</v>
      </c>
      <c r="AC60" s="3" t="s">
        <v>251</v>
      </c>
      <c r="AD60" s="5">
        <v>144.07</v>
      </c>
      <c r="AE60" t="s">
        <v>174</v>
      </c>
      <c r="AJ60" s="3"/>
      <c r="AK60" s="3"/>
      <c r="AL60" s="3"/>
      <c r="AM60" s="3"/>
      <c r="AN60" s="18"/>
      <c r="AO60" s="3"/>
    </row>
    <row r="61" spans="2:41">
      <c r="B61" s="168" t="s">
        <v>9</v>
      </c>
      <c r="C61" s="16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68" t="s">
        <v>9</v>
      </c>
      <c r="Y61" s="169"/>
      <c r="AA61" s="4">
        <v>45275</v>
      </c>
      <c r="AB61" s="3" t="s">
        <v>212</v>
      </c>
      <c r="AC61" s="3" t="s">
        <v>252</v>
      </c>
      <c r="AD61" s="5">
        <v>187.81</v>
      </c>
      <c r="AE61" t="s">
        <v>174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6116.1900000000005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6418.1900000000005</v>
      </c>
      <c r="AA62" s="4">
        <v>44900</v>
      </c>
      <c r="AB62" s="3" t="s">
        <v>149</v>
      </c>
      <c r="AC62" s="3" t="s">
        <v>89</v>
      </c>
      <c r="AD62" s="5">
        <v>170</v>
      </c>
      <c r="AE62" t="s">
        <v>174</v>
      </c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962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1625</v>
      </c>
      <c r="AA63" s="4">
        <v>45252</v>
      </c>
      <c r="AB63" s="3" t="s">
        <v>263</v>
      </c>
      <c r="AC63" s="3" t="s">
        <v>89</v>
      </c>
      <c r="AD63" s="5">
        <v>120</v>
      </c>
      <c r="AE63" t="s">
        <v>174</v>
      </c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70" t="s">
        <v>7</v>
      </c>
      <c r="F69" s="171"/>
      <c r="G69" s="172"/>
      <c r="H69" s="5">
        <f>SUM(H55:H68)</f>
        <v>660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70" t="s">
        <v>7</v>
      </c>
      <c r="AB69" s="171"/>
      <c r="AC69" s="172"/>
      <c r="AD69" s="5">
        <f>SUM(AD55:AD68)</f>
        <v>1705.6499999999999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70" t="s">
        <v>7</v>
      </c>
      <c r="O71" s="171"/>
      <c r="P71" s="171"/>
      <c r="Q71" s="172"/>
      <c r="R71" s="18">
        <f>SUM(R55:R70)</f>
        <v>962</v>
      </c>
      <c r="S71" s="3"/>
      <c r="V71" s="17"/>
      <c r="X71" s="12"/>
      <c r="Y71" s="10"/>
      <c r="AJ71" s="170" t="s">
        <v>7</v>
      </c>
      <c r="AK71" s="171"/>
      <c r="AL71" s="171"/>
      <c r="AM71" s="172"/>
      <c r="AN71" s="18">
        <f>SUM(AN55:AN70)</f>
        <v>1625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7078.1900000000005</v>
      </c>
      <c r="D81" t="s">
        <v>22</v>
      </c>
      <c r="E81" t="s">
        <v>21</v>
      </c>
      <c r="V81" s="17"/>
      <c r="X81" s="15" t="s">
        <v>18</v>
      </c>
      <c r="Y81" s="16">
        <f>SUM(Y62:Y80)</f>
        <v>8043.1900000000005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  <c r="AC97" s="176" t="s">
        <v>29</v>
      </c>
      <c r="AD97" s="176"/>
      <c r="AE97" s="176"/>
    </row>
    <row r="98" spans="2:41">
      <c r="H98" s="173" t="s">
        <v>28</v>
      </c>
      <c r="I98" s="173"/>
      <c r="J98" s="173"/>
      <c r="V98" s="17"/>
      <c r="AC98" s="176"/>
      <c r="AD98" s="176"/>
      <c r="AE98" s="176"/>
    </row>
    <row r="99" spans="2:41">
      <c r="H99" s="173"/>
      <c r="I99" s="173"/>
      <c r="J99" s="173"/>
      <c r="V99" s="17"/>
      <c r="AC99" s="176"/>
      <c r="AD99" s="176"/>
      <c r="AE99" s="176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-6337.5400000000009</v>
      </c>
      <c r="E103" s="174" t="s">
        <v>273</v>
      </c>
      <c r="F103" s="174"/>
      <c r="G103" s="174"/>
      <c r="H103" s="174"/>
      <c r="V103" s="17"/>
      <c r="X103" s="23" t="s">
        <v>32</v>
      </c>
      <c r="Y103" s="20">
        <f>IF(B103="PAGADO",0,C108)</f>
        <v>-5740.3400000000011</v>
      </c>
      <c r="AA103" s="174" t="s">
        <v>273</v>
      </c>
      <c r="AB103" s="174"/>
      <c r="AC103" s="174"/>
      <c r="AD103" s="174"/>
    </row>
    <row r="104" spans="2:41">
      <c r="B104" s="1" t="s">
        <v>0</v>
      </c>
      <c r="C104" s="19">
        <f>H119</f>
        <v>1467.2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400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44915</v>
      </c>
      <c r="F105" s="3" t="s">
        <v>277</v>
      </c>
      <c r="G105" s="3" t="s">
        <v>278</v>
      </c>
      <c r="H105" s="5">
        <v>150</v>
      </c>
      <c r="I105" t="s">
        <v>173</v>
      </c>
      <c r="N105" s="25">
        <v>44956</v>
      </c>
      <c r="O105" s="3" t="s">
        <v>110</v>
      </c>
      <c r="P105" s="3">
        <v>100</v>
      </c>
      <c r="Q105" s="3"/>
      <c r="R105" s="18">
        <v>100</v>
      </c>
      <c r="S105" s="3"/>
      <c r="V105" s="17"/>
      <c r="Y105" s="20"/>
      <c r="AA105" s="4">
        <v>44965</v>
      </c>
      <c r="AB105" s="3" t="s">
        <v>319</v>
      </c>
      <c r="AC105" s="3"/>
      <c r="AD105" s="5">
        <v>200</v>
      </c>
      <c r="AJ105" s="25">
        <v>44964</v>
      </c>
      <c r="AK105" s="3" t="s">
        <v>313</v>
      </c>
      <c r="AL105" s="3">
        <v>1040</v>
      </c>
      <c r="AM105" s="3"/>
      <c r="AN105" s="18">
        <v>1040</v>
      </c>
      <c r="AO105" s="3"/>
    </row>
    <row r="106" spans="2:41">
      <c r="B106" s="1" t="s">
        <v>24</v>
      </c>
      <c r="C106" s="19">
        <f>IF(C103&gt;0,C103+C104,C104)</f>
        <v>1467.2</v>
      </c>
      <c r="E106" s="4">
        <v>44897</v>
      </c>
      <c r="F106" s="3" t="s">
        <v>279</v>
      </c>
      <c r="G106" s="3" t="s">
        <v>86</v>
      </c>
      <c r="H106" s="5">
        <v>120</v>
      </c>
      <c r="I106" t="s">
        <v>174</v>
      </c>
      <c r="N106" s="25">
        <v>44957</v>
      </c>
      <c r="O106" s="3" t="s">
        <v>307</v>
      </c>
      <c r="P106" s="3">
        <v>670</v>
      </c>
      <c r="Q106" s="3"/>
      <c r="R106" s="18">
        <v>670</v>
      </c>
      <c r="S106" s="3"/>
      <c r="V106" s="17"/>
      <c r="X106" s="1" t="s">
        <v>24</v>
      </c>
      <c r="Y106" s="19">
        <f>IF(Y103&gt;0,Y103+Y104,Y104)</f>
        <v>400</v>
      </c>
      <c r="AA106" s="4">
        <v>44917</v>
      </c>
      <c r="AB106" s="3" t="s">
        <v>320</v>
      </c>
      <c r="AC106" s="3" t="s">
        <v>143</v>
      </c>
      <c r="AD106" s="5">
        <v>200</v>
      </c>
      <c r="AE106" t="s">
        <v>323</v>
      </c>
      <c r="AJ106" s="25">
        <v>44965</v>
      </c>
      <c r="AK106" s="3" t="s">
        <v>315</v>
      </c>
      <c r="AL106" s="3">
        <v>200</v>
      </c>
      <c r="AM106" s="3"/>
      <c r="AN106" s="18">
        <v>200</v>
      </c>
      <c r="AO106" s="3"/>
    </row>
    <row r="107" spans="2:41">
      <c r="B107" s="1" t="s">
        <v>9</v>
      </c>
      <c r="C107" s="20">
        <f>C123</f>
        <v>7207.5400000000009</v>
      </c>
      <c r="E107" s="4">
        <v>44903</v>
      </c>
      <c r="F107" s="3" t="s">
        <v>279</v>
      </c>
      <c r="G107" s="3" t="s">
        <v>86</v>
      </c>
      <c r="H107" s="5">
        <v>120</v>
      </c>
      <c r="I107" t="s">
        <v>174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Y123</f>
        <v>7371.0500000000011</v>
      </c>
      <c r="AA107" s="4"/>
      <c r="AB107" s="3"/>
      <c r="AC107" s="3"/>
      <c r="AD107" s="5"/>
      <c r="AJ107" s="25">
        <v>44966</v>
      </c>
      <c r="AK107" s="3" t="s">
        <v>322</v>
      </c>
      <c r="AL107" s="3">
        <v>215.89</v>
      </c>
      <c r="AM107" s="3"/>
      <c r="AN107" s="3">
        <v>215.89</v>
      </c>
      <c r="AO107" s="3"/>
    </row>
    <row r="108" spans="2:41">
      <c r="B108" s="6" t="s">
        <v>25</v>
      </c>
      <c r="C108" s="21">
        <f>C106-C107</f>
        <v>-5740.3400000000011</v>
      </c>
      <c r="E108" s="4">
        <v>44933</v>
      </c>
      <c r="F108" s="3" t="s">
        <v>237</v>
      </c>
      <c r="G108" s="3" t="s">
        <v>151</v>
      </c>
      <c r="H108" s="5">
        <v>200</v>
      </c>
      <c r="I108" t="s">
        <v>174</v>
      </c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-6971.0500000000011</v>
      </c>
      <c r="AA108" s="4"/>
      <c r="AB108" s="3"/>
      <c r="AC108" s="3"/>
      <c r="AD108" s="5"/>
      <c r="AJ108" s="25">
        <v>44966</v>
      </c>
      <c r="AK108" s="3" t="s">
        <v>325</v>
      </c>
      <c r="AL108" s="3">
        <v>20</v>
      </c>
      <c r="AM108" s="3"/>
      <c r="AN108" s="18">
        <v>20</v>
      </c>
      <c r="AO108" s="3"/>
    </row>
    <row r="109" spans="2:41" ht="26.25">
      <c r="B109" s="177" t="str">
        <f>IF(C108&lt;0,"NO PAGAR","COBRAR")</f>
        <v>NO PAGAR</v>
      </c>
      <c r="C109" s="177"/>
      <c r="E109" s="4">
        <v>44919</v>
      </c>
      <c r="F109" s="3" t="s">
        <v>288</v>
      </c>
      <c r="G109" s="3" t="s">
        <v>289</v>
      </c>
      <c r="H109" s="5">
        <v>132.52000000000001</v>
      </c>
      <c r="I109" t="s">
        <v>174</v>
      </c>
      <c r="N109" s="3"/>
      <c r="O109" s="3"/>
      <c r="P109" s="3"/>
      <c r="Q109" s="3"/>
      <c r="R109" s="18"/>
      <c r="S109" s="3"/>
      <c r="V109" s="17"/>
      <c r="X109" s="177" t="str">
        <f>IF(Y108&lt;0,"NO PAGAR","COBRAR")</f>
        <v>NO PAGAR</v>
      </c>
      <c r="Y109" s="177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68" t="s">
        <v>9</v>
      </c>
      <c r="C110" s="169"/>
      <c r="E110" s="4">
        <v>45286</v>
      </c>
      <c r="F110" s="3" t="s">
        <v>288</v>
      </c>
      <c r="G110" s="3" t="s">
        <v>290</v>
      </c>
      <c r="H110" s="5">
        <v>132.52000000000001</v>
      </c>
      <c r="I110" t="s">
        <v>174</v>
      </c>
      <c r="N110" s="3"/>
      <c r="O110" s="3"/>
      <c r="P110" s="3"/>
      <c r="Q110" s="3"/>
      <c r="R110" s="18"/>
      <c r="S110" s="3"/>
      <c r="V110" s="17"/>
      <c r="X110" s="168" t="s">
        <v>9</v>
      </c>
      <c r="Y110" s="169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IF(C132&lt;0,"SALDO A FAVOR","SALDO ADELANTAD0'")</f>
        <v>SALDO ADELANTAD0'</v>
      </c>
      <c r="C111" s="10">
        <f>IF(Y58&lt;=0,Y58*-1)</f>
        <v>6337.5400000000009</v>
      </c>
      <c r="E111" s="4">
        <v>45287</v>
      </c>
      <c r="F111" s="3" t="s">
        <v>288</v>
      </c>
      <c r="G111" s="3" t="s">
        <v>152</v>
      </c>
      <c r="H111" s="5">
        <v>168.09</v>
      </c>
      <c r="I111" t="s">
        <v>174</v>
      </c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ADELANTADO</v>
      </c>
      <c r="Y111" s="10">
        <f>IF(C108&lt;=0,C108*-1)</f>
        <v>5740.3400000000011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770</v>
      </c>
      <c r="E112" s="4">
        <v>44925</v>
      </c>
      <c r="F112" s="3" t="s">
        <v>288</v>
      </c>
      <c r="G112" s="3" t="s">
        <v>86</v>
      </c>
      <c r="H112" s="5">
        <v>144.07</v>
      </c>
      <c r="I112" t="s">
        <v>174</v>
      </c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1475.8899999999999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80</v>
      </c>
      <c r="E113" s="4">
        <v>44935</v>
      </c>
      <c r="F113" s="3" t="s">
        <v>291</v>
      </c>
      <c r="G113" s="3" t="s">
        <v>86</v>
      </c>
      <c r="H113" s="5">
        <v>150</v>
      </c>
      <c r="I113" t="s">
        <v>174</v>
      </c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>
        <v>44937</v>
      </c>
      <c r="F114" s="3" t="s">
        <v>291</v>
      </c>
      <c r="G114" s="3" t="s">
        <v>86</v>
      </c>
      <c r="H114" s="5">
        <v>150</v>
      </c>
      <c r="I114" t="s">
        <v>174</v>
      </c>
      <c r="N114" s="3"/>
      <c r="O114" s="3"/>
      <c r="P114" s="3"/>
      <c r="Q114" s="3"/>
      <c r="R114" s="18"/>
      <c r="S114" s="3"/>
      <c r="V114" s="17"/>
      <c r="X114" s="11" t="s">
        <v>12</v>
      </c>
      <c r="Y114" s="10">
        <v>60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>
        <v>20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16</v>
      </c>
      <c r="Y118" s="10">
        <v>94.82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170" t="s">
        <v>7</v>
      </c>
      <c r="F119" s="171"/>
      <c r="G119" s="172"/>
      <c r="H119" s="5">
        <f>SUM(H105:H118)</f>
        <v>1467.2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170" t="s">
        <v>7</v>
      </c>
      <c r="AB119" s="171"/>
      <c r="AC119" s="172"/>
      <c r="AD119" s="5">
        <f>SUM(AD105:AD118)</f>
        <v>400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170" t="s">
        <v>7</v>
      </c>
      <c r="O121" s="171"/>
      <c r="P121" s="171"/>
      <c r="Q121" s="172"/>
      <c r="R121" s="18">
        <f>SUM(R105:R120)</f>
        <v>770</v>
      </c>
      <c r="S121" s="3"/>
      <c r="V121" s="17"/>
      <c r="X121" s="12"/>
      <c r="Y121" s="10"/>
      <c r="AJ121" s="170" t="s">
        <v>7</v>
      </c>
      <c r="AK121" s="171"/>
      <c r="AL121" s="171"/>
      <c r="AM121" s="172"/>
      <c r="AN121" s="18">
        <f>SUM(AN105:AN120)</f>
        <v>1475.8899999999999</v>
      </c>
      <c r="AO121" s="3"/>
    </row>
    <row r="122" spans="1:43">
      <c r="B122" s="12"/>
      <c r="C122" s="10"/>
      <c r="V122" s="17"/>
      <c r="X122" s="12"/>
      <c r="Y122" s="10"/>
    </row>
    <row r="123" spans="1:43">
      <c r="B123" s="15" t="s">
        <v>18</v>
      </c>
      <c r="C123" s="16">
        <f>SUM(C111:C122)</f>
        <v>7207.5400000000009</v>
      </c>
      <c r="V123" s="17"/>
      <c r="X123" s="15" t="s">
        <v>18</v>
      </c>
      <c r="Y123" s="16">
        <f>SUM(Y111:Y122)</f>
        <v>7371.0500000000011</v>
      </c>
    </row>
    <row r="124" spans="1:43">
      <c r="D124" t="s">
        <v>22</v>
      </c>
      <c r="E124" t="s">
        <v>21</v>
      </c>
      <c r="V124" s="17"/>
      <c r="Z124" t="s">
        <v>22</v>
      </c>
      <c r="AA124" t="s">
        <v>21</v>
      </c>
    </row>
    <row r="125" spans="1:43">
      <c r="E125" s="1" t="s">
        <v>19</v>
      </c>
      <c r="V125" s="17"/>
      <c r="AA125" s="1" t="s">
        <v>19</v>
      </c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173" t="s">
        <v>30</v>
      </c>
      <c r="I131" s="173"/>
      <c r="J131" s="173"/>
      <c r="V131" s="17"/>
      <c r="AA131" s="173" t="s">
        <v>31</v>
      </c>
      <c r="AB131" s="173"/>
      <c r="AC131" s="173"/>
    </row>
    <row r="132" spans="1:43">
      <c r="H132" s="173"/>
      <c r="I132" s="173"/>
      <c r="J132" s="173"/>
      <c r="V132" s="17"/>
      <c r="AA132" s="173"/>
      <c r="AB132" s="173"/>
      <c r="AC132" s="173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32</v>
      </c>
      <c r="C136" s="20">
        <f>IF(X103="PAGADO",0,Y108)</f>
        <v>-6971.0500000000011</v>
      </c>
      <c r="E136" s="174" t="s">
        <v>273</v>
      </c>
      <c r="F136" s="174"/>
      <c r="G136" s="174"/>
      <c r="H136" s="174"/>
      <c r="V136" s="17"/>
      <c r="X136" s="23" t="s">
        <v>32</v>
      </c>
      <c r="Y136" s="20">
        <f>IF(B136="PAGADO",0,C141)</f>
        <v>-5568.4800000000014</v>
      </c>
      <c r="AA136" s="174" t="s">
        <v>273</v>
      </c>
      <c r="AB136" s="174"/>
      <c r="AC136" s="174"/>
      <c r="AD136" s="174"/>
      <c r="AK136" t="s">
        <v>10</v>
      </c>
    </row>
    <row r="137" spans="1:43">
      <c r="B137" s="1" t="s">
        <v>0</v>
      </c>
      <c r="C137" s="19">
        <f>H152</f>
        <v>1560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1193.47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>
        <v>44910</v>
      </c>
      <c r="F138" s="3" t="s">
        <v>149</v>
      </c>
      <c r="G138" s="3" t="s">
        <v>143</v>
      </c>
      <c r="H138" s="5">
        <v>190</v>
      </c>
      <c r="I138" t="s">
        <v>174</v>
      </c>
      <c r="N138" s="3"/>
      <c r="O138" s="3"/>
      <c r="P138" s="3"/>
      <c r="Q138" s="3"/>
      <c r="R138" s="18"/>
      <c r="S138" s="3"/>
      <c r="V138" s="17"/>
      <c r="Y138" s="20"/>
      <c r="AA138" s="4">
        <v>44938</v>
      </c>
      <c r="AB138" s="3" t="s">
        <v>288</v>
      </c>
      <c r="AC138" s="3" t="s">
        <v>151</v>
      </c>
      <c r="AD138" s="5">
        <v>169.8</v>
      </c>
      <c r="AE138" t="s">
        <v>174</v>
      </c>
      <c r="AJ138" s="25">
        <v>44980</v>
      </c>
      <c r="AK138" s="3" t="s">
        <v>388</v>
      </c>
      <c r="AL138" s="3">
        <v>200</v>
      </c>
      <c r="AM138" s="3"/>
      <c r="AN138" s="18">
        <v>200</v>
      </c>
      <c r="AO138" s="3"/>
    </row>
    <row r="139" spans="1:43">
      <c r="B139" s="1" t="s">
        <v>24</v>
      </c>
      <c r="C139" s="19">
        <f>IF(C136&gt;0,C137+C136,C137)</f>
        <v>1560</v>
      </c>
      <c r="E139" s="4">
        <v>44917</v>
      </c>
      <c r="F139" s="3" t="s">
        <v>149</v>
      </c>
      <c r="G139" s="3" t="s">
        <v>152</v>
      </c>
      <c r="H139" s="5">
        <v>190</v>
      </c>
      <c r="I139" t="s">
        <v>173</v>
      </c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1193.47</v>
      </c>
      <c r="AA139" s="4">
        <v>44942</v>
      </c>
      <c r="AB139" s="3" t="s">
        <v>288</v>
      </c>
      <c r="AC139" s="3" t="s">
        <v>358</v>
      </c>
      <c r="AD139" s="5">
        <v>133.87</v>
      </c>
      <c r="AE139" t="s">
        <v>174</v>
      </c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C155</f>
        <v>7128.4800000000014</v>
      </c>
      <c r="E140" s="4">
        <v>44901</v>
      </c>
      <c r="F140" s="3" t="s">
        <v>181</v>
      </c>
      <c r="G140" s="3" t="s">
        <v>86</v>
      </c>
      <c r="H140" s="5">
        <v>210</v>
      </c>
      <c r="I140" t="s">
        <v>173</v>
      </c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Y155</f>
        <v>5768.4800000000014</v>
      </c>
      <c r="AA140" s="4">
        <v>44944</v>
      </c>
      <c r="AB140" s="3" t="s">
        <v>288</v>
      </c>
      <c r="AC140" s="3" t="s">
        <v>151</v>
      </c>
      <c r="AD140" s="5">
        <v>169.8</v>
      </c>
      <c r="AE140" t="s">
        <v>174</v>
      </c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-5568.4800000000014</v>
      </c>
      <c r="E141" s="4">
        <v>44911</v>
      </c>
      <c r="F141" s="3" t="s">
        <v>181</v>
      </c>
      <c r="G141" s="3" t="s">
        <v>86</v>
      </c>
      <c r="H141" s="5">
        <v>210</v>
      </c>
      <c r="I141" t="s">
        <v>173</v>
      </c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-4575.0100000000011</v>
      </c>
      <c r="AA141" s="4">
        <v>44946</v>
      </c>
      <c r="AB141" s="3" t="s">
        <v>194</v>
      </c>
      <c r="AC141" s="3" t="s">
        <v>151</v>
      </c>
      <c r="AD141" s="5">
        <v>200</v>
      </c>
      <c r="AE141" t="s">
        <v>173</v>
      </c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>
        <v>45280</v>
      </c>
      <c r="F142" s="3" t="s">
        <v>181</v>
      </c>
      <c r="G142" s="3" t="s">
        <v>86</v>
      </c>
      <c r="H142" s="5">
        <v>210</v>
      </c>
      <c r="I142" t="s">
        <v>174</v>
      </c>
      <c r="N142" s="3"/>
      <c r="O142" s="3"/>
      <c r="P142" s="3"/>
      <c r="Q142" s="3"/>
      <c r="R142" s="18"/>
      <c r="S142" s="3"/>
      <c r="V142" s="17"/>
      <c r="X142" s="175" t="str">
        <f>IF(Y141&lt;0,"NO PAGAR","COBRAR'")</f>
        <v>NO PAGAR</v>
      </c>
      <c r="Y142" s="175"/>
      <c r="AA142" s="4">
        <v>44947</v>
      </c>
      <c r="AB142" s="3" t="s">
        <v>194</v>
      </c>
      <c r="AC142" s="3" t="s">
        <v>198</v>
      </c>
      <c r="AD142" s="5">
        <v>220</v>
      </c>
      <c r="AE142" t="s">
        <v>173</v>
      </c>
      <c r="AJ142" s="3"/>
      <c r="AK142" s="3"/>
      <c r="AL142" s="3"/>
      <c r="AM142" s="3"/>
      <c r="AN142" s="18"/>
      <c r="AO142" s="3"/>
    </row>
    <row r="143" spans="1:43" ht="23.25">
      <c r="B143" s="175" t="str">
        <f>IF(C141&lt;0,"NO PAGAR","COBRAR'")</f>
        <v>NO PAGAR</v>
      </c>
      <c r="C143" s="175"/>
      <c r="E143" s="4">
        <v>45283</v>
      </c>
      <c r="F143" s="3" t="s">
        <v>181</v>
      </c>
      <c r="G143" s="3" t="s">
        <v>86</v>
      </c>
      <c r="H143" s="5">
        <v>210</v>
      </c>
      <c r="I143" t="s">
        <v>174</v>
      </c>
      <c r="N143" s="3"/>
      <c r="O143" s="3"/>
      <c r="P143" s="3"/>
      <c r="Q143" s="3"/>
      <c r="R143" s="18"/>
      <c r="S143" s="3"/>
      <c r="V143" s="17"/>
      <c r="X143" s="6"/>
      <c r="Y143" s="8"/>
      <c r="AA143" s="4">
        <v>44896</v>
      </c>
      <c r="AB143" s="3" t="s">
        <v>324</v>
      </c>
      <c r="AC143" s="3" t="s">
        <v>152</v>
      </c>
      <c r="AD143" s="5">
        <v>180</v>
      </c>
      <c r="AE143" t="s">
        <v>173</v>
      </c>
      <c r="AJ143" s="3"/>
      <c r="AK143" s="3"/>
      <c r="AL143" s="3"/>
      <c r="AM143" s="3"/>
      <c r="AN143" s="18"/>
      <c r="AO143" s="3"/>
    </row>
    <row r="144" spans="1:43">
      <c r="B144" s="168" t="s">
        <v>9</v>
      </c>
      <c r="C144" s="169"/>
      <c r="E144" s="4">
        <v>44930</v>
      </c>
      <c r="F144" s="3" t="s">
        <v>330</v>
      </c>
      <c r="G144" s="3" t="s">
        <v>331</v>
      </c>
      <c r="H144" s="5">
        <v>340</v>
      </c>
      <c r="I144" t="s">
        <v>173</v>
      </c>
      <c r="N144" s="3"/>
      <c r="O144" s="3"/>
      <c r="P144" s="3"/>
      <c r="Q144" s="3"/>
      <c r="R144" s="18"/>
      <c r="S144" s="3"/>
      <c r="V144" s="17"/>
      <c r="X144" s="168" t="s">
        <v>9</v>
      </c>
      <c r="Y144" s="169"/>
      <c r="AA144" s="4">
        <v>44951</v>
      </c>
      <c r="AB144" s="3" t="s">
        <v>280</v>
      </c>
      <c r="AC144" s="3" t="s">
        <v>86</v>
      </c>
      <c r="AD144" s="5">
        <v>120</v>
      </c>
      <c r="AE144" t="s">
        <v>173</v>
      </c>
      <c r="AJ144" s="3"/>
      <c r="AK144" s="3"/>
      <c r="AL144" s="3"/>
      <c r="AM144" s="3"/>
      <c r="AN144" s="18"/>
      <c r="AO144" s="3"/>
    </row>
    <row r="145" spans="2:41">
      <c r="B145" s="9" t="str">
        <f>IF(Y108&lt;0,"SALDO ADELANTADO","SALDO A FAVOR '")</f>
        <v>SALDO ADELANTADO</v>
      </c>
      <c r="C145" s="10">
        <f>IF(Y108&lt;=0,Y108*-1)</f>
        <v>6971.0500000000011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ADELANTADO</v>
      </c>
      <c r="Y145" s="10">
        <f>IF(C141&lt;=0,C141*-1)</f>
        <v>5568.4800000000014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200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340</v>
      </c>
      <c r="C150" s="10">
        <v>157.43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170" t="s">
        <v>7</v>
      </c>
      <c r="F152" s="171"/>
      <c r="G152" s="172"/>
      <c r="H152" s="5">
        <f>SUM(H138:H151)</f>
        <v>1560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170" t="s">
        <v>7</v>
      </c>
      <c r="AB152" s="171"/>
      <c r="AC152" s="172"/>
      <c r="AD152" s="5">
        <f>SUM(AD138:AD151)</f>
        <v>1193.47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170" t="s">
        <v>7</v>
      </c>
      <c r="O154" s="171"/>
      <c r="P154" s="171"/>
      <c r="Q154" s="172"/>
      <c r="R154" s="18">
        <f>SUM(R138:R153)</f>
        <v>0</v>
      </c>
      <c r="S154" s="3"/>
      <c r="V154" s="17"/>
      <c r="X154" s="12"/>
      <c r="Y154" s="10"/>
      <c r="AJ154" s="170" t="s">
        <v>7</v>
      </c>
      <c r="AK154" s="171"/>
      <c r="AL154" s="171"/>
      <c r="AM154" s="172"/>
      <c r="AN154" s="18">
        <f>SUM(AN138:AN153)</f>
        <v>200</v>
      </c>
      <c r="AO154" s="3"/>
    </row>
    <row r="155" spans="2:41">
      <c r="B155" s="15" t="s">
        <v>18</v>
      </c>
      <c r="C155" s="16">
        <f>SUM(C145:C154)</f>
        <v>7128.4800000000014</v>
      </c>
      <c r="D155" t="s">
        <v>22</v>
      </c>
      <c r="E155" t="s">
        <v>21</v>
      </c>
      <c r="V155" s="17"/>
      <c r="X155" s="15" t="s">
        <v>18</v>
      </c>
      <c r="Y155" s="16">
        <f>SUM(Y145:Y154)</f>
        <v>5768.4800000000014</v>
      </c>
      <c r="Z155" t="s">
        <v>22</v>
      </c>
      <c r="AA155" t="s">
        <v>21</v>
      </c>
    </row>
    <row r="156" spans="2:41">
      <c r="E156" s="1" t="s">
        <v>19</v>
      </c>
      <c r="V156" s="17"/>
      <c r="AA156" s="1" t="s">
        <v>19</v>
      </c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31">
      <c r="V161" s="17"/>
    </row>
    <row r="162" spans="2:31">
      <c r="V162" s="17"/>
    </row>
    <row r="163" spans="2:31">
      <c r="V163" s="17"/>
    </row>
    <row r="164" spans="2:31">
      <c r="V164" s="17"/>
    </row>
    <row r="165" spans="2:31">
      <c r="V165" s="17"/>
    </row>
    <row r="166" spans="2:31">
      <c r="V166" s="17"/>
    </row>
    <row r="167" spans="2:31">
      <c r="V167" s="17"/>
    </row>
    <row r="168" spans="2:31">
      <c r="V168" s="17"/>
    </row>
    <row r="169" spans="2:31">
      <c r="V169" s="17"/>
    </row>
    <row r="170" spans="2:31">
      <c r="V170" s="17"/>
      <c r="AC170" s="176" t="s">
        <v>29</v>
      </c>
      <c r="AD170" s="176"/>
      <c r="AE170" s="176"/>
    </row>
    <row r="171" spans="2:31">
      <c r="H171" s="173" t="s">
        <v>28</v>
      </c>
      <c r="I171" s="173"/>
      <c r="J171" s="173"/>
      <c r="V171" s="17"/>
      <c r="AC171" s="176"/>
      <c r="AD171" s="176"/>
      <c r="AE171" s="176"/>
    </row>
    <row r="172" spans="2:31">
      <c r="H172" s="173"/>
      <c r="I172" s="173"/>
      <c r="J172" s="173"/>
      <c r="V172" s="17"/>
      <c r="AC172" s="176"/>
      <c r="AD172" s="176"/>
      <c r="AE172" s="176"/>
    </row>
    <row r="173" spans="2:31">
      <c r="V173" s="17"/>
    </row>
    <row r="174" spans="2:31">
      <c r="V174" s="17"/>
    </row>
    <row r="175" spans="2:31" ht="23.25">
      <c r="B175" s="22" t="s">
        <v>63</v>
      </c>
      <c r="V175" s="17"/>
      <c r="X175" s="22" t="s">
        <v>63</v>
      </c>
    </row>
    <row r="176" spans="2:31" ht="23.25">
      <c r="B176" s="23" t="s">
        <v>32</v>
      </c>
      <c r="C176" s="20">
        <f>IF(X136="PAGADO",0,Y141)</f>
        <v>-4575.0100000000011</v>
      </c>
      <c r="E176" s="174" t="s">
        <v>273</v>
      </c>
      <c r="F176" s="174"/>
      <c r="G176" s="174"/>
      <c r="H176" s="174"/>
      <c r="V176" s="17"/>
      <c r="X176" s="23" t="s">
        <v>32</v>
      </c>
      <c r="Y176" s="20">
        <f>IF(B176="PAGADO",0,C181)</f>
        <v>-5626.8700000000008</v>
      </c>
      <c r="AA176" s="174" t="s">
        <v>273</v>
      </c>
      <c r="AB176" s="174"/>
      <c r="AC176" s="174"/>
      <c r="AD176" s="174"/>
    </row>
    <row r="177" spans="2:41">
      <c r="B177" s="1" t="s">
        <v>0</v>
      </c>
      <c r="C177" s="19">
        <f>H192</f>
        <v>1708.1399999999999</v>
      </c>
      <c r="E177" s="2" t="s">
        <v>1</v>
      </c>
      <c r="F177" s="2" t="s">
        <v>2</v>
      </c>
      <c r="G177" s="2" t="s">
        <v>3</v>
      </c>
      <c r="H177" s="2" t="s">
        <v>4</v>
      </c>
      <c r="N177" s="2" t="s">
        <v>1</v>
      </c>
      <c r="O177" s="2" t="s">
        <v>5</v>
      </c>
      <c r="P177" s="2" t="s">
        <v>4</v>
      </c>
      <c r="Q177" s="2" t="s">
        <v>6</v>
      </c>
      <c r="R177" s="2" t="s">
        <v>7</v>
      </c>
      <c r="S177" s="3"/>
      <c r="V177" s="17"/>
      <c r="X177" s="1" t="s">
        <v>0</v>
      </c>
      <c r="Y177" s="19">
        <f>AD192</f>
        <v>480</v>
      </c>
      <c r="AA177" s="2" t="s">
        <v>1</v>
      </c>
      <c r="AB177" s="2" t="s">
        <v>2</v>
      </c>
      <c r="AC177" s="2" t="s">
        <v>3</v>
      </c>
      <c r="AD177" s="2" t="s">
        <v>4</v>
      </c>
      <c r="AJ177" s="2" t="s">
        <v>1</v>
      </c>
      <c r="AK177" s="2" t="s">
        <v>5</v>
      </c>
      <c r="AL177" s="2" t="s">
        <v>4</v>
      </c>
      <c r="AM177" s="2" t="s">
        <v>6</v>
      </c>
      <c r="AN177" s="2" t="s">
        <v>7</v>
      </c>
      <c r="AO177" s="3"/>
    </row>
    <row r="178" spans="2:41">
      <c r="C178" s="20"/>
      <c r="E178" s="4">
        <v>44960</v>
      </c>
      <c r="F178" s="3" t="s">
        <v>201</v>
      </c>
      <c r="G178" s="3" t="s">
        <v>89</v>
      </c>
      <c r="H178" s="5">
        <v>170</v>
      </c>
      <c r="I178" t="s">
        <v>174</v>
      </c>
      <c r="N178" s="25">
        <v>44981</v>
      </c>
      <c r="O178" s="3" t="s">
        <v>395</v>
      </c>
      <c r="P178" s="3"/>
      <c r="Q178" s="3"/>
      <c r="R178" s="18">
        <v>1505</v>
      </c>
      <c r="S178" s="3"/>
      <c r="V178" s="17"/>
      <c r="Y178" s="20"/>
      <c r="AA178" s="4">
        <v>44970</v>
      </c>
      <c r="AB178" s="3" t="s">
        <v>199</v>
      </c>
      <c r="AC178" s="3" t="s">
        <v>152</v>
      </c>
      <c r="AD178" s="5">
        <v>200</v>
      </c>
      <c r="AE178" t="s">
        <v>173</v>
      </c>
      <c r="AJ178" s="25">
        <v>44991</v>
      </c>
      <c r="AK178" s="3" t="s">
        <v>449</v>
      </c>
      <c r="AL178" s="3">
        <v>80</v>
      </c>
      <c r="AM178" s="3"/>
      <c r="AN178" s="18">
        <v>80</v>
      </c>
      <c r="AO178" s="3"/>
    </row>
    <row r="179" spans="2:41">
      <c r="B179" s="1" t="s">
        <v>24</v>
      </c>
      <c r="C179" s="19">
        <f>IF(C176&gt;0,C176+C177,C177)</f>
        <v>1708.1399999999999</v>
      </c>
      <c r="E179" s="4">
        <v>44960</v>
      </c>
      <c r="F179" s="3" t="s">
        <v>201</v>
      </c>
      <c r="G179" s="3" t="s">
        <v>152</v>
      </c>
      <c r="H179" s="5">
        <v>200</v>
      </c>
      <c r="I179" t="s">
        <v>173</v>
      </c>
      <c r="N179" s="25">
        <v>44985</v>
      </c>
      <c r="O179" s="3" t="s">
        <v>409</v>
      </c>
      <c r="P179" s="3"/>
      <c r="Q179" s="3"/>
      <c r="R179" s="18">
        <v>50</v>
      </c>
      <c r="S179" s="3"/>
      <c r="V179" s="17"/>
      <c r="X179" s="1" t="s">
        <v>24</v>
      </c>
      <c r="Y179" s="19">
        <f>IF(Y176&gt;0,Y176+Y177,Y177)</f>
        <v>480</v>
      </c>
      <c r="AA179" s="4">
        <v>44931</v>
      </c>
      <c r="AB179" s="3" t="s">
        <v>138</v>
      </c>
      <c r="AC179" s="3" t="s">
        <v>152</v>
      </c>
      <c r="AD179" s="5">
        <v>190</v>
      </c>
      <c r="AE179" t="s">
        <v>174</v>
      </c>
      <c r="AJ179" s="25">
        <v>44992</v>
      </c>
      <c r="AK179" s="3" t="s">
        <v>450</v>
      </c>
      <c r="AL179" s="3">
        <v>180</v>
      </c>
      <c r="AM179" s="3">
        <v>1145</v>
      </c>
      <c r="AN179" s="18">
        <v>180</v>
      </c>
      <c r="AO179" s="3"/>
    </row>
    <row r="180" spans="2:41">
      <c r="B180" s="1" t="s">
        <v>9</v>
      </c>
      <c r="C180" s="20">
        <f>C203</f>
        <v>7335.0100000000011</v>
      </c>
      <c r="E180" s="4">
        <v>44965</v>
      </c>
      <c r="F180" s="3" t="s">
        <v>201</v>
      </c>
      <c r="G180" s="3" t="s">
        <v>379</v>
      </c>
      <c r="H180" s="5">
        <v>190</v>
      </c>
      <c r="I180" t="s">
        <v>173</v>
      </c>
      <c r="N180" s="25">
        <v>44986</v>
      </c>
      <c r="O180" s="3" t="s">
        <v>421</v>
      </c>
      <c r="P180" s="3"/>
      <c r="Q180" s="3"/>
      <c r="R180" s="18">
        <v>300</v>
      </c>
      <c r="S180" s="3"/>
      <c r="V180" s="17"/>
      <c r="X180" s="1" t="s">
        <v>9</v>
      </c>
      <c r="Y180" s="20">
        <f>Y203</f>
        <v>8359.84</v>
      </c>
      <c r="AA180" s="4">
        <v>44994</v>
      </c>
      <c r="AB180" s="3" t="s">
        <v>487</v>
      </c>
      <c r="AC180" s="3"/>
      <c r="AD180" s="5">
        <v>90</v>
      </c>
      <c r="AJ180" s="25">
        <v>44992</v>
      </c>
      <c r="AK180" s="3" t="s">
        <v>457</v>
      </c>
      <c r="AL180" s="3"/>
      <c r="AM180" s="3">
        <v>1146</v>
      </c>
      <c r="AN180" s="18">
        <v>59.5</v>
      </c>
      <c r="AO180" s="3"/>
    </row>
    <row r="181" spans="2:41">
      <c r="B181" s="6" t="s">
        <v>25</v>
      </c>
      <c r="C181" s="21">
        <f>C179-C180</f>
        <v>-5626.8700000000008</v>
      </c>
      <c r="E181" s="4">
        <v>44958</v>
      </c>
      <c r="F181" s="3" t="s">
        <v>88</v>
      </c>
      <c r="G181" s="3" t="s">
        <v>89</v>
      </c>
      <c r="H181" s="5">
        <v>150</v>
      </c>
      <c r="I181" t="s">
        <v>174</v>
      </c>
      <c r="N181" s="25">
        <v>44986</v>
      </c>
      <c r="O181" s="3" t="s">
        <v>423</v>
      </c>
      <c r="P181" s="3"/>
      <c r="Q181" s="3"/>
      <c r="R181" s="18">
        <v>500</v>
      </c>
      <c r="S181" s="3"/>
      <c r="V181" s="17"/>
      <c r="X181" s="6" t="s">
        <v>8</v>
      </c>
      <c r="Y181" s="21">
        <f>Y179-Y180</f>
        <v>-7879.84</v>
      </c>
      <c r="AA181" s="4"/>
      <c r="AB181" s="3"/>
      <c r="AC181" s="3"/>
      <c r="AD181" s="5"/>
      <c r="AJ181" s="25">
        <v>44992</v>
      </c>
      <c r="AK181" s="3" t="s">
        <v>458</v>
      </c>
      <c r="AL181" s="3"/>
      <c r="AM181" s="3">
        <v>1146</v>
      </c>
      <c r="AN181" s="18">
        <v>59.5</v>
      </c>
      <c r="AO181" s="3"/>
    </row>
    <row r="182" spans="2:41" ht="26.25">
      <c r="B182" s="177" t="str">
        <f>IF(C181&lt;0,"NO PAGAR","COBRAR")</f>
        <v>NO PAGAR</v>
      </c>
      <c r="C182" s="177"/>
      <c r="E182" s="4">
        <v>44964</v>
      </c>
      <c r="F182" s="3" t="s">
        <v>88</v>
      </c>
      <c r="G182" s="3" t="s">
        <v>169</v>
      </c>
      <c r="H182" s="5">
        <v>150</v>
      </c>
      <c r="I182" t="s">
        <v>174</v>
      </c>
      <c r="N182" s="25">
        <v>44986</v>
      </c>
      <c r="O182" s="3" t="s">
        <v>432</v>
      </c>
      <c r="P182" s="3"/>
      <c r="Q182" s="3"/>
      <c r="R182" s="18">
        <v>200</v>
      </c>
      <c r="S182" s="3"/>
      <c r="V182" s="17"/>
      <c r="X182" s="177" t="str">
        <f>IF(Y181&lt;0,"NO PAGAR","COBRAR")</f>
        <v>NO PAGAR</v>
      </c>
      <c r="Y182" s="177"/>
      <c r="AA182" s="4"/>
      <c r="AB182" s="3"/>
      <c r="AC182" s="3"/>
      <c r="AD182" s="5"/>
      <c r="AJ182" s="25">
        <v>44993</v>
      </c>
      <c r="AK182" s="3" t="s">
        <v>462</v>
      </c>
      <c r="AL182" s="3">
        <v>1040</v>
      </c>
      <c r="AM182" s="3" t="s">
        <v>463</v>
      </c>
      <c r="AN182" s="18">
        <v>1040</v>
      </c>
      <c r="AO182" s="3"/>
    </row>
    <row r="183" spans="2:41">
      <c r="B183" s="168" t="s">
        <v>9</v>
      </c>
      <c r="C183" s="169"/>
      <c r="E183" s="4">
        <v>44986</v>
      </c>
      <c r="F183" s="3" t="s">
        <v>417</v>
      </c>
      <c r="G183" s="3"/>
      <c r="H183" s="5">
        <v>300</v>
      </c>
      <c r="N183" s="3"/>
      <c r="O183" s="3"/>
      <c r="P183" s="3"/>
      <c r="Q183" s="3"/>
      <c r="R183" s="18"/>
      <c r="S183" s="3"/>
      <c r="V183" s="17"/>
      <c r="X183" s="168" t="s">
        <v>9</v>
      </c>
      <c r="Y183" s="169"/>
      <c r="AA183" s="4"/>
      <c r="AB183" s="3"/>
      <c r="AC183" s="3"/>
      <c r="AD183" s="5"/>
      <c r="AJ183" s="25">
        <v>44993</v>
      </c>
      <c r="AK183" s="3" t="s">
        <v>464</v>
      </c>
      <c r="AL183" s="3"/>
      <c r="AM183" s="3"/>
      <c r="AN183" s="18">
        <v>300</v>
      </c>
      <c r="AO183" s="3"/>
    </row>
    <row r="184" spans="2:41">
      <c r="B184" s="9" t="str">
        <f>IF(C217&lt;0,"SALDO A FAVOR","SALDO ADELANTAD0'")</f>
        <v>SALDO ADELANTAD0'</v>
      </c>
      <c r="C184" s="10">
        <f>IF(Y141&lt;=0,Y141*-1)</f>
        <v>4575.0100000000011</v>
      </c>
      <c r="E184" s="4">
        <v>44947</v>
      </c>
      <c r="F184" s="3" t="s">
        <v>212</v>
      </c>
      <c r="G184" s="3" t="s">
        <v>430</v>
      </c>
      <c r="H184" s="5">
        <v>208.54</v>
      </c>
      <c r="I184" t="s">
        <v>174</v>
      </c>
      <c r="N184" s="3"/>
      <c r="O184" s="3"/>
      <c r="P184" s="3"/>
      <c r="Q184" s="3"/>
      <c r="R184" s="18"/>
      <c r="S184" s="3"/>
      <c r="V184" s="17"/>
      <c r="X184" s="9" t="str">
        <f>IF(C181&lt;0,"SALDO ADELANTADO","SALDO A FAVOR'")</f>
        <v>SALDO ADELANTADO</v>
      </c>
      <c r="Y184" s="10">
        <f>IF(C181&lt;=0,C181*-1)</f>
        <v>5626.8700000000008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10</v>
      </c>
      <c r="C185" s="10">
        <f>R194</f>
        <v>2555</v>
      </c>
      <c r="E185" s="4">
        <v>44954</v>
      </c>
      <c r="F185" s="3" t="s">
        <v>212</v>
      </c>
      <c r="G185" s="3" t="s">
        <v>152</v>
      </c>
      <c r="H185" s="5">
        <v>169.8</v>
      </c>
      <c r="I185" t="s">
        <v>174</v>
      </c>
      <c r="N185" s="3"/>
      <c r="O185" s="3"/>
      <c r="P185" s="3"/>
      <c r="Q185" s="3"/>
      <c r="R185" s="18"/>
      <c r="S185" s="3"/>
      <c r="V185" s="17"/>
      <c r="X185" s="11" t="s">
        <v>10</v>
      </c>
      <c r="Y185" s="10">
        <f>AN194</f>
        <v>1719</v>
      </c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11</v>
      </c>
      <c r="C186" s="10">
        <v>80</v>
      </c>
      <c r="E186" s="4">
        <v>44956</v>
      </c>
      <c r="F186" s="3" t="s">
        <v>212</v>
      </c>
      <c r="G186" s="3" t="s">
        <v>152</v>
      </c>
      <c r="H186" s="5">
        <v>169.8</v>
      </c>
      <c r="I186" t="s">
        <v>174</v>
      </c>
      <c r="N186" s="3"/>
      <c r="O186" s="3"/>
      <c r="P186" s="3"/>
      <c r="Q186" s="3"/>
      <c r="R186" s="18"/>
      <c r="S186" s="3"/>
      <c r="V186" s="17"/>
      <c r="X186" s="11" t="s">
        <v>11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12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12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13</v>
      </c>
      <c r="C188" s="10">
        <v>20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13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14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452</v>
      </c>
      <c r="Y189" s="10">
        <v>95.95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15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454</v>
      </c>
      <c r="Y190" s="10">
        <v>42.47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16</v>
      </c>
      <c r="C191" s="10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1" t="s">
        <v>16</v>
      </c>
      <c r="Y191" s="10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1" t="s">
        <v>17</v>
      </c>
      <c r="C192" s="10">
        <v>105</v>
      </c>
      <c r="E192" s="170" t="s">
        <v>7</v>
      </c>
      <c r="F192" s="171"/>
      <c r="G192" s="172"/>
      <c r="H192" s="5">
        <f>SUM(H178:H191)</f>
        <v>1708.1399999999999</v>
      </c>
      <c r="N192" s="3"/>
      <c r="O192" s="3"/>
      <c r="P192" s="3"/>
      <c r="Q192" s="3"/>
      <c r="R192" s="18"/>
      <c r="S192" s="3"/>
      <c r="V192" s="17"/>
      <c r="X192" s="11" t="s">
        <v>445</v>
      </c>
      <c r="Y192" s="10">
        <v>165</v>
      </c>
      <c r="AA192" s="170" t="s">
        <v>7</v>
      </c>
      <c r="AB192" s="171"/>
      <c r="AC192" s="172"/>
      <c r="AD192" s="5">
        <f>SUM(AD178:AD191)</f>
        <v>480</v>
      </c>
      <c r="AJ192" s="3"/>
      <c r="AK192" s="3"/>
      <c r="AL192" s="3"/>
      <c r="AM192" s="3"/>
      <c r="AN192" s="18"/>
      <c r="AO192" s="3"/>
    </row>
    <row r="193" spans="2:41">
      <c r="B193" s="12"/>
      <c r="C193" s="10"/>
      <c r="E193" s="13"/>
      <c r="F193" s="13"/>
      <c r="G193" s="13"/>
      <c r="N193" s="3"/>
      <c r="O193" s="3"/>
      <c r="P193" s="3"/>
      <c r="Q193" s="3"/>
      <c r="R193" s="18"/>
      <c r="S193" s="3"/>
      <c r="V193" s="17"/>
      <c r="X193" s="12" t="s">
        <v>482</v>
      </c>
      <c r="Y193" s="10">
        <v>710.55</v>
      </c>
      <c r="AA193" s="13"/>
      <c r="AB193" s="13"/>
      <c r="AC193" s="13"/>
      <c r="AJ193" s="3"/>
      <c r="AK193" s="3"/>
      <c r="AL193" s="3"/>
      <c r="AM193" s="3"/>
      <c r="AN193" s="18"/>
      <c r="AO193" s="3"/>
    </row>
    <row r="194" spans="2:41">
      <c r="B194" s="12"/>
      <c r="C194" s="10"/>
      <c r="N194" s="170" t="s">
        <v>7</v>
      </c>
      <c r="O194" s="171"/>
      <c r="P194" s="171"/>
      <c r="Q194" s="172"/>
      <c r="R194" s="18">
        <f>SUM(R178:R193)</f>
        <v>2555</v>
      </c>
      <c r="S194" s="3"/>
      <c r="V194" s="17"/>
      <c r="X194" s="12"/>
      <c r="Y194" s="10"/>
      <c r="AJ194" s="170" t="s">
        <v>7</v>
      </c>
      <c r="AK194" s="171"/>
      <c r="AL194" s="171"/>
      <c r="AM194" s="172"/>
      <c r="AN194" s="18">
        <f>SUM(AN178:AN193)</f>
        <v>1719</v>
      </c>
      <c r="AO194" s="3"/>
    </row>
    <row r="195" spans="2:41">
      <c r="B195" s="12"/>
      <c r="C195" s="10"/>
      <c r="V195" s="17"/>
      <c r="X195" s="12"/>
      <c r="Y195" s="10"/>
    </row>
    <row r="196" spans="2:41">
      <c r="B196" s="12"/>
      <c r="C196" s="10"/>
      <c r="V196" s="17"/>
      <c r="X196" s="12"/>
      <c r="Y196" s="10"/>
    </row>
    <row r="197" spans="2:41">
      <c r="B197" s="12"/>
      <c r="C197" s="10"/>
      <c r="E197" s="14"/>
      <c r="V197" s="17"/>
      <c r="X197" s="12"/>
      <c r="Y197" s="10"/>
      <c r="AA197" s="14"/>
    </row>
    <row r="198" spans="2:41">
      <c r="B198" s="12"/>
      <c r="C198" s="10"/>
      <c r="V198" s="17"/>
      <c r="X198" s="12"/>
      <c r="Y198" s="10"/>
    </row>
    <row r="199" spans="2:41">
      <c r="B199" s="12"/>
      <c r="C199" s="10"/>
      <c r="V199" s="17"/>
      <c r="X199" s="12"/>
      <c r="Y199" s="10"/>
    </row>
    <row r="200" spans="2:41">
      <c r="B200" s="12"/>
      <c r="C200" s="10"/>
      <c r="V200" s="17"/>
      <c r="X200" s="12"/>
      <c r="Y200" s="10"/>
    </row>
    <row r="201" spans="2:41">
      <c r="B201" s="12"/>
      <c r="C201" s="10"/>
      <c r="V201" s="17"/>
      <c r="X201" s="12"/>
      <c r="Y201" s="10"/>
    </row>
    <row r="202" spans="2:41">
      <c r="B202" s="11"/>
      <c r="C202" s="10"/>
      <c r="V202" s="17"/>
      <c r="X202" s="11"/>
      <c r="Y202" s="10"/>
    </row>
    <row r="203" spans="2:41">
      <c r="B203" s="15" t="s">
        <v>18</v>
      </c>
      <c r="C203" s="16">
        <f>SUM(C184:C202)</f>
        <v>7335.0100000000011</v>
      </c>
      <c r="V203" s="17"/>
      <c r="X203" s="15" t="s">
        <v>18</v>
      </c>
      <c r="Y203" s="16">
        <f>SUM(Y184:Y202)</f>
        <v>8359.84</v>
      </c>
    </row>
    <row r="204" spans="2:41">
      <c r="D204" t="s">
        <v>22</v>
      </c>
      <c r="E204" t="s">
        <v>21</v>
      </c>
      <c r="V204" s="17"/>
      <c r="Z204" t="s">
        <v>22</v>
      </c>
      <c r="AA204" t="s">
        <v>21</v>
      </c>
    </row>
    <row r="205" spans="2:41">
      <c r="E205" s="1" t="s">
        <v>19</v>
      </c>
      <c r="V205" s="17"/>
      <c r="AA205" s="1" t="s">
        <v>19</v>
      </c>
    </row>
    <row r="206" spans="2:41">
      <c r="V206" s="17"/>
    </row>
    <row r="207" spans="2:41">
      <c r="V207" s="17"/>
    </row>
    <row r="208" spans="2:41">
      <c r="V208" s="17"/>
    </row>
    <row r="209" spans="1:43">
      <c r="V209" s="17"/>
    </row>
    <row r="210" spans="1:43">
      <c r="V210" s="17"/>
    </row>
    <row r="211" spans="1:43">
      <c r="V211" s="17"/>
    </row>
    <row r="212" spans="1:43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</row>
    <row r="214" spans="1:43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</row>
    <row r="215" spans="1:43">
      <c r="V215" s="17"/>
    </row>
    <row r="216" spans="1:43">
      <c r="H216" s="173" t="s">
        <v>30</v>
      </c>
      <c r="I216" s="173"/>
      <c r="J216" s="173"/>
      <c r="V216" s="17"/>
      <c r="AA216" s="173" t="s">
        <v>31</v>
      </c>
      <c r="AB216" s="173"/>
      <c r="AC216" s="173"/>
    </row>
    <row r="217" spans="1:43">
      <c r="H217" s="173"/>
      <c r="I217" s="173"/>
      <c r="J217" s="173"/>
      <c r="V217" s="17"/>
      <c r="AA217" s="173"/>
      <c r="AB217" s="173"/>
      <c r="AC217" s="173"/>
    </row>
    <row r="218" spans="1:43">
      <c r="V218" s="17"/>
    </row>
    <row r="219" spans="1:43">
      <c r="V219" s="17"/>
    </row>
    <row r="220" spans="1:43" ht="23.25">
      <c r="B220" s="24" t="s">
        <v>63</v>
      </c>
      <c r="V220" s="17"/>
      <c r="X220" s="22" t="s">
        <v>63</v>
      </c>
    </row>
    <row r="221" spans="1:43" ht="23.25">
      <c r="B221" s="23" t="s">
        <v>32</v>
      </c>
      <c r="C221" s="20">
        <f>IF(X176="PAGADO",0,Y181)</f>
        <v>-7879.84</v>
      </c>
      <c r="E221" s="174" t="s">
        <v>273</v>
      </c>
      <c r="F221" s="174"/>
      <c r="G221" s="174"/>
      <c r="H221" s="174"/>
      <c r="V221" s="17"/>
      <c r="X221" s="23" t="s">
        <v>32</v>
      </c>
      <c r="Y221" s="20">
        <f>IF(B221="PAGADO",0,C226)</f>
        <v>-5840.9500000000007</v>
      </c>
      <c r="AA221" s="174" t="s">
        <v>77</v>
      </c>
      <c r="AB221" s="174"/>
      <c r="AC221" s="174"/>
      <c r="AD221" s="174"/>
    </row>
    <row r="222" spans="1:43">
      <c r="B222" s="1" t="s">
        <v>0</v>
      </c>
      <c r="C222" s="19">
        <f>H237</f>
        <v>2405</v>
      </c>
      <c r="E222" s="2" t="s">
        <v>1</v>
      </c>
      <c r="F222" s="2" t="s">
        <v>2</v>
      </c>
      <c r="G222" s="2" t="s">
        <v>3</v>
      </c>
      <c r="H222" s="2" t="s">
        <v>4</v>
      </c>
      <c r="N222" s="2" t="s">
        <v>1</v>
      </c>
      <c r="O222" s="2" t="s">
        <v>5</v>
      </c>
      <c r="P222" s="2" t="s">
        <v>4</v>
      </c>
      <c r="Q222" s="2" t="s">
        <v>6</v>
      </c>
      <c r="R222" s="2" t="s">
        <v>7</v>
      </c>
      <c r="S222" s="3"/>
      <c r="V222" s="17"/>
      <c r="X222" s="1" t="s">
        <v>0</v>
      </c>
      <c r="Y222" s="19">
        <f>AD237</f>
        <v>1635.54</v>
      </c>
      <c r="AA222" s="2" t="s">
        <v>1</v>
      </c>
      <c r="AB222" s="2" t="s">
        <v>2</v>
      </c>
      <c r="AC222" s="2" t="s">
        <v>3</v>
      </c>
      <c r="AD222" s="2" t="s">
        <v>4</v>
      </c>
      <c r="AJ222" s="2" t="s">
        <v>1</v>
      </c>
      <c r="AK222" s="2" t="s">
        <v>5</v>
      </c>
      <c r="AL222" s="2" t="s">
        <v>4</v>
      </c>
      <c r="AM222" s="2" t="s">
        <v>6</v>
      </c>
      <c r="AN222" s="2" t="s">
        <v>7</v>
      </c>
      <c r="AO222" s="3"/>
    </row>
    <row r="223" spans="1:43">
      <c r="C223" s="20"/>
      <c r="E223" s="4"/>
      <c r="F223" s="3"/>
      <c r="G223" s="3"/>
      <c r="H223" s="5"/>
      <c r="N223" s="25">
        <v>44995</v>
      </c>
      <c r="O223" s="3" t="s">
        <v>488</v>
      </c>
      <c r="P223" s="3">
        <v>216.11</v>
      </c>
      <c r="Q223" s="3" t="s">
        <v>463</v>
      </c>
      <c r="R223" s="18">
        <v>216.11</v>
      </c>
      <c r="S223" s="3"/>
      <c r="V223" s="17"/>
      <c r="Y223" s="20"/>
      <c r="AA223" s="4">
        <v>44972</v>
      </c>
      <c r="AB223" s="3" t="s">
        <v>212</v>
      </c>
      <c r="AC223" s="3" t="s">
        <v>86</v>
      </c>
      <c r="AD223" s="5">
        <v>145.54</v>
      </c>
      <c r="AE223" t="s">
        <v>174</v>
      </c>
      <c r="AJ223" s="25">
        <v>45002</v>
      </c>
      <c r="AK223" s="3" t="s">
        <v>517</v>
      </c>
      <c r="AL223" s="3"/>
      <c r="AM223" s="3">
        <v>1164</v>
      </c>
      <c r="AN223" s="18">
        <v>200</v>
      </c>
      <c r="AO223" s="3"/>
    </row>
    <row r="224" spans="1:43">
      <c r="B224" s="1" t="s">
        <v>24</v>
      </c>
      <c r="C224" s="19">
        <f>IF(C221&gt;0,C221+C222,C222)</f>
        <v>2405</v>
      </c>
      <c r="E224" s="4">
        <v>44970</v>
      </c>
      <c r="F224" s="3" t="s">
        <v>496</v>
      </c>
      <c r="G224" s="3" t="s">
        <v>97</v>
      </c>
      <c r="H224" s="5">
        <v>285</v>
      </c>
      <c r="I224" t="s">
        <v>174</v>
      </c>
      <c r="N224" s="25">
        <v>44999</v>
      </c>
      <c r="O224" s="3" t="s">
        <v>504</v>
      </c>
      <c r="P224" s="3">
        <v>100</v>
      </c>
      <c r="Q224" s="3">
        <v>1155</v>
      </c>
      <c r="R224" s="18">
        <v>100</v>
      </c>
      <c r="S224" s="3"/>
      <c r="V224" s="17"/>
      <c r="X224" s="1" t="s">
        <v>24</v>
      </c>
      <c r="Y224" s="19">
        <f>IF(Y221&gt;0,Y221+Y222,Y222)</f>
        <v>1635.54</v>
      </c>
      <c r="AA224" s="4">
        <v>45001</v>
      </c>
      <c r="AB224" s="3" t="s">
        <v>521</v>
      </c>
      <c r="AC224" s="3"/>
      <c r="AD224" s="5">
        <v>200</v>
      </c>
      <c r="AE224" t="s">
        <v>174</v>
      </c>
      <c r="AJ224" s="25">
        <v>45002</v>
      </c>
      <c r="AK224" s="3" t="s">
        <v>504</v>
      </c>
      <c r="AL224" s="3"/>
      <c r="AM224" s="3">
        <v>1167</v>
      </c>
      <c r="AN224" s="18">
        <v>100</v>
      </c>
      <c r="AO224" s="3"/>
    </row>
    <row r="225" spans="2:41">
      <c r="B225" s="1" t="s">
        <v>9</v>
      </c>
      <c r="C225" s="20">
        <f>C249</f>
        <v>8245.9500000000007</v>
      </c>
      <c r="E225" s="4">
        <v>44973</v>
      </c>
      <c r="F225" s="3" t="s">
        <v>496</v>
      </c>
      <c r="G225" s="3" t="s">
        <v>97</v>
      </c>
      <c r="H225" s="5">
        <v>285</v>
      </c>
      <c r="I225" t="s">
        <v>173</v>
      </c>
      <c r="N225" s="25">
        <v>45000</v>
      </c>
      <c r="O225" s="3" t="s">
        <v>507</v>
      </c>
      <c r="P225" s="3"/>
      <c r="Q225" s="3">
        <v>1157</v>
      </c>
      <c r="R225" s="18">
        <v>50</v>
      </c>
      <c r="S225" s="3"/>
      <c r="V225" s="17"/>
      <c r="X225" s="1" t="s">
        <v>9</v>
      </c>
      <c r="Y225" s="20">
        <f>Y249</f>
        <v>8642.9760000000006</v>
      </c>
      <c r="AA225" s="4">
        <v>44945</v>
      </c>
      <c r="AB225" s="3" t="s">
        <v>149</v>
      </c>
      <c r="AC225" s="3" t="s">
        <v>86</v>
      </c>
      <c r="AD225" s="5">
        <v>170</v>
      </c>
      <c r="AE225" s="71" t="s">
        <v>174</v>
      </c>
      <c r="AJ225" s="25">
        <v>45006</v>
      </c>
      <c r="AK225" s="3" t="s">
        <v>541</v>
      </c>
      <c r="AL225" s="3"/>
      <c r="AM225" s="3">
        <v>1171</v>
      </c>
      <c r="AN225" s="18">
        <v>50</v>
      </c>
      <c r="AO225" s="3"/>
    </row>
    <row r="226" spans="2:41">
      <c r="B226" s="6" t="s">
        <v>26</v>
      </c>
      <c r="C226" s="21">
        <f>C224-C225</f>
        <v>-5840.9500000000007</v>
      </c>
      <c r="E226" s="4">
        <v>44974</v>
      </c>
      <c r="F226" s="3" t="s">
        <v>496</v>
      </c>
      <c r="G226" s="3" t="s">
        <v>106</v>
      </c>
      <c r="H226" s="5">
        <v>285</v>
      </c>
      <c r="I226" t="s">
        <v>174</v>
      </c>
      <c r="N226" s="25"/>
      <c r="O226" s="3"/>
      <c r="P226" s="3"/>
      <c r="Q226" s="3"/>
      <c r="R226" s="18"/>
      <c r="S226" s="3"/>
      <c r="V226" s="17"/>
      <c r="X226" s="6" t="s">
        <v>27</v>
      </c>
      <c r="Y226" s="21">
        <f>Y224-Y225</f>
        <v>-7007.4360000000006</v>
      </c>
      <c r="AA226" s="4">
        <v>44950</v>
      </c>
      <c r="AB226" s="3" t="s">
        <v>149</v>
      </c>
      <c r="AC226" s="3" t="s">
        <v>150</v>
      </c>
      <c r="AD226" s="5">
        <v>170</v>
      </c>
      <c r="AE226" t="s">
        <v>174</v>
      </c>
      <c r="AJ226" s="25">
        <v>45007</v>
      </c>
      <c r="AK226" s="3" t="s">
        <v>543</v>
      </c>
      <c r="AL226" s="3"/>
      <c r="AM226" s="3">
        <v>1174</v>
      </c>
      <c r="AN226" s="18">
        <v>180</v>
      </c>
      <c r="AO226" s="3"/>
    </row>
    <row r="227" spans="2:41" ht="23.25">
      <c r="B227" s="6"/>
      <c r="C227" s="7"/>
      <c r="E227" s="4">
        <v>44974</v>
      </c>
      <c r="F227" s="3" t="s">
        <v>496</v>
      </c>
      <c r="G227" s="3" t="s">
        <v>97</v>
      </c>
      <c r="H227" s="5">
        <v>285</v>
      </c>
      <c r="I227" t="s">
        <v>173</v>
      </c>
      <c r="N227" s="25"/>
      <c r="O227" s="3"/>
      <c r="P227" s="3"/>
      <c r="Q227" s="3"/>
      <c r="R227" s="18"/>
      <c r="S227" s="3"/>
      <c r="V227" s="17"/>
      <c r="X227" s="175" t="str">
        <f>IF(Y226&lt;0,"NO PAGAR","COBRAR'")</f>
        <v>NO PAGAR</v>
      </c>
      <c r="Y227" s="175"/>
      <c r="AA227" s="4">
        <v>44959</v>
      </c>
      <c r="AB227" s="3" t="s">
        <v>149</v>
      </c>
      <c r="AC227" s="3" t="s">
        <v>86</v>
      </c>
      <c r="AD227" s="5">
        <v>170</v>
      </c>
      <c r="AE227" t="s">
        <v>173</v>
      </c>
      <c r="AJ227" s="25">
        <v>45009</v>
      </c>
      <c r="AK227" s="3" t="s">
        <v>562</v>
      </c>
      <c r="AL227" s="3">
        <v>1525</v>
      </c>
      <c r="AM227" s="3">
        <v>1180</v>
      </c>
      <c r="AN227" s="18">
        <v>1525</v>
      </c>
      <c r="AO227" s="3"/>
    </row>
    <row r="228" spans="2:41" ht="23.25">
      <c r="B228" s="175" t="str">
        <f>IF(C226&lt;0,"NO PAGAR","COBRAR'")</f>
        <v>NO PAGAR</v>
      </c>
      <c r="C228" s="175"/>
      <c r="E228" s="4">
        <v>44976</v>
      </c>
      <c r="F228" s="3" t="s">
        <v>496</v>
      </c>
      <c r="G228" s="3" t="s">
        <v>502</v>
      </c>
      <c r="H228" s="5">
        <v>330</v>
      </c>
      <c r="I228" t="s">
        <v>173</v>
      </c>
      <c r="N228" s="3"/>
      <c r="O228" s="3"/>
      <c r="P228" s="3"/>
      <c r="Q228" s="3"/>
      <c r="R228" s="18"/>
      <c r="S228" s="3"/>
      <c r="V228" s="17"/>
      <c r="X228" s="6"/>
      <c r="Y228" s="8"/>
      <c r="AA228" s="4">
        <v>44988</v>
      </c>
      <c r="AB228" s="3" t="s">
        <v>201</v>
      </c>
      <c r="AC228" s="3" t="s">
        <v>152</v>
      </c>
      <c r="AD228" s="5">
        <v>200</v>
      </c>
      <c r="AE228" t="s">
        <v>173</v>
      </c>
      <c r="AJ228" s="3"/>
      <c r="AK228" s="3"/>
      <c r="AL228" s="3"/>
      <c r="AM228" s="3"/>
      <c r="AN228" s="18"/>
      <c r="AO228" s="3"/>
    </row>
    <row r="229" spans="2:41">
      <c r="B229" s="168" t="s">
        <v>9</v>
      </c>
      <c r="C229" s="169"/>
      <c r="E229" s="4">
        <v>44984</v>
      </c>
      <c r="F229" s="3" t="s">
        <v>496</v>
      </c>
      <c r="G229" s="3" t="s">
        <v>106</v>
      </c>
      <c r="H229" s="5">
        <v>285</v>
      </c>
      <c r="I229" t="s">
        <v>173</v>
      </c>
      <c r="N229" s="3"/>
      <c r="O229" s="3"/>
      <c r="P229" s="3"/>
      <c r="Q229" s="3"/>
      <c r="R229" s="18"/>
      <c r="S229" s="3"/>
      <c r="V229" s="17"/>
      <c r="X229" s="168" t="s">
        <v>9</v>
      </c>
      <c r="Y229" s="169"/>
      <c r="AA229" s="4">
        <v>44986</v>
      </c>
      <c r="AB229" s="3" t="s">
        <v>87</v>
      </c>
      <c r="AC229" s="3" t="s">
        <v>86</v>
      </c>
      <c r="AD229" s="5">
        <v>150</v>
      </c>
      <c r="AE229" t="s">
        <v>174</v>
      </c>
      <c r="AJ229" s="3"/>
      <c r="AK229" s="3"/>
      <c r="AL229" s="3"/>
      <c r="AM229" s="3"/>
      <c r="AN229" s="18"/>
      <c r="AO229" s="3"/>
    </row>
    <row r="230" spans="2:41">
      <c r="B230" s="9" t="str">
        <f>IF(Y181&lt;0,"SALDO ADELANTADO","SALDO A FAVOR '")</f>
        <v>SALDO ADELANTADO</v>
      </c>
      <c r="C230" s="10">
        <f>IF(Y181&lt;=0,Y181*-1)</f>
        <v>7879.84</v>
      </c>
      <c r="E230" s="4">
        <v>44984</v>
      </c>
      <c r="F230" s="3" t="s">
        <v>87</v>
      </c>
      <c r="G230" s="3" t="s">
        <v>141</v>
      </c>
      <c r="H230" s="5">
        <v>150</v>
      </c>
      <c r="I230" t="s">
        <v>174</v>
      </c>
      <c r="N230" s="3"/>
      <c r="O230" s="3"/>
      <c r="P230" s="3"/>
      <c r="Q230" s="3"/>
      <c r="R230" s="18"/>
      <c r="S230" s="3"/>
      <c r="V230" s="17"/>
      <c r="X230" s="9" t="str">
        <f>IF(C226&lt;0,"SALDO ADELANTADO","SALDO A FAVOR'")</f>
        <v>SALDO ADELANTADO</v>
      </c>
      <c r="Y230" s="10">
        <f>IF(C226&lt;=0,C226*-1)</f>
        <v>5840.9500000000007</v>
      </c>
      <c r="AA230" s="4">
        <v>45006</v>
      </c>
      <c r="AB230" s="3" t="s">
        <v>540</v>
      </c>
      <c r="AC230" s="3"/>
      <c r="AD230" s="5">
        <v>100</v>
      </c>
      <c r="AE230" t="s">
        <v>174</v>
      </c>
      <c r="AJ230" s="3"/>
      <c r="AK230" s="3"/>
      <c r="AL230" s="3"/>
      <c r="AM230" s="3"/>
      <c r="AN230" s="18"/>
      <c r="AO230" s="3"/>
    </row>
    <row r="231" spans="2:41">
      <c r="B231" s="11" t="s">
        <v>10</v>
      </c>
      <c r="C231" s="10">
        <f>R239</f>
        <v>366.11</v>
      </c>
      <c r="E231" s="4">
        <v>44946</v>
      </c>
      <c r="F231" s="3" t="s">
        <v>181</v>
      </c>
      <c r="G231" s="3" t="s">
        <v>182</v>
      </c>
      <c r="H231" s="5">
        <v>250</v>
      </c>
      <c r="I231" t="s">
        <v>174</v>
      </c>
      <c r="N231" s="3"/>
      <c r="O231" s="3"/>
      <c r="P231" s="3"/>
      <c r="Q231" s="3"/>
      <c r="R231" s="18"/>
      <c r="S231" s="3"/>
      <c r="V231" s="17"/>
      <c r="X231" s="11" t="s">
        <v>10</v>
      </c>
      <c r="Y231" s="10">
        <f>AN239</f>
        <v>2055</v>
      </c>
      <c r="AA231" s="4">
        <v>44995</v>
      </c>
      <c r="AB231" s="3" t="s">
        <v>87</v>
      </c>
      <c r="AC231" s="3" t="s">
        <v>86</v>
      </c>
      <c r="AD231" s="5">
        <v>150</v>
      </c>
      <c r="AE231" t="s">
        <v>174</v>
      </c>
      <c r="AJ231" s="3"/>
      <c r="AK231" s="3"/>
      <c r="AL231" s="3"/>
      <c r="AM231" s="3"/>
      <c r="AN231" s="18"/>
      <c r="AO231" s="3"/>
    </row>
    <row r="232" spans="2:41">
      <c r="B232" s="11" t="s">
        <v>11</v>
      </c>
      <c r="C232" s="10"/>
      <c r="E232" s="4">
        <v>44952</v>
      </c>
      <c r="F232" s="3" t="s">
        <v>181</v>
      </c>
      <c r="G232" s="3" t="s">
        <v>182</v>
      </c>
      <c r="H232" s="5">
        <v>250</v>
      </c>
      <c r="I232" t="s">
        <v>174</v>
      </c>
      <c r="N232" s="3"/>
      <c r="O232" s="3"/>
      <c r="P232" s="3"/>
      <c r="Q232" s="3"/>
      <c r="R232" s="18"/>
      <c r="S232" s="3"/>
      <c r="V232" s="17"/>
      <c r="X232" s="11" t="s">
        <v>11</v>
      </c>
      <c r="Y232" s="10"/>
      <c r="AA232" s="4">
        <v>45008</v>
      </c>
      <c r="AB232" s="3" t="s">
        <v>563</v>
      </c>
      <c r="AC232" s="3"/>
      <c r="AD232" s="5">
        <v>180</v>
      </c>
      <c r="AE232" t="s">
        <v>174</v>
      </c>
      <c r="AJ232" s="3"/>
      <c r="AK232" s="3"/>
      <c r="AL232" s="3"/>
      <c r="AM232" s="3"/>
      <c r="AN232" s="18"/>
      <c r="AO232" s="3"/>
    </row>
    <row r="233" spans="2:41">
      <c r="B233" s="11" t="s">
        <v>12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12</v>
      </c>
      <c r="Y233" s="10">
        <v>10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13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13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14</v>
      </c>
      <c r="C235" s="10"/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1" t="s">
        <v>14</v>
      </c>
      <c r="Y235" s="10"/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>
      <c r="B236" s="11" t="s">
        <v>15</v>
      </c>
      <c r="C236" s="10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1" t="s">
        <v>15</v>
      </c>
      <c r="Y236" s="10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>
      <c r="B237" s="11" t="s">
        <v>16</v>
      </c>
      <c r="C237" s="10"/>
      <c r="E237" s="170" t="s">
        <v>7</v>
      </c>
      <c r="F237" s="171"/>
      <c r="G237" s="172"/>
      <c r="H237" s="5">
        <f>SUM(H223:H236)</f>
        <v>2405</v>
      </c>
      <c r="N237" s="3"/>
      <c r="O237" s="3"/>
      <c r="P237" s="3"/>
      <c r="Q237" s="3"/>
      <c r="R237" s="18"/>
      <c r="S237" s="3"/>
      <c r="V237" s="17"/>
      <c r="X237" s="11" t="s">
        <v>16</v>
      </c>
      <c r="Y237" s="10"/>
      <c r="AA237" s="170" t="s">
        <v>7</v>
      </c>
      <c r="AB237" s="171"/>
      <c r="AC237" s="172"/>
      <c r="AD237" s="5">
        <f>SUM(AD223:AD236)</f>
        <v>1635.54</v>
      </c>
      <c r="AJ237" s="3"/>
      <c r="AK237" s="3"/>
      <c r="AL237" s="3"/>
      <c r="AM237" s="3"/>
      <c r="AN237" s="18"/>
      <c r="AO237" s="3"/>
    </row>
    <row r="238" spans="2:41">
      <c r="B238" s="11" t="s">
        <v>17</v>
      </c>
      <c r="C238" s="10"/>
      <c r="E238" s="13"/>
      <c r="F238" s="13"/>
      <c r="G238" s="13"/>
      <c r="N238" s="3"/>
      <c r="O238" s="3"/>
      <c r="P238" s="3"/>
      <c r="Q238" s="3"/>
      <c r="R238" s="18"/>
      <c r="S238" s="3"/>
      <c r="V238" s="17"/>
      <c r="X238" s="11" t="s">
        <v>526</v>
      </c>
      <c r="Y238" s="10">
        <f>'combustibles '!I101</f>
        <v>325.39999999999998</v>
      </c>
      <c r="AA238" s="13"/>
      <c r="AB238" s="13"/>
      <c r="AC238" s="13"/>
      <c r="AJ238" s="3"/>
      <c r="AK238" s="3"/>
      <c r="AL238" s="3"/>
      <c r="AM238" s="3"/>
      <c r="AN238" s="18"/>
      <c r="AO238" s="3"/>
    </row>
    <row r="239" spans="2:41">
      <c r="B239" s="12"/>
      <c r="C239" s="10"/>
      <c r="N239" s="170" t="s">
        <v>7</v>
      </c>
      <c r="O239" s="171"/>
      <c r="P239" s="171"/>
      <c r="Q239" s="172"/>
      <c r="R239" s="18">
        <f>SUM(R223:R238)</f>
        <v>366.11</v>
      </c>
      <c r="S239" s="3"/>
      <c r="V239" s="17"/>
      <c r="X239" s="12" t="s">
        <v>556</v>
      </c>
      <c r="Y239" s="10">
        <v>411.62599999999998</v>
      </c>
      <c r="AJ239" s="170" t="s">
        <v>7</v>
      </c>
      <c r="AK239" s="171"/>
      <c r="AL239" s="171"/>
      <c r="AM239" s="172"/>
      <c r="AN239" s="18">
        <f>SUM(AN223:AN238)</f>
        <v>2055</v>
      </c>
      <c r="AO239" s="3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E242" s="14"/>
      <c r="V242" s="17"/>
      <c r="X242" s="12"/>
      <c r="Y242" s="10"/>
      <c r="AA242" s="14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2"/>
      <c r="C245" s="10"/>
      <c r="V245" s="17"/>
      <c r="X245" s="12"/>
      <c r="Y245" s="10"/>
    </row>
    <row r="246" spans="2:27">
      <c r="B246" s="12"/>
      <c r="C246" s="10"/>
      <c r="V246" s="17"/>
      <c r="X246" s="12"/>
      <c r="Y246" s="10"/>
    </row>
    <row r="247" spans="2:27">
      <c r="B247" s="12"/>
      <c r="C247" s="10"/>
      <c r="V247" s="17"/>
      <c r="X247" s="12"/>
      <c r="Y247" s="10"/>
    </row>
    <row r="248" spans="2:27">
      <c r="B248" s="11"/>
      <c r="C248" s="10"/>
      <c r="V248" s="17"/>
      <c r="X248" s="11"/>
      <c r="Y248" s="10"/>
    </row>
    <row r="249" spans="2:27">
      <c r="B249" s="15" t="s">
        <v>18</v>
      </c>
      <c r="C249" s="16">
        <f>SUM(C230:C248)</f>
        <v>8245.9500000000007</v>
      </c>
      <c r="D249" t="s">
        <v>22</v>
      </c>
      <c r="E249" t="s">
        <v>21</v>
      </c>
      <c r="V249" s="17"/>
      <c r="X249" s="15" t="s">
        <v>18</v>
      </c>
      <c r="Y249" s="16">
        <f>SUM(Y230:Y248)</f>
        <v>8642.9760000000006</v>
      </c>
      <c r="Z249" t="s">
        <v>22</v>
      </c>
      <c r="AA249" t="s">
        <v>21</v>
      </c>
    </row>
    <row r="250" spans="2:27">
      <c r="E250" s="1" t="s">
        <v>19</v>
      </c>
      <c r="V250" s="17"/>
      <c r="AA250" s="1" t="s">
        <v>19</v>
      </c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</row>
    <row r="261" spans="2:41">
      <c r="V261" s="17"/>
    </row>
    <row r="262" spans="2:41">
      <c r="V262" s="17"/>
      <c r="AC262" s="176" t="s">
        <v>29</v>
      </c>
      <c r="AD262" s="176"/>
      <c r="AE262" s="176"/>
    </row>
    <row r="263" spans="2:41">
      <c r="H263" s="173" t="s">
        <v>28</v>
      </c>
      <c r="I263" s="173"/>
      <c r="J263" s="173"/>
      <c r="V263" s="17"/>
      <c r="AC263" s="176"/>
      <c r="AD263" s="176"/>
      <c r="AE263" s="176"/>
    </row>
    <row r="264" spans="2:41">
      <c r="H264" s="173"/>
      <c r="I264" s="173"/>
      <c r="J264" s="173"/>
      <c r="V264" s="17"/>
      <c r="AC264" s="176"/>
      <c r="AD264" s="176"/>
      <c r="AE264" s="176"/>
    </row>
    <row r="265" spans="2:41">
      <c r="V265" s="17"/>
    </row>
    <row r="266" spans="2:41">
      <c r="V266" s="17"/>
    </row>
    <row r="267" spans="2:41" ht="23.25">
      <c r="B267" s="22" t="s">
        <v>65</v>
      </c>
      <c r="V267" s="17"/>
      <c r="X267" s="22" t="s">
        <v>65</v>
      </c>
    </row>
    <row r="268" spans="2:41" ht="23.25">
      <c r="B268" s="23" t="s">
        <v>32</v>
      </c>
      <c r="C268" s="20">
        <f>IF(X221="PAGADO",0,Y226)</f>
        <v>-7007.4360000000006</v>
      </c>
      <c r="E268" s="174" t="s">
        <v>565</v>
      </c>
      <c r="F268" s="174"/>
      <c r="G268" s="174"/>
      <c r="H268" s="174"/>
      <c r="V268" s="17"/>
      <c r="X268" s="23" t="s">
        <v>32</v>
      </c>
      <c r="Y268" s="20">
        <f>IF(B268="PAGADO",0,C273)</f>
        <v>-6873.1060000000016</v>
      </c>
      <c r="AA268" s="174" t="s">
        <v>565</v>
      </c>
      <c r="AB268" s="174"/>
      <c r="AC268" s="174"/>
      <c r="AD268" s="174"/>
    </row>
    <row r="269" spans="2:41">
      <c r="B269" s="1" t="s">
        <v>0</v>
      </c>
      <c r="C269" s="19">
        <f>H284</f>
        <v>1649.77</v>
      </c>
      <c r="E269" s="2" t="s">
        <v>1</v>
      </c>
      <c r="F269" s="2" t="s">
        <v>2</v>
      </c>
      <c r="G269" s="2" t="s">
        <v>3</v>
      </c>
      <c r="H269" s="2" t="s">
        <v>4</v>
      </c>
      <c r="N269" s="2" t="s">
        <v>1</v>
      </c>
      <c r="O269" s="2" t="s">
        <v>5</v>
      </c>
      <c r="P269" s="2" t="s">
        <v>4</v>
      </c>
      <c r="Q269" s="2" t="s">
        <v>6</v>
      </c>
      <c r="R269" s="2" t="s">
        <v>7</v>
      </c>
      <c r="S269" s="3"/>
      <c r="V269" s="17"/>
      <c r="X269" s="1" t="s">
        <v>0</v>
      </c>
      <c r="Y269" s="19">
        <f>AD284</f>
        <v>0</v>
      </c>
      <c r="AA269" s="2" t="s">
        <v>1</v>
      </c>
      <c r="AB269" s="2" t="s">
        <v>2</v>
      </c>
      <c r="AC269" s="2" t="s">
        <v>3</v>
      </c>
      <c r="AD269" s="2" t="s">
        <v>4</v>
      </c>
      <c r="AJ269" s="2" t="s">
        <v>1</v>
      </c>
      <c r="AK269" s="2" t="s">
        <v>5</v>
      </c>
      <c r="AL269" s="2" t="s">
        <v>4</v>
      </c>
      <c r="AM269" s="2" t="s">
        <v>6</v>
      </c>
      <c r="AN269" s="2" t="s">
        <v>7</v>
      </c>
      <c r="AO269" s="3"/>
    </row>
    <row r="270" spans="2:41">
      <c r="C270" s="20"/>
      <c r="E270" s="4">
        <v>45014</v>
      </c>
      <c r="F270" s="3" t="s">
        <v>574</v>
      </c>
      <c r="G270" s="3" t="s">
        <v>189</v>
      </c>
      <c r="H270" s="5">
        <v>620</v>
      </c>
      <c r="I270" t="s">
        <v>174</v>
      </c>
      <c r="N270" s="25">
        <v>45012</v>
      </c>
      <c r="O270" s="3" t="s">
        <v>575</v>
      </c>
      <c r="P270" s="3">
        <v>200</v>
      </c>
      <c r="Q270" s="3" t="s">
        <v>566</v>
      </c>
      <c r="R270" s="18">
        <v>200</v>
      </c>
      <c r="S270" s="3"/>
      <c r="V270" s="17"/>
      <c r="Y270" s="20"/>
      <c r="AA270" s="4"/>
      <c r="AB270" s="3"/>
      <c r="AC270" s="3"/>
      <c r="AD270" s="5"/>
      <c r="AJ270" s="25">
        <v>45026</v>
      </c>
      <c r="AK270" s="3" t="s">
        <v>613</v>
      </c>
      <c r="AL270" s="3"/>
      <c r="AM270" s="3"/>
      <c r="AN270" s="18">
        <v>1160</v>
      </c>
      <c r="AO270" s="3"/>
    </row>
    <row r="271" spans="2:41">
      <c r="B271" s="1" t="s">
        <v>24</v>
      </c>
      <c r="C271" s="19">
        <f>IF(C268&gt;0,C268+C269,C269)</f>
        <v>1649.77</v>
      </c>
      <c r="E271" s="4">
        <v>44979</v>
      </c>
      <c r="F271" s="3" t="s">
        <v>288</v>
      </c>
      <c r="G271" s="3" t="s">
        <v>577</v>
      </c>
      <c r="H271" s="5">
        <v>364.77</v>
      </c>
      <c r="I271" t="s">
        <v>174</v>
      </c>
      <c r="N271" s="25">
        <v>45013</v>
      </c>
      <c r="O271" s="3" t="s">
        <v>569</v>
      </c>
      <c r="P271" s="3">
        <v>80</v>
      </c>
      <c r="Q271" s="3">
        <v>1181</v>
      </c>
      <c r="R271" s="18">
        <v>80</v>
      </c>
      <c r="S271" s="3"/>
      <c r="V271" s="17"/>
      <c r="X271" s="1" t="s">
        <v>24</v>
      </c>
      <c r="Y271" s="19">
        <f>IF(Y268&gt;0,Y268+Y269,Y269)</f>
        <v>0</v>
      </c>
      <c r="AA271" s="4"/>
      <c r="AB271" s="3"/>
      <c r="AC271" s="3"/>
      <c r="AD271" s="5"/>
      <c r="AJ271" s="25">
        <v>45027</v>
      </c>
      <c r="AK271" s="3" t="s">
        <v>620</v>
      </c>
      <c r="AL271" s="3"/>
      <c r="AM271" s="3"/>
      <c r="AN271" s="18">
        <v>100</v>
      </c>
      <c r="AO271" s="3"/>
    </row>
    <row r="272" spans="2:41">
      <c r="B272" s="1" t="s">
        <v>9</v>
      </c>
      <c r="C272" s="20">
        <f>C295</f>
        <v>8522.876000000002</v>
      </c>
      <c r="E272" s="4">
        <v>44972</v>
      </c>
      <c r="F272" s="3" t="s">
        <v>590</v>
      </c>
      <c r="G272" s="3" t="s">
        <v>86</v>
      </c>
      <c r="H272" s="5">
        <v>120</v>
      </c>
      <c r="I272" t="s">
        <v>173</v>
      </c>
      <c r="N272" s="25">
        <v>45013</v>
      </c>
      <c r="O272" s="3" t="s">
        <v>573</v>
      </c>
      <c r="P272" s="3">
        <v>150</v>
      </c>
      <c r="Q272" s="3">
        <v>1186</v>
      </c>
      <c r="R272" s="18">
        <v>150</v>
      </c>
      <c r="S272" s="3"/>
      <c r="V272" s="17"/>
      <c r="X272" s="1" t="s">
        <v>9</v>
      </c>
      <c r="Y272" s="20">
        <f>Y295</f>
        <v>8817.6660000000029</v>
      </c>
      <c r="AA272" s="4"/>
      <c r="AB272" s="3"/>
      <c r="AC272" s="3"/>
      <c r="AD272" s="5"/>
      <c r="AJ272" s="25">
        <v>45027</v>
      </c>
      <c r="AK272" s="3" t="s">
        <v>620</v>
      </c>
      <c r="AL272" s="3"/>
      <c r="AM272" s="3" t="s">
        <v>621</v>
      </c>
      <c r="AN272" s="18">
        <v>100</v>
      </c>
      <c r="AO272" s="3"/>
    </row>
    <row r="273" spans="2:41">
      <c r="B273" s="6" t="s">
        <v>25</v>
      </c>
      <c r="C273" s="21">
        <f>C271-C272</f>
        <v>-6873.1060000000016</v>
      </c>
      <c r="E273" s="4">
        <v>44981</v>
      </c>
      <c r="F273" s="3" t="s">
        <v>181</v>
      </c>
      <c r="G273" s="3" t="s">
        <v>596</v>
      </c>
      <c r="H273" s="5">
        <v>245</v>
      </c>
      <c r="I273" t="s">
        <v>174</v>
      </c>
      <c r="N273" s="25">
        <v>45015</v>
      </c>
      <c r="O273" s="3" t="s">
        <v>583</v>
      </c>
      <c r="P273" s="3">
        <v>917.52</v>
      </c>
      <c r="Q273" s="3">
        <v>1194</v>
      </c>
      <c r="R273" s="18">
        <v>700</v>
      </c>
      <c r="S273" s="3"/>
      <c r="V273" s="17"/>
      <c r="X273" s="6" t="s">
        <v>8</v>
      </c>
      <c r="Y273" s="21">
        <f>Y271-Y272</f>
        <v>-8817.6660000000029</v>
      </c>
      <c r="AA273" s="4"/>
      <c r="AB273" s="3"/>
      <c r="AC273" s="3"/>
      <c r="AD273" s="5"/>
      <c r="AJ273" s="25">
        <v>45028</v>
      </c>
      <c r="AK273" s="3" t="s">
        <v>624</v>
      </c>
      <c r="AL273" s="3"/>
      <c r="AM273" s="3"/>
      <c r="AN273" s="18">
        <v>216.11</v>
      </c>
      <c r="AO273" s="3"/>
    </row>
    <row r="274" spans="2:41" ht="26.25">
      <c r="B274" s="177" t="str">
        <f>IF(C273&lt;0,"NO PAGAR","COBRAR")</f>
        <v>NO PAGAR</v>
      </c>
      <c r="C274" s="177"/>
      <c r="E274" s="4">
        <v>44985</v>
      </c>
      <c r="F274" s="3" t="s">
        <v>597</v>
      </c>
      <c r="G274" s="3" t="s">
        <v>598</v>
      </c>
      <c r="H274" s="5">
        <v>150</v>
      </c>
      <c r="I274" t="s">
        <v>174</v>
      </c>
      <c r="N274" s="25">
        <v>45015</v>
      </c>
      <c r="O274" s="3" t="s">
        <v>584</v>
      </c>
      <c r="P274" s="3">
        <v>241.24</v>
      </c>
      <c r="Q274" s="3">
        <v>1193</v>
      </c>
      <c r="R274" s="18">
        <v>241.24</v>
      </c>
      <c r="S274" s="3"/>
      <c r="V274" s="17"/>
      <c r="X274" s="177" t="str">
        <f>IF(Y273&lt;0,"NO PAGAR","COBRAR")</f>
        <v>NO PAGAR</v>
      </c>
      <c r="Y274" s="177"/>
      <c r="AA274" s="4"/>
      <c r="AB274" s="3"/>
      <c r="AC274" s="3"/>
      <c r="AD274" s="5"/>
      <c r="AJ274" s="25">
        <v>45029</v>
      </c>
      <c r="AK274" s="3" t="s">
        <v>633</v>
      </c>
      <c r="AL274" s="3"/>
      <c r="AM274" s="3"/>
      <c r="AN274" s="18">
        <v>59.25</v>
      </c>
      <c r="AO274" s="3"/>
    </row>
    <row r="275" spans="2:41">
      <c r="B275" s="168" t="s">
        <v>9</v>
      </c>
      <c r="C275" s="169"/>
      <c r="E275" s="4">
        <v>44998</v>
      </c>
      <c r="F275" s="3" t="s">
        <v>87</v>
      </c>
      <c r="G275" s="3" t="s">
        <v>86</v>
      </c>
      <c r="H275" s="5">
        <v>150</v>
      </c>
      <c r="I275" t="s">
        <v>174</v>
      </c>
      <c r="N275" s="25">
        <v>45015</v>
      </c>
      <c r="O275" s="3" t="s">
        <v>587</v>
      </c>
      <c r="P275" s="3">
        <v>50</v>
      </c>
      <c r="Q275" s="3"/>
      <c r="R275" s="18">
        <v>50</v>
      </c>
      <c r="S275" s="3"/>
      <c r="V275" s="17"/>
      <c r="X275" s="168" t="s">
        <v>9</v>
      </c>
      <c r="Y275" s="169"/>
      <c r="AA275" s="4"/>
      <c r="AB275" s="3"/>
      <c r="AC275" s="3"/>
      <c r="AD275" s="5"/>
      <c r="AJ275" s="25">
        <v>45029</v>
      </c>
      <c r="AK275" s="3" t="s">
        <v>634</v>
      </c>
      <c r="AL275" s="3"/>
      <c r="AM275" s="3"/>
      <c r="AN275" s="18">
        <v>59.25</v>
      </c>
      <c r="AO275" s="3"/>
    </row>
    <row r="276" spans="2:41">
      <c r="B276" s="9" t="str">
        <f>IF(C309&lt;0,"SALDO A FAVOR","SALDO ADELANTAD0'")</f>
        <v>SALDO ADELANTAD0'</v>
      </c>
      <c r="C276" s="10">
        <f>IF(Y226&lt;=0,Y226*-1)</f>
        <v>7007.4360000000006</v>
      </c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9" t="str">
        <f>IF(C273&lt;0,"SALDO ADELANTADO","SALDO A FAVOR'")</f>
        <v>SALDO ADELANTADO</v>
      </c>
      <c r="Y276" s="10">
        <f>IF(C273&lt;=0,C273*-1)</f>
        <v>6873.1060000000016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10</v>
      </c>
      <c r="C277" s="10">
        <f>R286</f>
        <v>1421.24</v>
      </c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10</v>
      </c>
      <c r="Y277" s="10">
        <f>AN286</f>
        <v>1694.6100000000001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11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11</v>
      </c>
      <c r="Y278" s="10">
        <v>80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12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12</v>
      </c>
      <c r="Y279" s="10">
        <v>30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13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13</v>
      </c>
      <c r="Y280" s="10">
        <v>20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14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627</v>
      </c>
      <c r="Y281" s="48">
        <v>95.69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1" t="s">
        <v>15</v>
      </c>
      <c r="C282" s="10"/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1" t="s">
        <v>637</v>
      </c>
      <c r="Y282" s="10">
        <v>24.26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1" t="s">
        <v>572</v>
      </c>
      <c r="C283" s="10">
        <v>94.2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1" t="s">
        <v>16</v>
      </c>
      <c r="Y283" s="10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1" t="s">
        <v>17</v>
      </c>
      <c r="C284" s="10"/>
      <c r="E284" s="170" t="s">
        <v>7</v>
      </c>
      <c r="F284" s="171"/>
      <c r="G284" s="172"/>
      <c r="H284" s="5">
        <f>SUM(H270:H283)</f>
        <v>1649.77</v>
      </c>
      <c r="N284" s="3"/>
      <c r="O284" s="3"/>
      <c r="P284" s="3"/>
      <c r="Q284" s="3"/>
      <c r="R284" s="18"/>
      <c r="S284" s="3"/>
      <c r="V284" s="17"/>
      <c r="X284" s="11" t="s">
        <v>17</v>
      </c>
      <c r="Y284" s="10"/>
      <c r="AA284" s="170" t="s">
        <v>7</v>
      </c>
      <c r="AB284" s="171"/>
      <c r="AC284" s="172"/>
      <c r="AD284" s="5">
        <f>SUM(AD270:AD283)</f>
        <v>0</v>
      </c>
      <c r="AJ284" s="3"/>
      <c r="AK284" s="3"/>
      <c r="AL284" s="3"/>
      <c r="AM284" s="3"/>
      <c r="AN284" s="18"/>
      <c r="AO284" s="3"/>
    </row>
    <row r="285" spans="2:41">
      <c r="B285" s="12"/>
      <c r="C285" s="10"/>
      <c r="E285" s="13"/>
      <c r="F285" s="13"/>
      <c r="G285" s="13"/>
      <c r="N285" s="3"/>
      <c r="O285" s="3"/>
      <c r="P285" s="3"/>
      <c r="Q285" s="3"/>
      <c r="R285" s="18"/>
      <c r="S285" s="3"/>
      <c r="V285" s="17"/>
      <c r="X285" s="12"/>
      <c r="Y285" s="10"/>
      <c r="AA285" s="13"/>
      <c r="AB285" s="13"/>
      <c r="AC285" s="13"/>
      <c r="AJ285" s="3"/>
      <c r="AK285" s="3"/>
      <c r="AL285" s="3"/>
      <c r="AM285" s="3"/>
      <c r="AN285" s="18"/>
      <c r="AO285" s="3"/>
    </row>
    <row r="286" spans="2:41">
      <c r="B286" s="12"/>
      <c r="C286" s="10"/>
      <c r="N286" s="170" t="s">
        <v>7</v>
      </c>
      <c r="O286" s="171"/>
      <c r="P286" s="171"/>
      <c r="Q286" s="172"/>
      <c r="R286" s="18">
        <f>SUM(R270:R285)</f>
        <v>1421.24</v>
      </c>
      <c r="S286" s="3"/>
      <c r="V286" s="17"/>
      <c r="X286" s="12"/>
      <c r="Y286" s="10"/>
      <c r="AJ286" s="170" t="s">
        <v>7</v>
      </c>
      <c r="AK286" s="171"/>
      <c r="AL286" s="171"/>
      <c r="AM286" s="172"/>
      <c r="AN286" s="18">
        <f>SUM(AN270:AN285)</f>
        <v>1694.6100000000001</v>
      </c>
      <c r="AO286" s="3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E289" s="14"/>
      <c r="V289" s="17"/>
      <c r="X289" s="12"/>
      <c r="Y289" s="10"/>
      <c r="AA289" s="14"/>
    </row>
    <row r="290" spans="1:43">
      <c r="B290" s="12"/>
      <c r="C290" s="10"/>
      <c r="V290" s="17"/>
      <c r="X290" s="12"/>
      <c r="Y290" s="10"/>
    </row>
    <row r="291" spans="1:43">
      <c r="B291" s="12"/>
      <c r="C291" s="10"/>
      <c r="V291" s="17"/>
      <c r="X291" s="12"/>
      <c r="Y291" s="10"/>
    </row>
    <row r="292" spans="1:43">
      <c r="B292" s="12"/>
      <c r="C292" s="10"/>
      <c r="V292" s="17"/>
      <c r="X292" s="12"/>
      <c r="Y292" s="10"/>
    </row>
    <row r="293" spans="1:43">
      <c r="B293" s="12"/>
      <c r="C293" s="10"/>
      <c r="V293" s="17"/>
      <c r="X293" s="12"/>
      <c r="Y293" s="10"/>
    </row>
    <row r="294" spans="1:43">
      <c r="B294" s="11"/>
      <c r="C294" s="10"/>
      <c r="V294" s="17"/>
      <c r="X294" s="11"/>
      <c r="Y294" s="10"/>
    </row>
    <row r="295" spans="1:43">
      <c r="B295" s="15" t="s">
        <v>18</v>
      </c>
      <c r="C295" s="16">
        <f>SUM(C276:C294)</f>
        <v>8522.876000000002</v>
      </c>
      <c r="V295" s="17"/>
      <c r="X295" s="15" t="s">
        <v>18</v>
      </c>
      <c r="Y295" s="16">
        <f>SUM(Y276:Y294)</f>
        <v>8817.6660000000029</v>
      </c>
    </row>
    <row r="296" spans="1:43">
      <c r="D296" t="s">
        <v>22</v>
      </c>
      <c r="E296" t="s">
        <v>21</v>
      </c>
      <c r="V296" s="17"/>
      <c r="Z296" t="s">
        <v>22</v>
      </c>
      <c r="AA296" t="s">
        <v>21</v>
      </c>
    </row>
    <row r="297" spans="1:43">
      <c r="E297" s="1" t="s">
        <v>19</v>
      </c>
      <c r="V297" s="17"/>
      <c r="AA297" s="1" t="s">
        <v>19</v>
      </c>
    </row>
    <row r="298" spans="1:43">
      <c r="V298" s="17"/>
    </row>
    <row r="299" spans="1:43">
      <c r="V299" s="17"/>
    </row>
    <row r="300" spans="1:43">
      <c r="V300" s="17"/>
    </row>
    <row r="301" spans="1:43">
      <c r="V301" s="17"/>
    </row>
    <row r="302" spans="1:43">
      <c r="V302" s="17"/>
    </row>
    <row r="303" spans="1:43">
      <c r="V303" s="17"/>
    </row>
    <row r="304" spans="1:43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1:43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</row>
    <row r="306" spans="1:43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</row>
    <row r="307" spans="1:43">
      <c r="V307" s="17"/>
    </row>
    <row r="308" spans="1:43">
      <c r="H308" s="173" t="s">
        <v>30</v>
      </c>
      <c r="I308" s="173"/>
      <c r="J308" s="173"/>
      <c r="V308" s="17"/>
      <c r="AA308" s="173" t="s">
        <v>31</v>
      </c>
      <c r="AB308" s="173"/>
      <c r="AC308" s="173"/>
    </row>
    <row r="309" spans="1:43">
      <c r="H309" s="173"/>
      <c r="I309" s="173"/>
      <c r="J309" s="173"/>
      <c r="V309" s="17"/>
      <c r="AA309" s="173"/>
      <c r="AB309" s="173"/>
      <c r="AC309" s="173"/>
    </row>
    <row r="310" spans="1:43">
      <c r="V310" s="17"/>
    </row>
    <row r="311" spans="1:43">
      <c r="V311" s="17"/>
    </row>
    <row r="312" spans="1:43" ht="23.25">
      <c r="B312" s="24" t="s">
        <v>65</v>
      </c>
      <c r="V312" s="17"/>
      <c r="X312" s="22" t="s">
        <v>65</v>
      </c>
    </row>
    <row r="313" spans="1:43" ht="23.25">
      <c r="B313" s="23" t="s">
        <v>32</v>
      </c>
      <c r="C313" s="20">
        <f>IF(X268="PAGADO",0,Y273)</f>
        <v>-8817.6660000000029</v>
      </c>
      <c r="E313" s="174" t="s">
        <v>273</v>
      </c>
      <c r="F313" s="174"/>
      <c r="G313" s="174"/>
      <c r="H313" s="174"/>
      <c r="V313" s="17"/>
      <c r="X313" s="23" t="s">
        <v>32</v>
      </c>
      <c r="Y313" s="20">
        <f>IF(B1076="PAGADO",0,C318)</f>
        <v>-6076.113000000003</v>
      </c>
      <c r="AA313" s="174" t="s">
        <v>565</v>
      </c>
      <c r="AB313" s="174"/>
      <c r="AC313" s="174"/>
      <c r="AD313" s="174"/>
    </row>
    <row r="314" spans="1:43">
      <c r="B314" s="1" t="s">
        <v>0</v>
      </c>
      <c r="C314" s="19">
        <f>H335</f>
        <v>4138.74</v>
      </c>
      <c r="E314" s="2" t="s">
        <v>1</v>
      </c>
      <c r="F314" s="2" t="s">
        <v>2</v>
      </c>
      <c r="G314" s="2" t="s">
        <v>3</v>
      </c>
      <c r="H314" s="2" t="s">
        <v>4</v>
      </c>
      <c r="N314" s="2" t="s">
        <v>1</v>
      </c>
      <c r="O314" s="2" t="s">
        <v>5</v>
      </c>
      <c r="P314" s="2" t="s">
        <v>4</v>
      </c>
      <c r="Q314" s="2" t="s">
        <v>6</v>
      </c>
      <c r="R314" s="2" t="s">
        <v>7</v>
      </c>
      <c r="S314" s="3"/>
      <c r="V314" s="17"/>
      <c r="X314" s="1" t="s">
        <v>0</v>
      </c>
      <c r="Y314" s="19">
        <f>AD329</f>
        <v>910</v>
      </c>
      <c r="AA314" s="2" t="s">
        <v>1</v>
      </c>
      <c r="AB314" s="2" t="s">
        <v>2</v>
      </c>
      <c r="AC314" s="2" t="s">
        <v>3</v>
      </c>
      <c r="AD314" s="2" t="s">
        <v>4</v>
      </c>
      <c r="AE314" s="2" t="s">
        <v>167</v>
      </c>
      <c r="AJ314" s="2" t="s">
        <v>1</v>
      </c>
      <c r="AK314" s="2" t="s">
        <v>5</v>
      </c>
      <c r="AL314" s="2" t="s">
        <v>4</v>
      </c>
      <c r="AM314" s="2" t="s">
        <v>6</v>
      </c>
      <c r="AN314" s="2" t="s">
        <v>7</v>
      </c>
      <c r="AO314" s="3"/>
    </row>
    <row r="315" spans="1:43">
      <c r="C315" s="20"/>
      <c r="E315" s="4">
        <v>44990</v>
      </c>
      <c r="F315" s="3" t="s">
        <v>496</v>
      </c>
      <c r="G315" s="3" t="s">
        <v>97</v>
      </c>
      <c r="H315" s="5">
        <v>285</v>
      </c>
      <c r="I315" t="s">
        <v>173</v>
      </c>
      <c r="N315" s="25">
        <v>45035</v>
      </c>
      <c r="O315" s="3" t="s">
        <v>655</v>
      </c>
      <c r="P315" s="3">
        <v>100</v>
      </c>
      <c r="Q315" s="3">
        <v>1218</v>
      </c>
      <c r="R315" s="18">
        <v>100</v>
      </c>
      <c r="S315" s="3"/>
      <c r="V315" s="17"/>
      <c r="Y315" s="20"/>
      <c r="AA315" s="4">
        <v>45036</v>
      </c>
      <c r="AB315" s="3" t="s">
        <v>680</v>
      </c>
      <c r="AC315" s="3" t="s">
        <v>679</v>
      </c>
      <c r="AD315" s="5">
        <v>90</v>
      </c>
      <c r="AE315" s="3" t="s">
        <v>174</v>
      </c>
      <c r="AJ315" s="25">
        <v>45040</v>
      </c>
      <c r="AK315" s="3" t="s">
        <v>685</v>
      </c>
      <c r="AL315" s="3">
        <v>90</v>
      </c>
      <c r="AM315" s="3">
        <v>1222</v>
      </c>
      <c r="AN315" s="18">
        <v>90</v>
      </c>
      <c r="AO315" s="3"/>
    </row>
    <row r="316" spans="1:43">
      <c r="B316" s="1" t="s">
        <v>24</v>
      </c>
      <c r="C316" s="19">
        <f>IF(C313&gt;0,C313+C314,C314)</f>
        <v>4138.74</v>
      </c>
      <c r="E316" s="4">
        <v>45000</v>
      </c>
      <c r="F316" s="3" t="s">
        <v>496</v>
      </c>
      <c r="G316" s="3" t="s">
        <v>97</v>
      </c>
      <c r="H316" s="5">
        <v>285</v>
      </c>
      <c r="I316" t="s">
        <v>173</v>
      </c>
      <c r="N316" s="25">
        <v>45035</v>
      </c>
      <c r="O316" s="3" t="s">
        <v>656</v>
      </c>
      <c r="P316" s="3">
        <v>200</v>
      </c>
      <c r="Q316" s="3">
        <v>1216</v>
      </c>
      <c r="R316" s="18">
        <v>250</v>
      </c>
      <c r="S316" s="3"/>
      <c r="V316" s="17"/>
      <c r="X316" s="1" t="s">
        <v>24</v>
      </c>
      <c r="Y316" s="19">
        <f>IF(Y313&gt;0,Y313+Y314,Y314)</f>
        <v>910</v>
      </c>
      <c r="AA316" s="4">
        <v>45026</v>
      </c>
      <c r="AB316" s="3" t="s">
        <v>682</v>
      </c>
      <c r="AC316" s="3" t="s">
        <v>683</v>
      </c>
      <c r="AD316" s="5">
        <v>200</v>
      </c>
      <c r="AE316" s="3" t="s">
        <v>174</v>
      </c>
      <c r="AJ316" s="25">
        <v>45040</v>
      </c>
      <c r="AK316" s="3" t="s">
        <v>686</v>
      </c>
      <c r="AL316" s="3">
        <v>90</v>
      </c>
      <c r="AM316" s="3">
        <v>1222</v>
      </c>
      <c r="AN316" s="18">
        <v>90</v>
      </c>
      <c r="AO316" s="3"/>
    </row>
    <row r="317" spans="1:43">
      <c r="B317" s="1" t="s">
        <v>9</v>
      </c>
      <c r="C317" s="20">
        <f>C341</f>
        <v>10214.853000000003</v>
      </c>
      <c r="E317" s="4">
        <v>45011</v>
      </c>
      <c r="F317" s="3" t="s">
        <v>496</v>
      </c>
      <c r="G317" s="3" t="s">
        <v>106</v>
      </c>
      <c r="H317" s="5">
        <v>285</v>
      </c>
      <c r="I317" t="s">
        <v>173</v>
      </c>
      <c r="N317" s="3"/>
      <c r="O317" s="3"/>
      <c r="P317" s="3"/>
      <c r="Q317" s="3"/>
      <c r="R317" s="18"/>
      <c r="S317" s="3"/>
      <c r="V317" s="17"/>
      <c r="X317" s="1" t="s">
        <v>9</v>
      </c>
      <c r="Y317" s="20">
        <f>Y334</f>
        <v>6859.8130000000028</v>
      </c>
      <c r="AA317" s="4">
        <v>45041</v>
      </c>
      <c r="AB317" s="3" t="s">
        <v>682</v>
      </c>
      <c r="AC317" s="3" t="s">
        <v>689</v>
      </c>
      <c r="AD317" s="5">
        <v>120</v>
      </c>
      <c r="AE317" s="3" t="s">
        <v>174</v>
      </c>
      <c r="AJ317" s="25">
        <v>45041</v>
      </c>
      <c r="AK317" s="3" t="s">
        <v>687</v>
      </c>
      <c r="AL317" s="3">
        <v>90</v>
      </c>
      <c r="AM317" s="3">
        <v>1225</v>
      </c>
      <c r="AN317" s="18">
        <v>90</v>
      </c>
      <c r="AO317" s="3"/>
    </row>
    <row r="318" spans="1:43">
      <c r="B318" s="6" t="s">
        <v>26</v>
      </c>
      <c r="C318" s="21">
        <f>C316-C317</f>
        <v>-6076.113000000003</v>
      </c>
      <c r="E318" s="4">
        <v>44966</v>
      </c>
      <c r="F318" s="3" t="s">
        <v>149</v>
      </c>
      <c r="G318" s="3" t="s">
        <v>152</v>
      </c>
      <c r="H318" s="5">
        <v>190</v>
      </c>
      <c r="I318" t="s">
        <v>174</v>
      </c>
      <c r="N318" s="3"/>
      <c r="O318" s="3"/>
      <c r="P318" s="3"/>
      <c r="Q318" s="3"/>
      <c r="R318" s="18"/>
      <c r="S318" s="3"/>
      <c r="V318" s="17"/>
      <c r="X318" s="6" t="s">
        <v>27</v>
      </c>
      <c r="Y318" s="21">
        <f>Y316-Y317</f>
        <v>-5949.8130000000028</v>
      </c>
      <c r="AA318" s="4">
        <v>45041</v>
      </c>
      <c r="AB318" s="3" t="s">
        <v>682</v>
      </c>
      <c r="AC318" s="3" t="s">
        <v>690</v>
      </c>
      <c r="AD318" s="5">
        <v>120</v>
      </c>
      <c r="AE318" s="3" t="s">
        <v>174</v>
      </c>
      <c r="AJ318" s="25">
        <v>45031</v>
      </c>
      <c r="AK318" s="3" t="s">
        <v>692</v>
      </c>
      <c r="AL318" s="3">
        <v>20</v>
      </c>
      <c r="AM318" s="3"/>
      <c r="AN318" s="18">
        <v>20</v>
      </c>
      <c r="AO318" s="3"/>
    </row>
    <row r="319" spans="1:43" ht="23.25">
      <c r="B319" s="6"/>
      <c r="C319" s="7"/>
      <c r="E319" s="4">
        <v>44973</v>
      </c>
      <c r="F319" s="3" t="s">
        <v>149</v>
      </c>
      <c r="G319" s="3" t="s">
        <v>155</v>
      </c>
      <c r="H319" s="5">
        <v>380</v>
      </c>
      <c r="I319" t="s">
        <v>174</v>
      </c>
      <c r="N319" s="3"/>
      <c r="O319" s="3"/>
      <c r="P319" s="3"/>
      <c r="Q319" s="3"/>
      <c r="R319" s="18"/>
      <c r="S319" s="3"/>
      <c r="V319" s="17"/>
      <c r="X319" s="175" t="str">
        <f>IF(Y318&lt;0,"NO PAGAR","COBRAR'")</f>
        <v>NO PAGAR</v>
      </c>
      <c r="Y319" s="175"/>
      <c r="AA319" s="4">
        <v>44987</v>
      </c>
      <c r="AB319" s="3" t="s">
        <v>149</v>
      </c>
      <c r="AC319" s="3" t="s">
        <v>326</v>
      </c>
      <c r="AD319" s="5">
        <v>380</v>
      </c>
      <c r="AE319" s="3" t="s">
        <v>174</v>
      </c>
      <c r="AJ319" s="3"/>
      <c r="AK319" s="3"/>
      <c r="AL319" s="3"/>
      <c r="AM319" s="3"/>
      <c r="AN319" s="18"/>
      <c r="AO319" s="3"/>
    </row>
    <row r="320" spans="1:43" ht="23.25">
      <c r="B320" s="175" t="str">
        <f>IF(C318&lt;0,"NO PAGAR","COBRAR'")</f>
        <v>NO PAGAR</v>
      </c>
      <c r="C320" s="175"/>
      <c r="E320" s="4">
        <v>44980</v>
      </c>
      <c r="F320" s="3" t="s">
        <v>149</v>
      </c>
      <c r="G320" s="3" t="s">
        <v>86</v>
      </c>
      <c r="H320" s="5">
        <v>170</v>
      </c>
      <c r="I320" t="s">
        <v>173</v>
      </c>
      <c r="N320" s="3"/>
      <c r="O320" s="3"/>
      <c r="P320" s="3"/>
      <c r="Q320" s="3"/>
      <c r="R320" s="18"/>
      <c r="S320" s="3"/>
      <c r="V320" s="17"/>
      <c r="X320" s="6"/>
      <c r="Y320" s="8"/>
      <c r="AA320" s="4"/>
      <c r="AB320" s="3"/>
      <c r="AC320" s="3"/>
      <c r="AD320" s="5"/>
      <c r="AE320" s="3"/>
      <c r="AJ320" s="3"/>
      <c r="AK320" s="3"/>
      <c r="AL320" s="3"/>
      <c r="AM320" s="3"/>
      <c r="AN320" s="18"/>
      <c r="AO320" s="3"/>
    </row>
    <row r="321" spans="2:41">
      <c r="B321" s="168" t="s">
        <v>9</v>
      </c>
      <c r="C321" s="169"/>
      <c r="E321" s="4">
        <v>44982</v>
      </c>
      <c r="F321" s="3" t="s">
        <v>149</v>
      </c>
      <c r="G321" s="3" t="s">
        <v>150</v>
      </c>
      <c r="H321" s="5">
        <v>170</v>
      </c>
      <c r="I321" t="s">
        <v>173</v>
      </c>
      <c r="N321" s="3"/>
      <c r="O321" s="3"/>
      <c r="P321" s="3"/>
      <c r="Q321" s="3"/>
      <c r="R321" s="18"/>
      <c r="S321" s="3"/>
      <c r="V321" s="17"/>
      <c r="X321" s="168" t="s">
        <v>9</v>
      </c>
      <c r="Y321" s="169"/>
      <c r="AA321" s="4"/>
      <c r="AB321" s="3"/>
      <c r="AC321" s="3"/>
      <c r="AD321" s="5"/>
      <c r="AE321" s="3"/>
      <c r="AJ321" s="3"/>
      <c r="AK321" s="3"/>
      <c r="AL321" s="3"/>
      <c r="AM321" s="3"/>
      <c r="AN321" s="18"/>
      <c r="AO321" s="3"/>
    </row>
    <row r="322" spans="2:41">
      <c r="B322" s="9" t="str">
        <f>IF(Y273&lt;0,"SALDO ADELANTADO","SALDO A FAVOR '")</f>
        <v>SALDO ADELANTADO</v>
      </c>
      <c r="C322" s="10">
        <f>IF(Y273&lt;=0,Y273*-1)</f>
        <v>8817.6660000000029</v>
      </c>
      <c r="E322" s="4" t="s">
        <v>649</v>
      </c>
      <c r="F322" s="3"/>
      <c r="G322" s="3"/>
      <c r="H322" s="5">
        <v>75</v>
      </c>
      <c r="I322" t="s">
        <v>650</v>
      </c>
      <c r="N322" s="3"/>
      <c r="O322" s="3"/>
      <c r="P322" s="3"/>
      <c r="Q322" s="3"/>
      <c r="R322" s="18"/>
      <c r="S322" s="3"/>
      <c r="V322" s="17"/>
      <c r="X322" s="9" t="str">
        <f>IF(C318&lt;0,"SALDO ADELANTADO","SALDO A FAVOR'")</f>
        <v>SALDO ADELANTADO</v>
      </c>
      <c r="Y322" s="10">
        <f>IF(C318&lt;=0,C318*-1)</f>
        <v>6076.113000000003</v>
      </c>
      <c r="AA322" s="4"/>
      <c r="AB322" s="3"/>
      <c r="AC322" s="3"/>
      <c r="AD322" s="5"/>
      <c r="AE322" s="3"/>
      <c r="AJ322" s="3"/>
      <c r="AK322" s="3"/>
      <c r="AL322" s="3"/>
      <c r="AM322" s="3"/>
      <c r="AN322" s="18"/>
      <c r="AO322" s="3"/>
    </row>
    <row r="323" spans="2:41">
      <c r="B323" s="11" t="s">
        <v>10</v>
      </c>
      <c r="C323" s="10">
        <f>R331</f>
        <v>350</v>
      </c>
      <c r="E323" s="4">
        <v>45007</v>
      </c>
      <c r="F323" s="3" t="s">
        <v>194</v>
      </c>
      <c r="G323" s="3" t="s">
        <v>379</v>
      </c>
      <c r="H323" s="5">
        <v>190</v>
      </c>
      <c r="I323" t="s">
        <v>173</v>
      </c>
      <c r="N323" s="3"/>
      <c r="O323" s="3"/>
      <c r="P323" s="3"/>
      <c r="Q323" s="3"/>
      <c r="R323" s="18"/>
      <c r="S323" s="3"/>
      <c r="V323" s="17"/>
      <c r="X323" s="11" t="s">
        <v>10</v>
      </c>
      <c r="Y323" s="10">
        <f>AN331</f>
        <v>290</v>
      </c>
      <c r="AA323" s="4"/>
      <c r="AB323" s="3"/>
      <c r="AC323" s="3"/>
      <c r="AD323" s="5"/>
      <c r="AE323" s="3"/>
      <c r="AJ323" s="3"/>
      <c r="AK323" s="3"/>
      <c r="AL323" s="3"/>
      <c r="AM323" s="3"/>
      <c r="AN323" s="18"/>
      <c r="AO323" s="3"/>
    </row>
    <row r="324" spans="2:41">
      <c r="B324" s="11" t="s">
        <v>11</v>
      </c>
      <c r="C324" s="10"/>
      <c r="E324" s="4">
        <v>45010</v>
      </c>
      <c r="F324" s="3" t="s">
        <v>194</v>
      </c>
      <c r="G324" s="3" t="s">
        <v>141</v>
      </c>
      <c r="H324" s="5">
        <v>180</v>
      </c>
      <c r="I324" t="s">
        <v>174</v>
      </c>
      <c r="N324" s="3"/>
      <c r="O324" s="3"/>
      <c r="P324" s="3"/>
      <c r="Q324" s="3"/>
      <c r="R324" s="18"/>
      <c r="S324" s="3"/>
      <c r="V324" s="17"/>
      <c r="X324" s="11" t="s">
        <v>11</v>
      </c>
      <c r="Y324" s="10"/>
      <c r="AA324" s="4"/>
      <c r="AB324" s="3"/>
      <c r="AC324" s="3"/>
      <c r="AD324" s="5"/>
      <c r="AE324" s="3"/>
      <c r="AJ324" s="3"/>
      <c r="AK324" s="3"/>
      <c r="AL324" s="3"/>
      <c r="AM324" s="3"/>
      <c r="AN324" s="18"/>
      <c r="AO324" s="3"/>
    </row>
    <row r="325" spans="2:41">
      <c r="B325" s="11" t="s">
        <v>12</v>
      </c>
      <c r="C325" s="10"/>
      <c r="E325" s="4">
        <v>45015</v>
      </c>
      <c r="F325" s="3" t="s">
        <v>194</v>
      </c>
      <c r="G325" s="3" t="s">
        <v>150</v>
      </c>
      <c r="H325" s="5">
        <v>180</v>
      </c>
      <c r="I325" t="s">
        <v>174</v>
      </c>
      <c r="N325" s="3"/>
      <c r="O325" s="3"/>
      <c r="P325" s="3"/>
      <c r="Q325" s="3"/>
      <c r="R325" s="18"/>
      <c r="S325" s="3"/>
      <c r="V325" s="17"/>
      <c r="X325" s="11" t="s">
        <v>12</v>
      </c>
      <c r="Y325" s="10"/>
      <c r="AA325" s="4"/>
      <c r="AB325" s="3"/>
      <c r="AC325" s="3"/>
      <c r="AD325" s="5"/>
      <c r="AE325" s="3"/>
      <c r="AJ325" s="3"/>
      <c r="AK325" s="3"/>
      <c r="AL325" s="3"/>
      <c r="AM325" s="3"/>
      <c r="AN325" s="18"/>
      <c r="AO325" s="3"/>
    </row>
    <row r="326" spans="2:41">
      <c r="B326" s="11" t="s">
        <v>13</v>
      </c>
      <c r="C326" s="10"/>
      <c r="E326" s="4">
        <v>44988</v>
      </c>
      <c r="F326" s="3" t="s">
        <v>212</v>
      </c>
      <c r="G326" s="3" t="s">
        <v>661</v>
      </c>
      <c r="H326" s="5">
        <v>143.77000000000001</v>
      </c>
      <c r="I326" t="s">
        <v>174</v>
      </c>
      <c r="N326" s="3"/>
      <c r="O326" s="3"/>
      <c r="P326" s="3"/>
      <c r="Q326" s="3"/>
      <c r="R326" s="18"/>
      <c r="S326" s="3"/>
      <c r="V326" s="17"/>
      <c r="X326" s="11" t="s">
        <v>13</v>
      </c>
      <c r="Y326" s="10"/>
      <c r="AA326" s="4"/>
      <c r="AB326" s="3"/>
      <c r="AC326" s="3"/>
      <c r="AD326" s="5"/>
      <c r="AE326" s="3"/>
      <c r="AJ326" s="3"/>
      <c r="AK326" s="3"/>
      <c r="AL326" s="3"/>
      <c r="AM326" s="3"/>
      <c r="AN326" s="18"/>
      <c r="AO326" s="3"/>
    </row>
    <row r="327" spans="2:41">
      <c r="B327" s="11" t="s">
        <v>14</v>
      </c>
      <c r="C327" s="10"/>
      <c r="E327" s="4">
        <v>44993</v>
      </c>
      <c r="F327" s="3" t="s">
        <v>212</v>
      </c>
      <c r="G327" s="3" t="s">
        <v>86</v>
      </c>
      <c r="H327" s="5">
        <v>145.54</v>
      </c>
      <c r="I327" t="s">
        <v>174</v>
      </c>
      <c r="N327" s="3"/>
      <c r="O327" s="3"/>
      <c r="P327" s="3"/>
      <c r="Q327" s="3"/>
      <c r="R327" s="18"/>
      <c r="S327" s="3"/>
      <c r="V327" s="17"/>
      <c r="X327" s="11" t="s">
        <v>14</v>
      </c>
      <c r="Y327" s="10"/>
      <c r="AA327" s="4"/>
      <c r="AB327" s="3"/>
      <c r="AC327" s="3"/>
      <c r="AD327" s="5"/>
      <c r="AE327" s="3"/>
      <c r="AJ327" s="3"/>
      <c r="AK327" s="3"/>
      <c r="AL327" s="3"/>
      <c r="AM327" s="3"/>
      <c r="AN327" s="18"/>
      <c r="AO327" s="3"/>
    </row>
    <row r="328" spans="2:41">
      <c r="B328" s="11" t="s">
        <v>15</v>
      </c>
      <c r="C328" s="10"/>
      <c r="E328" s="4">
        <v>44999</v>
      </c>
      <c r="F328" s="3" t="s">
        <v>212</v>
      </c>
      <c r="G328" s="3" t="s">
        <v>662</v>
      </c>
      <c r="H328" s="5">
        <v>335.66</v>
      </c>
      <c r="I328" t="s">
        <v>174</v>
      </c>
      <c r="N328" s="3"/>
      <c r="O328" s="3"/>
      <c r="P328" s="3"/>
      <c r="Q328" s="3"/>
      <c r="R328" s="18"/>
      <c r="S328" s="3"/>
      <c r="V328" s="17"/>
      <c r="X328" s="11" t="s">
        <v>15</v>
      </c>
      <c r="Y328" s="10"/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>
      <c r="B329" s="11" t="s">
        <v>668</v>
      </c>
      <c r="C329" s="10">
        <v>94.1</v>
      </c>
      <c r="E329" s="4">
        <v>45002</v>
      </c>
      <c r="F329" s="3" t="s">
        <v>212</v>
      </c>
      <c r="G329" s="3" t="s">
        <v>663</v>
      </c>
      <c r="H329" s="5">
        <v>463.77</v>
      </c>
      <c r="I329" t="s">
        <v>174</v>
      </c>
      <c r="N329" s="3"/>
      <c r="O329" s="3"/>
      <c r="P329" s="3"/>
      <c r="Q329" s="3"/>
      <c r="R329" s="18"/>
      <c r="S329" s="3"/>
      <c r="V329" s="17"/>
      <c r="X329" s="11" t="s">
        <v>16</v>
      </c>
      <c r="Y329" s="10"/>
      <c r="AA329" s="170" t="s">
        <v>7</v>
      </c>
      <c r="AB329" s="171"/>
      <c r="AC329" s="172"/>
      <c r="AD329" s="5">
        <f>SUM(AD315:AD328)</f>
        <v>910</v>
      </c>
      <c r="AJ329" s="3"/>
      <c r="AK329" s="3"/>
      <c r="AL329" s="3"/>
      <c r="AM329" s="3"/>
      <c r="AN329" s="18"/>
      <c r="AO329" s="3"/>
    </row>
    <row r="330" spans="2:41">
      <c r="B330" s="11" t="s">
        <v>672</v>
      </c>
      <c r="C330" s="10">
        <v>953.08699999999999</v>
      </c>
      <c r="E330" s="4">
        <v>45036</v>
      </c>
      <c r="F330" s="3" t="s">
        <v>664</v>
      </c>
      <c r="G330" s="3"/>
      <c r="H330" s="5">
        <v>200</v>
      </c>
      <c r="I330" t="s">
        <v>174</v>
      </c>
      <c r="N330" s="3"/>
      <c r="O330" s="3"/>
      <c r="P330" s="3"/>
      <c r="Q330" s="3"/>
      <c r="R330" s="18"/>
      <c r="S330" s="3"/>
      <c r="V330" s="17"/>
      <c r="X330" s="11" t="s">
        <v>695</v>
      </c>
      <c r="Y330" s="10">
        <v>493.7</v>
      </c>
      <c r="AA330" s="13"/>
      <c r="AB330" s="13"/>
      <c r="AC330" s="13"/>
      <c r="AJ330" s="3"/>
      <c r="AK330" s="3"/>
      <c r="AL330" s="3"/>
      <c r="AM330" s="3"/>
      <c r="AN330" s="18"/>
      <c r="AO330" s="3"/>
    </row>
    <row r="331" spans="2:41">
      <c r="B331" s="12"/>
      <c r="C331" s="10"/>
      <c r="E331" s="4">
        <v>44992</v>
      </c>
      <c r="F331" s="3" t="s">
        <v>181</v>
      </c>
      <c r="G331" s="3" t="s">
        <v>86</v>
      </c>
      <c r="H331" s="5">
        <v>210</v>
      </c>
      <c r="I331" t="s">
        <v>173</v>
      </c>
      <c r="N331" s="170" t="s">
        <v>7</v>
      </c>
      <c r="O331" s="171"/>
      <c r="P331" s="171"/>
      <c r="Q331" s="172"/>
      <c r="R331" s="18">
        <f>SUM(R315:R330)</f>
        <v>350</v>
      </c>
      <c r="S331" s="3"/>
      <c r="V331" s="17"/>
      <c r="X331" s="12"/>
      <c r="Y331" s="10"/>
      <c r="AJ331" s="170" t="s">
        <v>7</v>
      </c>
      <c r="AK331" s="171"/>
      <c r="AL331" s="171"/>
      <c r="AM331" s="172"/>
      <c r="AN331" s="18">
        <f>SUM(AN315:AN330)</f>
        <v>290</v>
      </c>
      <c r="AO331" s="3"/>
    </row>
    <row r="332" spans="2:41">
      <c r="B332" s="12"/>
      <c r="C332" s="10"/>
      <c r="E332" s="4">
        <v>44999</v>
      </c>
      <c r="F332" s="3" t="s">
        <v>181</v>
      </c>
      <c r="G332" s="3" t="s">
        <v>139</v>
      </c>
      <c r="H332" s="5">
        <v>250</v>
      </c>
      <c r="I332" t="s">
        <v>173</v>
      </c>
      <c r="V332" s="17"/>
      <c r="X332" s="12"/>
      <c r="Y332" s="10"/>
    </row>
    <row r="333" spans="2:41">
      <c r="B333" s="12"/>
      <c r="C333" s="10"/>
      <c r="E333" s="4"/>
      <c r="F333" s="3"/>
      <c r="G333" s="3"/>
      <c r="H333" s="5"/>
      <c r="V333" s="17"/>
      <c r="X333" s="11"/>
      <c r="Y333" s="10"/>
    </row>
    <row r="334" spans="2:41">
      <c r="B334" s="12"/>
      <c r="C334" s="10"/>
      <c r="E334" s="4"/>
      <c r="F334" s="3"/>
      <c r="G334" s="3"/>
      <c r="H334" s="5"/>
      <c r="V334" s="17"/>
      <c r="X334" s="77" t="s">
        <v>18</v>
      </c>
      <c r="Y334" s="78">
        <f>SUM(Y322:Y333)</f>
        <v>6859.8130000000028</v>
      </c>
      <c r="Z334" t="s">
        <v>22</v>
      </c>
      <c r="AA334" t="s">
        <v>21</v>
      </c>
    </row>
    <row r="335" spans="2:41">
      <c r="B335" s="12"/>
      <c r="C335" s="10"/>
      <c r="E335" s="170" t="s">
        <v>7</v>
      </c>
      <c r="F335" s="171"/>
      <c r="G335" s="172"/>
      <c r="H335" s="5">
        <f>SUM(H315:H334)</f>
        <v>4138.74</v>
      </c>
      <c r="V335" s="17"/>
      <c r="X335" s="81"/>
      <c r="Y335" s="82"/>
      <c r="AA335" s="1" t="s">
        <v>19</v>
      </c>
    </row>
    <row r="336" spans="2:41">
      <c r="B336" s="12"/>
      <c r="C336" s="10"/>
      <c r="E336" s="13"/>
      <c r="F336" s="13"/>
      <c r="G336" s="13"/>
      <c r="V336" s="17"/>
      <c r="X336" s="79"/>
      <c r="Y336" s="80"/>
    </row>
    <row r="337" spans="2:25">
      <c r="B337" s="12"/>
      <c r="C337" s="10"/>
      <c r="V337" s="17"/>
      <c r="X337" s="79"/>
      <c r="Y337" s="80"/>
    </row>
    <row r="338" spans="2:25">
      <c r="B338" s="12"/>
      <c r="C338" s="10"/>
      <c r="V338" s="17"/>
    </row>
    <row r="339" spans="2:25">
      <c r="B339" s="12"/>
      <c r="C339" s="10"/>
      <c r="V339" s="17"/>
    </row>
    <row r="340" spans="2:25">
      <c r="B340" s="11"/>
      <c r="C340" s="10"/>
      <c r="E340" s="14"/>
      <c r="V340" s="17"/>
    </row>
    <row r="341" spans="2:25">
      <c r="B341" s="15" t="s">
        <v>18</v>
      </c>
      <c r="C341" s="16">
        <f>SUM(C322:C340)</f>
        <v>10214.853000000003</v>
      </c>
      <c r="D341" t="s">
        <v>22</v>
      </c>
      <c r="V341" s="17"/>
    </row>
    <row r="342" spans="2:25">
      <c r="V342" s="17"/>
    </row>
    <row r="343" spans="2:25">
      <c r="V343" s="17"/>
    </row>
    <row r="344" spans="2:25">
      <c r="V344" s="17"/>
    </row>
    <row r="345" spans="2:25">
      <c r="V345" s="17"/>
    </row>
    <row r="346" spans="2:25">
      <c r="V346" s="17"/>
    </row>
    <row r="347" spans="2:25">
      <c r="E347" t="s">
        <v>21</v>
      </c>
      <c r="V347" s="17"/>
    </row>
    <row r="348" spans="2:25">
      <c r="E348" s="1" t="s">
        <v>19</v>
      </c>
      <c r="V348" s="17"/>
    </row>
    <row r="349" spans="2:25">
      <c r="V349" s="17"/>
    </row>
    <row r="350" spans="2:25">
      <c r="V350" s="17"/>
    </row>
    <row r="351" spans="2:25">
      <c r="V351" s="17"/>
    </row>
    <row r="352" spans="2:25">
      <c r="V352" s="17"/>
    </row>
    <row r="353" spans="2:41">
      <c r="V353" s="17"/>
    </row>
    <row r="354" spans="2:41">
      <c r="V354" s="17"/>
    </row>
    <row r="355" spans="2:41">
      <c r="V355" s="17"/>
    </row>
    <row r="356" spans="2:41" ht="24" customHeight="1">
      <c r="H356" s="76" t="s">
        <v>28</v>
      </c>
      <c r="J356" s="76"/>
      <c r="V356" s="17"/>
    </row>
    <row r="357" spans="2:41" ht="15" customHeight="1">
      <c r="H357" s="76"/>
      <c r="J357" s="76"/>
      <c r="V357" s="17"/>
    </row>
    <row r="358" spans="2:41">
      <c r="V358" s="17"/>
      <c r="X358" s="186" t="s">
        <v>64</v>
      </c>
      <c r="AC358" s="183" t="s">
        <v>29</v>
      </c>
      <c r="AD358" s="183"/>
      <c r="AE358" s="183"/>
    </row>
    <row r="359" spans="2:41">
      <c r="V359" s="17"/>
      <c r="X359" s="186"/>
      <c r="AC359" s="183"/>
      <c r="AD359" s="183"/>
      <c r="AE359" s="183"/>
    </row>
    <row r="360" spans="2:41" ht="23.25">
      <c r="B360" s="22" t="s">
        <v>64</v>
      </c>
      <c r="V360" s="17"/>
      <c r="X360" s="186"/>
      <c r="AC360" s="183"/>
      <c r="AD360" s="183"/>
      <c r="AE360" s="183"/>
    </row>
    <row r="361" spans="2:41" ht="23.25">
      <c r="B361" s="23" t="s">
        <v>32</v>
      </c>
      <c r="C361" s="20">
        <f>IF(X313="PAGADO",0,Y318)</f>
        <v>-5949.8130000000028</v>
      </c>
      <c r="E361" s="174" t="s">
        <v>273</v>
      </c>
      <c r="F361" s="174"/>
      <c r="G361" s="174"/>
      <c r="H361" s="174"/>
      <c r="V361" s="17"/>
      <c r="X361" s="23" t="s">
        <v>32</v>
      </c>
      <c r="Y361" s="20">
        <f>IF(B361="PAGADO",0,C366)</f>
        <v>-8314.8130000000019</v>
      </c>
      <c r="AA361" s="174" t="s">
        <v>77</v>
      </c>
      <c r="AB361" s="174"/>
      <c r="AC361" s="174"/>
      <c r="AD361" s="174"/>
    </row>
    <row r="362" spans="2:41">
      <c r="B362" s="1" t="s">
        <v>0</v>
      </c>
      <c r="C362" s="19">
        <f>H377</f>
        <v>450</v>
      </c>
      <c r="E362" s="2" t="s">
        <v>1</v>
      </c>
      <c r="F362" s="2" t="s">
        <v>2</v>
      </c>
      <c r="G362" s="2" t="s">
        <v>3</v>
      </c>
      <c r="H362" s="2" t="s">
        <v>4</v>
      </c>
      <c r="N362" s="2" t="s">
        <v>1</v>
      </c>
      <c r="O362" s="2" t="s">
        <v>5</v>
      </c>
      <c r="P362" s="2" t="s">
        <v>4</v>
      </c>
      <c r="Q362" s="2" t="s">
        <v>6</v>
      </c>
      <c r="R362" s="2" t="s">
        <v>7</v>
      </c>
      <c r="S362" s="3"/>
      <c r="V362" s="17"/>
      <c r="X362" s="1" t="s">
        <v>0</v>
      </c>
      <c r="Y362" s="19">
        <f>AD374</f>
        <v>1134.3757450000001</v>
      </c>
      <c r="AA362" s="2" t="s">
        <v>1</v>
      </c>
      <c r="AB362" s="2" t="s">
        <v>2</v>
      </c>
      <c r="AC362" s="2" t="s">
        <v>3</v>
      </c>
      <c r="AD362" s="2" t="s">
        <v>4</v>
      </c>
      <c r="AE362" s="2" t="s">
        <v>167</v>
      </c>
      <c r="AJ362" s="2" t="s">
        <v>1</v>
      </c>
      <c r="AK362" s="2" t="s">
        <v>5</v>
      </c>
      <c r="AL362" s="2" t="s">
        <v>4</v>
      </c>
      <c r="AM362" s="2" t="s">
        <v>6</v>
      </c>
      <c r="AN362" s="2" t="s">
        <v>7</v>
      </c>
      <c r="AO362" s="3"/>
    </row>
    <row r="363" spans="2:41">
      <c r="C363" s="20"/>
      <c r="E363" s="4">
        <v>45014</v>
      </c>
      <c r="F363" s="3" t="s">
        <v>87</v>
      </c>
      <c r="G363" s="3" t="s">
        <v>89</v>
      </c>
      <c r="H363" s="5">
        <v>150</v>
      </c>
      <c r="I363" t="s">
        <v>174</v>
      </c>
      <c r="N363" s="25">
        <v>45044</v>
      </c>
      <c r="O363" s="3" t="s">
        <v>184</v>
      </c>
      <c r="P363" s="3">
        <v>100</v>
      </c>
      <c r="Q363" s="3"/>
      <c r="R363" s="18">
        <v>100</v>
      </c>
      <c r="S363" s="3"/>
      <c r="V363" s="17"/>
      <c r="Y363" s="20"/>
      <c r="AA363" s="88">
        <v>45007</v>
      </c>
      <c r="AB363" s="53" t="s">
        <v>212</v>
      </c>
      <c r="AC363" s="53" t="s">
        <v>726</v>
      </c>
      <c r="AD363" s="48">
        <v>384.57342000000006</v>
      </c>
      <c r="AE363" s="3" t="s">
        <v>174</v>
      </c>
      <c r="AJ363" s="25">
        <v>45054</v>
      </c>
      <c r="AK363" s="3" t="s">
        <v>734</v>
      </c>
      <c r="AL363" s="3">
        <v>1040</v>
      </c>
      <c r="AM363" s="3"/>
      <c r="AN363" s="18">
        <v>1040</v>
      </c>
      <c r="AO363" s="3"/>
    </row>
    <row r="364" spans="2:41">
      <c r="B364" s="1" t="s">
        <v>24</v>
      </c>
      <c r="C364" s="19">
        <f>IF(C361&gt;0,C361+C362,C362)</f>
        <v>450</v>
      </c>
      <c r="E364" s="4">
        <v>45028</v>
      </c>
      <c r="F364" s="3" t="s">
        <v>87</v>
      </c>
      <c r="G364" s="3" t="s">
        <v>89</v>
      </c>
      <c r="H364" s="5">
        <v>150</v>
      </c>
      <c r="I364" t="s">
        <v>174</v>
      </c>
      <c r="N364" s="25">
        <v>45044</v>
      </c>
      <c r="O364" s="3" t="s">
        <v>706</v>
      </c>
      <c r="P364" s="3">
        <v>1525</v>
      </c>
      <c r="Q364" s="3">
        <v>1230</v>
      </c>
      <c r="R364" s="18">
        <v>1525</v>
      </c>
      <c r="S364" s="3"/>
      <c r="V364" s="17"/>
      <c r="X364" s="1" t="s">
        <v>24</v>
      </c>
      <c r="Y364" s="19">
        <f>IF(Y361&gt;0,Y362+Y361,Y362)</f>
        <v>1134.3757450000001</v>
      </c>
      <c r="AA364" s="88">
        <v>45009</v>
      </c>
      <c r="AB364" s="53" t="s">
        <v>212</v>
      </c>
      <c r="AC364" s="53" t="s">
        <v>737</v>
      </c>
      <c r="AD364" s="48">
        <v>169.80232500000002</v>
      </c>
      <c r="AE364" s="3" t="s">
        <v>174</v>
      </c>
      <c r="AJ364" s="25">
        <v>45055</v>
      </c>
      <c r="AK364" s="3" t="s">
        <v>738</v>
      </c>
      <c r="AL364" s="3"/>
      <c r="AM364" s="3"/>
      <c r="AN364" s="18">
        <v>215.89</v>
      </c>
      <c r="AO364" s="3"/>
    </row>
    <row r="365" spans="2:41">
      <c r="B365" s="1" t="s">
        <v>9</v>
      </c>
      <c r="C365" s="20">
        <f>C381</f>
        <v>8764.8130000000019</v>
      </c>
      <c r="E365" s="4">
        <v>44967</v>
      </c>
      <c r="F365" s="3" t="s">
        <v>712</v>
      </c>
      <c r="G365" s="3" t="s">
        <v>713</v>
      </c>
      <c r="H365" s="5">
        <v>150</v>
      </c>
      <c r="I365" t="s">
        <v>173</v>
      </c>
      <c r="N365" s="25">
        <v>45049</v>
      </c>
      <c r="O365" s="3" t="s">
        <v>707</v>
      </c>
      <c r="P365" s="3">
        <v>50</v>
      </c>
      <c r="Q365" s="3">
        <v>1232</v>
      </c>
      <c r="R365" s="18">
        <v>50</v>
      </c>
      <c r="S365" s="3"/>
      <c r="V365" s="17"/>
      <c r="X365" s="1" t="s">
        <v>9</v>
      </c>
      <c r="Y365" s="20">
        <f>Y381</f>
        <v>10542.926000000001</v>
      </c>
      <c r="AA365" s="4">
        <v>45031</v>
      </c>
      <c r="AB365" s="3" t="s">
        <v>201</v>
      </c>
      <c r="AC365" s="3" t="s">
        <v>89</v>
      </c>
      <c r="AD365" s="5">
        <v>170</v>
      </c>
      <c r="AE365" s="3" t="s">
        <v>174</v>
      </c>
      <c r="AJ365" s="25">
        <v>45056</v>
      </c>
      <c r="AK365" s="3" t="s">
        <v>513</v>
      </c>
      <c r="AL365" s="3"/>
      <c r="AM365" s="3"/>
      <c r="AN365" s="18">
        <v>100</v>
      </c>
      <c r="AO365" s="3"/>
    </row>
    <row r="366" spans="2:41">
      <c r="B366" s="6" t="s">
        <v>25</v>
      </c>
      <c r="C366" s="21">
        <f>C364-C365</f>
        <v>-8314.8130000000019</v>
      </c>
      <c r="E366" s="4"/>
      <c r="F366" s="3"/>
      <c r="G366" s="3"/>
      <c r="H366" s="5"/>
      <c r="N366" s="25">
        <v>45050</v>
      </c>
      <c r="O366" s="3" t="s">
        <v>719</v>
      </c>
      <c r="P366" s="3">
        <v>700</v>
      </c>
      <c r="Q366" s="3"/>
      <c r="R366" s="18">
        <v>700</v>
      </c>
      <c r="S366" s="3"/>
      <c r="V366" s="17"/>
      <c r="X366" s="6" t="s">
        <v>8</v>
      </c>
      <c r="Y366" s="21">
        <f>Y364-Y365</f>
        <v>-9408.5502550000019</v>
      </c>
      <c r="AA366" s="4">
        <v>45031</v>
      </c>
      <c r="AB366" s="3" t="s">
        <v>201</v>
      </c>
      <c r="AC366" s="3" t="s">
        <v>89</v>
      </c>
      <c r="AD366" s="5">
        <v>170</v>
      </c>
      <c r="AE366" s="3" t="s">
        <v>173</v>
      </c>
      <c r="AJ366" s="25">
        <v>45056</v>
      </c>
      <c r="AK366" s="3" t="s">
        <v>761</v>
      </c>
      <c r="AL366" s="3"/>
      <c r="AM366" s="3"/>
      <c r="AN366" s="18">
        <v>58.92</v>
      </c>
      <c r="AO366" s="3"/>
    </row>
    <row r="367" spans="2:41" ht="26.25">
      <c r="B367" s="177" t="str">
        <f>IF(C366&lt;0,"NO PAGAR","COBRAR")</f>
        <v>NO PAGAR</v>
      </c>
      <c r="C367" s="177"/>
      <c r="E367" s="4"/>
      <c r="F367" s="3"/>
      <c r="G367" s="3"/>
      <c r="H367" s="5"/>
      <c r="N367" s="25">
        <v>45050</v>
      </c>
      <c r="O367" s="3" t="s">
        <v>720</v>
      </c>
      <c r="P367" s="3"/>
      <c r="Q367" s="3"/>
      <c r="R367" s="18">
        <v>390</v>
      </c>
      <c r="S367" s="3"/>
      <c r="V367" s="17"/>
      <c r="X367" s="177" t="str">
        <f>IF(Y366&lt;0,"NO PAGAR","COBRAR")</f>
        <v>NO PAGAR</v>
      </c>
      <c r="Y367" s="177"/>
      <c r="AA367" s="4">
        <v>44995</v>
      </c>
      <c r="AB367" s="3" t="s">
        <v>759</v>
      </c>
      <c r="AC367" s="3" t="s">
        <v>89</v>
      </c>
      <c r="AD367" s="5">
        <v>120</v>
      </c>
      <c r="AE367" s="3" t="s">
        <v>173</v>
      </c>
      <c r="AJ367" s="25">
        <v>45056</v>
      </c>
      <c r="AK367" s="3" t="s">
        <v>762</v>
      </c>
      <c r="AL367" s="3"/>
      <c r="AM367" s="3"/>
      <c r="AN367" s="18">
        <v>58.92</v>
      </c>
      <c r="AO367" s="3"/>
    </row>
    <row r="368" spans="2:41">
      <c r="B368" s="168" t="s">
        <v>9</v>
      </c>
      <c r="C368" s="169"/>
      <c r="E368" s="4"/>
      <c r="F368" s="3"/>
      <c r="G368" s="3"/>
      <c r="H368" s="5"/>
      <c r="N368" s="25">
        <v>45050</v>
      </c>
      <c r="O368" s="3" t="s">
        <v>721</v>
      </c>
      <c r="P368" s="3"/>
      <c r="Q368" s="3"/>
      <c r="R368" s="18">
        <v>50</v>
      </c>
      <c r="S368" s="3"/>
      <c r="V368" s="17"/>
      <c r="X368" s="168" t="s">
        <v>9</v>
      </c>
      <c r="Y368" s="169"/>
      <c r="AA368" s="4">
        <v>45016</v>
      </c>
      <c r="AB368" s="3" t="s">
        <v>759</v>
      </c>
      <c r="AC368" s="3" t="s">
        <v>89</v>
      </c>
      <c r="AD368" s="5">
        <v>120</v>
      </c>
      <c r="AE368" s="3" t="s">
        <v>173</v>
      </c>
      <c r="AJ368" s="3"/>
      <c r="AK368" s="3"/>
      <c r="AL368" s="3"/>
      <c r="AM368" s="3"/>
      <c r="AN368" s="18"/>
      <c r="AO368" s="3"/>
    </row>
    <row r="369" spans="2:46">
      <c r="B369" s="9" t="str">
        <f>IF(C395&lt;0,"SALDO A FAVOR","SALDO ADELANTAD0'")</f>
        <v>SALDO ADELANTAD0'</v>
      </c>
      <c r="C369" s="10">
        <f>IF(Y318&lt;=0,Y318*-1)</f>
        <v>5949.8130000000028</v>
      </c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9" t="str">
        <f>IF(C366&lt;0,"SALDO ADELANTADO","SALDO A FAVOR'")</f>
        <v>SALDO ADELANTADO</v>
      </c>
      <c r="Y369" s="10">
        <f>IF(C366&lt;=0,C366*-1)</f>
        <v>8314.8130000000019</v>
      </c>
      <c r="AA369" s="4"/>
      <c r="AB369" s="3"/>
      <c r="AC369" s="3"/>
      <c r="AD369" s="5"/>
      <c r="AE369" s="3"/>
      <c r="AJ369" s="3"/>
      <c r="AK369" s="3"/>
      <c r="AL369" s="3"/>
      <c r="AM369" s="3"/>
      <c r="AN369" s="18"/>
      <c r="AO369" s="3"/>
    </row>
    <row r="370" spans="2:46">
      <c r="B370" s="11" t="s">
        <v>10</v>
      </c>
      <c r="C370" s="10">
        <f>R379</f>
        <v>2815</v>
      </c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10</v>
      </c>
      <c r="Y370" s="10">
        <f>AN373</f>
        <v>1473.73</v>
      </c>
      <c r="AA370" s="4"/>
      <c r="AB370" s="3"/>
      <c r="AC370" s="3"/>
      <c r="AD370" s="5"/>
      <c r="AE370" s="3"/>
      <c r="AJ370" s="3"/>
      <c r="AK370" s="3"/>
      <c r="AL370" s="3"/>
      <c r="AM370" s="3"/>
      <c r="AN370" s="18"/>
      <c r="AO370" s="3"/>
    </row>
    <row r="371" spans="2:46">
      <c r="B371" s="11" t="s">
        <v>11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11</v>
      </c>
      <c r="Y371" s="10">
        <v>80</v>
      </c>
      <c r="AA371" s="4"/>
      <c r="AB371" s="3"/>
      <c r="AC371" s="3"/>
      <c r="AD371" s="5"/>
      <c r="AE371" s="3"/>
      <c r="AJ371" s="3"/>
      <c r="AK371" s="3"/>
      <c r="AL371" s="3"/>
      <c r="AM371" s="3"/>
      <c r="AN371" s="18"/>
      <c r="AO371" s="3"/>
    </row>
    <row r="372" spans="2:46">
      <c r="B372" s="11" t="s">
        <v>12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12</v>
      </c>
      <c r="Y372" s="10">
        <v>30</v>
      </c>
      <c r="AA372" s="4"/>
      <c r="AB372" s="3"/>
      <c r="AC372" s="3"/>
      <c r="AD372" s="5"/>
      <c r="AE372" s="3"/>
      <c r="AJ372" s="3"/>
      <c r="AK372" s="3"/>
      <c r="AL372" s="3"/>
      <c r="AM372" s="3"/>
      <c r="AN372" s="18"/>
      <c r="AO372" s="3"/>
    </row>
    <row r="373" spans="2:46">
      <c r="B373" s="11" t="s">
        <v>13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13</v>
      </c>
      <c r="Y373" s="10">
        <v>20</v>
      </c>
      <c r="AA373" s="4"/>
      <c r="AB373" s="3"/>
      <c r="AC373" s="3"/>
      <c r="AD373" s="5"/>
      <c r="AE373" s="3"/>
      <c r="AJ373" s="170" t="s">
        <v>7</v>
      </c>
      <c r="AK373" s="171"/>
      <c r="AL373" s="171"/>
      <c r="AM373" s="172"/>
      <c r="AN373" s="18">
        <f>SUM(AN363:AN372)</f>
        <v>1473.73</v>
      </c>
      <c r="AO373" s="3"/>
    </row>
    <row r="374" spans="2:46">
      <c r="B374" s="11" t="s">
        <v>14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760</v>
      </c>
      <c r="Y374" s="10">
        <v>45.91</v>
      </c>
      <c r="AA374" s="170" t="s">
        <v>7</v>
      </c>
      <c r="AB374" s="171"/>
      <c r="AC374" s="172"/>
      <c r="AD374" s="5">
        <f>SUM(AD363:AD373)</f>
        <v>1134.3757450000001</v>
      </c>
      <c r="AE374" s="3"/>
    </row>
    <row r="375" spans="2:46">
      <c r="B375" s="11" t="s">
        <v>15</v>
      </c>
      <c r="C375" s="10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1" t="s">
        <v>741</v>
      </c>
      <c r="Y375" s="10">
        <v>24.06</v>
      </c>
      <c r="AA375" s="13"/>
      <c r="AB375" s="13"/>
      <c r="AC375" s="13"/>
      <c r="AI375" s="61" t="s">
        <v>470</v>
      </c>
      <c r="AJ375" s="100">
        <v>24419</v>
      </c>
      <c r="AK375" s="63" t="s">
        <v>471</v>
      </c>
      <c r="AL375" s="64">
        <v>45036</v>
      </c>
      <c r="AM375" s="61">
        <v>503970881</v>
      </c>
      <c r="AN375" s="61" t="s">
        <v>743</v>
      </c>
      <c r="AO375" s="107" t="s">
        <v>476</v>
      </c>
      <c r="AP375" s="61">
        <v>117061</v>
      </c>
      <c r="AQ375" s="65">
        <v>94.245000000000005</v>
      </c>
      <c r="AR375" s="65">
        <v>164.93</v>
      </c>
      <c r="AS375" s="62"/>
      <c r="AT375" s="61"/>
    </row>
    <row r="376" spans="2:46">
      <c r="B376" s="11" t="s">
        <v>16</v>
      </c>
      <c r="C376" s="10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1" t="s">
        <v>16</v>
      </c>
      <c r="Y376" s="10"/>
      <c r="AI376" s="66" t="s">
        <v>470</v>
      </c>
      <c r="AJ376" s="101">
        <v>24596</v>
      </c>
      <c r="AK376" s="68" t="s">
        <v>471</v>
      </c>
      <c r="AL376" s="69">
        <v>45042</v>
      </c>
      <c r="AM376" s="66">
        <v>503970881</v>
      </c>
      <c r="AN376" s="66" t="s">
        <v>744</v>
      </c>
      <c r="AO376" s="108" t="s">
        <v>476</v>
      </c>
      <c r="AP376" s="66">
        <v>117814</v>
      </c>
      <c r="AQ376" s="70">
        <v>75.186000000000007</v>
      </c>
      <c r="AR376" s="70">
        <v>131.58000000000001</v>
      </c>
      <c r="AS376" s="67"/>
      <c r="AT376" s="66"/>
    </row>
    <row r="377" spans="2:46" ht="15" customHeight="1">
      <c r="B377" s="11" t="s">
        <v>17</v>
      </c>
      <c r="C377" s="10"/>
      <c r="E377" s="170" t="s">
        <v>7</v>
      </c>
      <c r="F377" s="171"/>
      <c r="G377" s="172"/>
      <c r="H377" s="5">
        <f>SUM(H363:H376)</f>
        <v>450</v>
      </c>
      <c r="N377" s="3"/>
      <c r="O377" s="3"/>
      <c r="P377" s="3"/>
      <c r="Q377" s="3"/>
      <c r="R377" s="18"/>
      <c r="S377" s="3"/>
      <c r="V377" s="17"/>
      <c r="X377" s="11" t="s">
        <v>17</v>
      </c>
      <c r="Y377" s="10">
        <f>AS380</f>
        <v>554.41300000000001</v>
      </c>
      <c r="AI377" s="61" t="s">
        <v>467</v>
      </c>
      <c r="AJ377" s="100">
        <v>120813</v>
      </c>
      <c r="AK377" s="63" t="s">
        <v>469</v>
      </c>
      <c r="AL377" s="64">
        <v>45036</v>
      </c>
      <c r="AM377" s="61">
        <v>1720714904</v>
      </c>
      <c r="AN377" s="61" t="s">
        <v>478</v>
      </c>
      <c r="AO377" s="107" t="s">
        <v>476</v>
      </c>
      <c r="AP377" s="61">
        <v>44349</v>
      </c>
      <c r="AQ377" s="65">
        <v>75.373000000000005</v>
      </c>
      <c r="AR377" s="65">
        <v>131.90299999999999</v>
      </c>
      <c r="AS377" s="62"/>
      <c r="AT377" s="61"/>
    </row>
    <row r="378" spans="2:46">
      <c r="B378" s="12"/>
      <c r="C378" s="10"/>
      <c r="E378" s="13"/>
      <c r="F378" s="13"/>
      <c r="G378" s="13"/>
      <c r="N378" s="3"/>
      <c r="O378" s="3"/>
      <c r="P378" s="3"/>
      <c r="Q378" s="3"/>
      <c r="R378" s="18"/>
      <c r="S378" s="3"/>
      <c r="V378" s="17"/>
      <c r="X378" s="12"/>
      <c r="Y378" s="10"/>
      <c r="AI378" s="66" t="s">
        <v>470</v>
      </c>
      <c r="AJ378" s="101">
        <v>1256</v>
      </c>
      <c r="AK378" s="68" t="s">
        <v>469</v>
      </c>
      <c r="AL378" s="69">
        <v>45033</v>
      </c>
      <c r="AM378" s="66"/>
      <c r="AN378" s="66"/>
      <c r="AO378" s="108" t="s">
        <v>476</v>
      </c>
      <c r="AP378" s="66">
        <v>0</v>
      </c>
      <c r="AQ378" s="70">
        <v>40.570999999999998</v>
      </c>
      <c r="AR378" s="70">
        <v>71</v>
      </c>
      <c r="AS378" s="67"/>
      <c r="AT378" s="66"/>
    </row>
    <row r="379" spans="2:46" ht="24">
      <c r="B379" s="12"/>
      <c r="C379" s="10"/>
      <c r="N379" s="170" t="s">
        <v>7</v>
      </c>
      <c r="O379" s="171"/>
      <c r="P379" s="171"/>
      <c r="Q379" s="172"/>
      <c r="R379" s="18">
        <f>SUM(R363:R378)</f>
        <v>2815</v>
      </c>
      <c r="S379" s="3"/>
      <c r="V379" s="17"/>
      <c r="X379" s="12"/>
      <c r="Y379" s="10"/>
      <c r="AI379" s="61" t="s">
        <v>470</v>
      </c>
      <c r="AJ379" s="100">
        <v>24562</v>
      </c>
      <c r="AK379" s="63" t="s">
        <v>469</v>
      </c>
      <c r="AL379" s="64">
        <v>45041</v>
      </c>
      <c r="AM379" s="61">
        <v>1720714904</v>
      </c>
      <c r="AN379" s="61" t="s">
        <v>478</v>
      </c>
      <c r="AO379" s="107" t="s">
        <v>476</v>
      </c>
      <c r="AP379" s="61">
        <v>44719</v>
      </c>
      <c r="AQ379" s="65">
        <v>31.427</v>
      </c>
      <c r="AR379" s="65">
        <v>55</v>
      </c>
      <c r="AS379" s="62"/>
      <c r="AT379" s="61"/>
    </row>
    <row r="380" spans="2:46">
      <c r="B380" s="11"/>
      <c r="C380" s="10"/>
      <c r="V380" s="17"/>
      <c r="X380" s="11"/>
      <c r="Y380" s="10"/>
      <c r="AA380" t="s">
        <v>22</v>
      </c>
      <c r="AB380" t="s">
        <v>21</v>
      </c>
      <c r="AS380">
        <f>SUM(AR375:AR379)</f>
        <v>554.41300000000001</v>
      </c>
    </row>
    <row r="381" spans="2:46">
      <c r="B381" s="15" t="s">
        <v>18</v>
      </c>
      <c r="C381" s="16">
        <f>SUM(C369:C380)</f>
        <v>8764.8130000000019</v>
      </c>
      <c r="E381" t="s">
        <v>21</v>
      </c>
      <c r="V381" s="17"/>
      <c r="X381" s="15" t="s">
        <v>18</v>
      </c>
      <c r="Y381" s="16">
        <f>SUM(Y369:Y380)</f>
        <v>10542.926000000001</v>
      </c>
      <c r="AB381" s="1" t="s">
        <v>19</v>
      </c>
    </row>
    <row r="382" spans="2:46">
      <c r="D382" t="s">
        <v>22</v>
      </c>
      <c r="E382" s="1" t="s">
        <v>19</v>
      </c>
      <c r="V382" s="17"/>
    </row>
    <row r="383" spans="2:46">
      <c r="E383" s="1"/>
      <c r="V383" s="17"/>
    </row>
    <row r="384" spans="2:46">
      <c r="E384" s="1"/>
      <c r="V384" s="17"/>
    </row>
    <row r="385" spans="1:43">
      <c r="E385" s="1"/>
      <c r="V385" s="17"/>
    </row>
    <row r="386" spans="1:43">
      <c r="E386" s="1"/>
      <c r="V386" s="17"/>
    </row>
    <row r="387" spans="1:43">
      <c r="E387" s="1"/>
      <c r="V387" s="17"/>
    </row>
    <row r="388" spans="1:43">
      <c r="E388" s="1"/>
      <c r="V388" s="17"/>
    </row>
    <row r="389" spans="1:43">
      <c r="V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</row>
    <row r="392" spans="1:43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</row>
    <row r="393" spans="1:43">
      <c r="V393" s="17"/>
    </row>
    <row r="394" spans="1:43" ht="15" customHeight="1">
      <c r="I394" s="76"/>
      <c r="J394" s="76"/>
      <c r="V394" s="17"/>
      <c r="AA394" s="173" t="s">
        <v>31</v>
      </c>
      <c r="AB394" s="173"/>
      <c r="AC394" s="173"/>
    </row>
    <row r="395" spans="1:43" ht="15" customHeight="1">
      <c r="H395" s="76"/>
      <c r="I395" s="76"/>
      <c r="J395" s="76"/>
      <c r="V395" s="17"/>
      <c r="AA395" s="173"/>
      <c r="AB395" s="173"/>
      <c r="AC395" s="173"/>
    </row>
    <row r="396" spans="1:43">
      <c r="B396" s="185" t="s">
        <v>64</v>
      </c>
      <c r="F396" s="184" t="s">
        <v>30</v>
      </c>
      <c r="G396" s="184"/>
      <c r="H396" s="184"/>
      <c r="V396" s="17"/>
    </row>
    <row r="397" spans="1:43">
      <c r="B397" s="185"/>
      <c r="F397" s="184"/>
      <c r="G397" s="184"/>
      <c r="H397" s="184"/>
      <c r="V397" s="17"/>
    </row>
    <row r="398" spans="1:43" ht="26.25" customHeight="1">
      <c r="B398" s="185"/>
      <c r="F398" s="184"/>
      <c r="G398" s="184"/>
      <c r="H398" s="184"/>
      <c r="V398" s="17"/>
      <c r="X398" s="22" t="s">
        <v>64</v>
      </c>
    </row>
    <row r="399" spans="1:43" ht="23.25">
      <c r="B399" s="23" t="s">
        <v>32</v>
      </c>
      <c r="C399" s="20">
        <f>IF(X361="PAGADO",0,Y366)</f>
        <v>-9408.5502550000019</v>
      </c>
      <c r="E399" s="174" t="s">
        <v>77</v>
      </c>
      <c r="F399" s="174"/>
      <c r="G399" s="174"/>
      <c r="H399" s="174"/>
      <c r="V399" s="17"/>
      <c r="X399" s="23" t="s">
        <v>32</v>
      </c>
      <c r="Y399" s="20">
        <f>IF(B1169="PAGADO",0,C404)</f>
        <v>-4920.3502550000012</v>
      </c>
      <c r="AA399" s="174" t="s">
        <v>565</v>
      </c>
      <c r="AB399" s="174"/>
      <c r="AC399" s="174"/>
      <c r="AD399" s="174"/>
    </row>
    <row r="400" spans="1:43">
      <c r="B400" s="1" t="s">
        <v>0</v>
      </c>
      <c r="C400" s="19">
        <f>H421</f>
        <v>5050</v>
      </c>
      <c r="E400" s="2" t="s">
        <v>1</v>
      </c>
      <c r="F400" s="2" t="s">
        <v>2</v>
      </c>
      <c r="G400" s="2" t="s">
        <v>3</v>
      </c>
      <c r="H400" s="2" t="s">
        <v>4</v>
      </c>
      <c r="I400" s="90" t="s">
        <v>167</v>
      </c>
      <c r="N400" s="2" t="s">
        <v>1</v>
      </c>
      <c r="O400" s="2" t="s">
        <v>5</v>
      </c>
      <c r="P400" s="2" t="s">
        <v>4</v>
      </c>
      <c r="Q400" s="2" t="s">
        <v>6</v>
      </c>
      <c r="R400" s="2" t="s">
        <v>7</v>
      </c>
      <c r="S400" s="3"/>
      <c r="V400" s="17"/>
      <c r="X400" s="1" t="s">
        <v>0</v>
      </c>
      <c r="Y400" s="19">
        <f>AD415</f>
        <v>1715.97</v>
      </c>
      <c r="AA400" s="2" t="s">
        <v>1</v>
      </c>
      <c r="AB400" s="2" t="s">
        <v>2</v>
      </c>
      <c r="AC400" s="2" t="s">
        <v>3</v>
      </c>
      <c r="AD400" s="2" t="s">
        <v>4</v>
      </c>
      <c r="AJ400" s="2" t="s">
        <v>1</v>
      </c>
      <c r="AK400" s="2" t="s">
        <v>5</v>
      </c>
      <c r="AL400" s="2" t="s">
        <v>4</v>
      </c>
      <c r="AM400" s="2" t="s">
        <v>6</v>
      </c>
      <c r="AN400" s="2" t="s">
        <v>7</v>
      </c>
      <c r="AO400" s="3"/>
    </row>
    <row r="401" spans="2:41">
      <c r="C401" s="20"/>
      <c r="E401" s="4">
        <v>45054</v>
      </c>
      <c r="F401" s="3" t="s">
        <v>772</v>
      </c>
      <c r="G401" s="3" t="s">
        <v>773</v>
      </c>
      <c r="H401" s="5">
        <v>620</v>
      </c>
      <c r="I401" t="s">
        <v>174</v>
      </c>
      <c r="N401" s="25">
        <v>45061</v>
      </c>
      <c r="O401" s="3" t="s">
        <v>771</v>
      </c>
      <c r="P401" s="3">
        <v>90</v>
      </c>
      <c r="Q401" s="3">
        <v>1252</v>
      </c>
      <c r="R401" s="18">
        <v>90</v>
      </c>
      <c r="S401" s="3"/>
      <c r="V401" s="17"/>
      <c r="Y401" s="20"/>
      <c r="AA401" s="4">
        <v>45026</v>
      </c>
      <c r="AB401" s="3" t="s">
        <v>212</v>
      </c>
      <c r="AC401" s="3" t="s">
        <v>824</v>
      </c>
      <c r="AD401" s="5">
        <v>335.66</v>
      </c>
      <c r="AE401" t="s">
        <v>174</v>
      </c>
      <c r="AJ401" s="25">
        <v>45069</v>
      </c>
      <c r="AK401" s="3" t="s">
        <v>513</v>
      </c>
      <c r="AL401" s="3">
        <v>100</v>
      </c>
      <c r="AM401" s="3"/>
      <c r="AN401" s="18">
        <v>100</v>
      </c>
      <c r="AO401" s="3"/>
    </row>
    <row r="402" spans="2:41">
      <c r="B402" s="1" t="s">
        <v>24</v>
      </c>
      <c r="C402" s="19">
        <f>IF(C399&gt;0,C399+C400,C400)</f>
        <v>5050</v>
      </c>
      <c r="E402" s="4">
        <v>45005</v>
      </c>
      <c r="F402" s="3" t="s">
        <v>149</v>
      </c>
      <c r="G402" s="3" t="s">
        <v>89</v>
      </c>
      <c r="H402" s="5">
        <v>170</v>
      </c>
      <c r="I402" t="s">
        <v>173</v>
      </c>
      <c r="N402" s="25">
        <v>45063</v>
      </c>
      <c r="O402" s="3" t="s">
        <v>785</v>
      </c>
      <c r="P402" s="3"/>
      <c r="Q402" s="3"/>
      <c r="R402" s="18">
        <v>200</v>
      </c>
      <c r="S402" s="3"/>
      <c r="V402" s="17"/>
      <c r="X402" s="1" t="s">
        <v>24</v>
      </c>
      <c r="Y402" s="19">
        <f>IF(Y399&gt;0,Y399+Y400,Y400)</f>
        <v>1715.97</v>
      </c>
      <c r="AA402" s="4">
        <v>45033</v>
      </c>
      <c r="AB402" s="3" t="s">
        <v>212</v>
      </c>
      <c r="AC402" s="3" t="s">
        <v>89</v>
      </c>
      <c r="AD402" s="5">
        <v>145.54</v>
      </c>
      <c r="AE402" t="s">
        <v>174</v>
      </c>
      <c r="AJ402" s="25">
        <v>45008</v>
      </c>
      <c r="AK402" s="3" t="s">
        <v>857</v>
      </c>
      <c r="AL402" s="3"/>
      <c r="AM402" s="3"/>
      <c r="AN402" s="18">
        <v>40</v>
      </c>
      <c r="AO402" s="3"/>
    </row>
    <row r="403" spans="2:41">
      <c r="B403" s="1" t="s">
        <v>9</v>
      </c>
      <c r="C403" s="20">
        <f>C423</f>
        <v>9970.3502550000012</v>
      </c>
      <c r="E403" s="4">
        <v>45008</v>
      </c>
      <c r="F403" s="3" t="s">
        <v>149</v>
      </c>
      <c r="G403" s="3" t="s">
        <v>89</v>
      </c>
      <c r="H403" s="5">
        <v>170</v>
      </c>
      <c r="I403" t="s">
        <v>173</v>
      </c>
      <c r="N403" s="25">
        <v>45063</v>
      </c>
      <c r="O403" s="3" t="s">
        <v>786</v>
      </c>
      <c r="P403" s="3">
        <v>100</v>
      </c>
      <c r="Q403" s="3"/>
      <c r="R403" s="18">
        <v>100</v>
      </c>
      <c r="S403" s="3"/>
      <c r="V403" s="17"/>
      <c r="X403" s="1" t="s">
        <v>9</v>
      </c>
      <c r="Y403" s="20">
        <f>Y423</f>
        <v>7282.1202550000016</v>
      </c>
      <c r="AA403" s="4">
        <v>45034</v>
      </c>
      <c r="AB403" s="3" t="s">
        <v>212</v>
      </c>
      <c r="AC403" s="3" t="s">
        <v>825</v>
      </c>
      <c r="AD403" s="5">
        <v>364.77</v>
      </c>
      <c r="AE403" t="s">
        <v>174</v>
      </c>
      <c r="AJ403" s="25">
        <v>45070</v>
      </c>
      <c r="AK403" s="3" t="s">
        <v>863</v>
      </c>
      <c r="AL403" s="3"/>
      <c r="AM403" s="3"/>
      <c r="AN403" s="18">
        <v>1570.75</v>
      </c>
      <c r="AO403" s="3"/>
    </row>
    <row r="404" spans="2:41">
      <c r="B404" s="6" t="s">
        <v>26</v>
      </c>
      <c r="C404" s="21">
        <f>C402-C403</f>
        <v>-4920.3502550000012</v>
      </c>
      <c r="E404" s="4">
        <v>45015</v>
      </c>
      <c r="F404" s="3" t="s">
        <v>149</v>
      </c>
      <c r="G404" s="3" t="s">
        <v>89</v>
      </c>
      <c r="H404" s="5">
        <v>170</v>
      </c>
      <c r="I404" t="s">
        <v>173</v>
      </c>
      <c r="N404" s="25">
        <v>45063</v>
      </c>
      <c r="O404" s="3" t="s">
        <v>796</v>
      </c>
      <c r="P404" s="3"/>
      <c r="Q404" s="3"/>
      <c r="R404" s="18">
        <v>78.400000000000006</v>
      </c>
      <c r="S404" s="3"/>
      <c r="V404" s="17"/>
      <c r="X404" s="6" t="s">
        <v>27</v>
      </c>
      <c r="Y404" s="21">
        <f>Y402-Y403</f>
        <v>-5566.1502550000014</v>
      </c>
      <c r="AA404" s="4">
        <v>45019</v>
      </c>
      <c r="AB404" s="3" t="s">
        <v>138</v>
      </c>
      <c r="AC404" s="3" t="s">
        <v>846</v>
      </c>
      <c r="AD404" s="5">
        <v>170</v>
      </c>
      <c r="AE404" t="s">
        <v>173</v>
      </c>
      <c r="AJ404" s="3"/>
      <c r="AK404" s="3"/>
      <c r="AL404" s="3"/>
      <c r="AM404" s="3"/>
      <c r="AN404" s="18"/>
      <c r="AO404" s="3"/>
    </row>
    <row r="405" spans="2:41" ht="23.25">
      <c r="B405" s="6"/>
      <c r="C405" s="7"/>
      <c r="E405" s="4">
        <v>45019</v>
      </c>
      <c r="F405" s="3" t="s">
        <v>330</v>
      </c>
      <c r="G405" s="3" t="s">
        <v>106</v>
      </c>
      <c r="H405" s="5">
        <v>285</v>
      </c>
      <c r="I405" t="s">
        <v>174</v>
      </c>
      <c r="N405" s="25">
        <v>45063</v>
      </c>
      <c r="O405" s="3" t="s">
        <v>797</v>
      </c>
      <c r="P405" s="3"/>
      <c r="Q405" s="3"/>
      <c r="R405" s="18">
        <v>78.400000000000006</v>
      </c>
      <c r="S405" s="3"/>
      <c r="V405" s="17"/>
      <c r="X405" s="175" t="str">
        <f>IF(Y404&lt;0,"NO PAGAR","COBRAR'")</f>
        <v>NO PAGAR</v>
      </c>
      <c r="Y405" s="175"/>
      <c r="AA405" s="4">
        <v>45022</v>
      </c>
      <c r="AB405" s="3" t="s">
        <v>138</v>
      </c>
      <c r="AC405" s="3" t="s">
        <v>89</v>
      </c>
      <c r="AD405" s="5">
        <v>170</v>
      </c>
      <c r="AE405" t="s">
        <v>174</v>
      </c>
      <c r="AJ405" s="3"/>
      <c r="AK405" s="3"/>
      <c r="AL405" s="3"/>
      <c r="AM405" s="3"/>
      <c r="AN405" s="18"/>
      <c r="AO405" s="3"/>
    </row>
    <row r="406" spans="2:41" ht="23.25">
      <c r="B406" s="175" t="str">
        <f>IF(C404&lt;0,"NO PAGAR","COBRAR'")</f>
        <v>NO PAGAR</v>
      </c>
      <c r="C406" s="175"/>
      <c r="E406" s="4">
        <v>45023</v>
      </c>
      <c r="F406" s="3" t="s">
        <v>330</v>
      </c>
      <c r="G406" s="3" t="s">
        <v>106</v>
      </c>
      <c r="H406" s="5">
        <v>285</v>
      </c>
      <c r="I406" t="s">
        <v>173</v>
      </c>
      <c r="N406" s="25">
        <v>45063</v>
      </c>
      <c r="O406" s="3" t="s">
        <v>806</v>
      </c>
      <c r="P406" s="3"/>
      <c r="Q406" s="3"/>
      <c r="R406" s="18">
        <v>15</v>
      </c>
      <c r="S406" s="3"/>
      <c r="V406" s="17"/>
      <c r="X406" s="6"/>
      <c r="Y406" s="8"/>
      <c r="AA406" s="4">
        <v>45022</v>
      </c>
      <c r="AB406" s="3" t="s">
        <v>138</v>
      </c>
      <c r="AC406" s="3" t="s">
        <v>155</v>
      </c>
      <c r="AD406" s="5">
        <v>380</v>
      </c>
      <c r="AE406" t="s">
        <v>173</v>
      </c>
      <c r="AJ406" s="3"/>
      <c r="AK406" s="3"/>
      <c r="AL406" s="3"/>
      <c r="AM406" s="3"/>
      <c r="AN406" s="18"/>
      <c r="AO406" s="3"/>
    </row>
    <row r="407" spans="2:41">
      <c r="B407" s="168" t="s">
        <v>9</v>
      </c>
      <c r="C407" s="169"/>
      <c r="E407" s="4">
        <v>45027</v>
      </c>
      <c r="F407" s="3" t="s">
        <v>330</v>
      </c>
      <c r="G407" s="3" t="s">
        <v>106</v>
      </c>
      <c r="H407" s="5">
        <v>285</v>
      </c>
      <c r="I407" t="s">
        <v>173</v>
      </c>
      <c r="N407" s="3"/>
      <c r="O407" s="3"/>
      <c r="P407" s="3"/>
      <c r="Q407" s="3"/>
      <c r="R407" s="18"/>
      <c r="S407" s="3"/>
      <c r="V407" s="17"/>
      <c r="X407" s="168" t="s">
        <v>9</v>
      </c>
      <c r="Y407" s="169"/>
      <c r="AA407" s="4">
        <v>45042</v>
      </c>
      <c r="AB407" s="3" t="s">
        <v>88</v>
      </c>
      <c r="AC407" s="3" t="s">
        <v>89</v>
      </c>
      <c r="AD407" s="5">
        <v>150</v>
      </c>
      <c r="AE407" t="s">
        <v>174</v>
      </c>
      <c r="AJ407" s="3"/>
      <c r="AK407" s="3"/>
      <c r="AL407" s="3"/>
      <c r="AM407" s="3"/>
      <c r="AN407" s="18"/>
      <c r="AO407" s="3"/>
    </row>
    <row r="408" spans="2:41">
      <c r="B408" s="9" t="str">
        <f>IF(Y366&lt;0,"SALDO ADELANTADO","SALDO A FAVOR '")</f>
        <v>SALDO ADELANTADO</v>
      </c>
      <c r="C408" s="10">
        <f>IF(Y366&lt;=0,Y366*-1)</f>
        <v>9408.5502550000019</v>
      </c>
      <c r="E408" s="4">
        <v>45035</v>
      </c>
      <c r="F408" s="3" t="s">
        <v>787</v>
      </c>
      <c r="G408" s="3" t="s">
        <v>97</v>
      </c>
      <c r="H408" s="5">
        <v>325</v>
      </c>
      <c r="I408" t="s">
        <v>173</v>
      </c>
      <c r="N408" s="3"/>
      <c r="O408" s="3"/>
      <c r="P408" s="3"/>
      <c r="Q408" s="3"/>
      <c r="R408" s="18"/>
      <c r="S408" s="3"/>
      <c r="V408" s="17"/>
      <c r="X408" s="9" t="str">
        <f>IF(C404&lt;0,"SALDO ADELANTADO","SALDO A FAVOR'")</f>
        <v>SALDO ADELANTADO</v>
      </c>
      <c r="Y408" s="10">
        <f>IF(C404&lt;=0,C404*-1)</f>
        <v>4920.3502550000012</v>
      </c>
      <c r="AA408" s="4"/>
      <c r="AB408" s="3"/>
      <c r="AC408" s="3"/>
      <c r="AD408" s="5"/>
      <c r="AJ408" s="3"/>
      <c r="AK408" s="3"/>
      <c r="AL408" s="3"/>
      <c r="AM408" s="3"/>
      <c r="AN408" s="18"/>
      <c r="AO408" s="3"/>
    </row>
    <row r="409" spans="2:41">
      <c r="B409" s="11" t="s">
        <v>10</v>
      </c>
      <c r="C409" s="10">
        <f>R417</f>
        <v>561.79999999999995</v>
      </c>
      <c r="E409" s="4">
        <v>45036</v>
      </c>
      <c r="F409" s="3" t="s">
        <v>330</v>
      </c>
      <c r="G409" s="3" t="s">
        <v>106</v>
      </c>
      <c r="H409" s="5">
        <v>285</v>
      </c>
      <c r="I409" t="s">
        <v>173</v>
      </c>
      <c r="N409" s="3"/>
      <c r="O409" s="3"/>
      <c r="P409" s="3"/>
      <c r="Q409" s="3"/>
      <c r="R409" s="18"/>
      <c r="S409" s="3"/>
      <c r="V409" s="17"/>
      <c r="X409" s="11" t="s">
        <v>10</v>
      </c>
      <c r="Y409" s="10">
        <f>AN409</f>
        <v>1710.75</v>
      </c>
      <c r="AA409" s="4"/>
      <c r="AB409" s="3"/>
      <c r="AC409" s="3"/>
      <c r="AD409" s="5"/>
      <c r="AJ409" s="170" t="s">
        <v>7</v>
      </c>
      <c r="AK409" s="171"/>
      <c r="AL409" s="171"/>
      <c r="AM409" s="172"/>
      <c r="AN409" s="18">
        <f>SUM(AN401:AN408)</f>
        <v>1710.75</v>
      </c>
      <c r="AO409" s="3"/>
    </row>
    <row r="410" spans="2:41">
      <c r="B410" s="11" t="s">
        <v>11</v>
      </c>
      <c r="C410" s="10"/>
      <c r="E410" s="4">
        <v>45040</v>
      </c>
      <c r="F410" s="3" t="s">
        <v>330</v>
      </c>
      <c r="G410" s="3" t="s">
        <v>106</v>
      </c>
      <c r="H410" s="5">
        <v>285</v>
      </c>
      <c r="I410" t="s">
        <v>173</v>
      </c>
      <c r="N410" s="3"/>
      <c r="O410" s="3"/>
      <c r="P410" s="3"/>
      <c r="Q410" s="3"/>
      <c r="R410" s="18"/>
      <c r="S410" s="3"/>
      <c r="V410" s="17"/>
      <c r="X410" s="11" t="s">
        <v>11</v>
      </c>
      <c r="Y410" s="10"/>
      <c r="AA410" s="4"/>
      <c r="AB410" s="3"/>
      <c r="AC410" s="3"/>
      <c r="AD410" s="5"/>
    </row>
    <row r="411" spans="2:41">
      <c r="B411" s="11" t="s">
        <v>12</v>
      </c>
      <c r="C411" s="10"/>
      <c r="E411" s="4">
        <v>45005</v>
      </c>
      <c r="F411" s="3" t="s">
        <v>284</v>
      </c>
      <c r="G411" s="3" t="s">
        <v>230</v>
      </c>
      <c r="H411" s="5">
        <v>280</v>
      </c>
      <c r="I411" t="s">
        <v>174</v>
      </c>
      <c r="N411" s="3"/>
      <c r="O411" s="3"/>
      <c r="P411" s="3"/>
      <c r="Q411" s="3"/>
      <c r="R411" s="18"/>
      <c r="S411" s="3"/>
      <c r="V411" s="17"/>
      <c r="X411" s="11" t="s">
        <v>12</v>
      </c>
      <c r="Y411" s="10"/>
      <c r="AA411" s="4"/>
      <c r="AB411" s="3"/>
      <c r="AC411" s="3"/>
      <c r="AD411" s="5"/>
      <c r="AJ411" s="118" t="s">
        <v>828</v>
      </c>
      <c r="AK411" s="118" t="s">
        <v>469</v>
      </c>
      <c r="AL411" s="118" t="s">
        <v>476</v>
      </c>
      <c r="AM411" s="119">
        <v>110</v>
      </c>
      <c r="AN411" s="120">
        <v>62.856000000000002</v>
      </c>
      <c r="AO411" s="120">
        <v>42524</v>
      </c>
    </row>
    <row r="412" spans="2:41">
      <c r="B412" s="11" t="s">
        <v>13</v>
      </c>
      <c r="C412" s="10"/>
      <c r="E412" s="4">
        <v>45013</v>
      </c>
      <c r="F412" s="3" t="s">
        <v>284</v>
      </c>
      <c r="G412" s="3" t="s">
        <v>502</v>
      </c>
      <c r="H412" s="5">
        <v>170</v>
      </c>
      <c r="I412" t="s">
        <v>174</v>
      </c>
      <c r="N412" s="3"/>
      <c r="O412" s="3"/>
      <c r="P412" s="3"/>
      <c r="Q412" s="3"/>
      <c r="R412" s="18"/>
      <c r="S412" s="3"/>
      <c r="V412" s="17"/>
      <c r="X412" s="11" t="s">
        <v>13</v>
      </c>
      <c r="Y412" s="10"/>
      <c r="AA412" s="4"/>
      <c r="AB412" s="3"/>
      <c r="AC412" s="3"/>
      <c r="AD412" s="5"/>
      <c r="AJ412" s="118" t="s">
        <v>829</v>
      </c>
      <c r="AK412" s="118" t="s">
        <v>469</v>
      </c>
      <c r="AL412" s="118" t="s">
        <v>476</v>
      </c>
      <c r="AM412" s="119">
        <v>138</v>
      </c>
      <c r="AN412" s="120">
        <v>78.856999999999999</v>
      </c>
      <c r="AO412" s="120">
        <v>47063</v>
      </c>
    </row>
    <row r="413" spans="2:41">
      <c r="B413" s="11" t="s">
        <v>14</v>
      </c>
      <c r="C413" s="10"/>
      <c r="E413" s="4">
        <v>45028</v>
      </c>
      <c r="F413" s="3" t="s">
        <v>284</v>
      </c>
      <c r="G413" s="3" t="s">
        <v>502</v>
      </c>
      <c r="H413" s="5">
        <v>280</v>
      </c>
      <c r="I413" t="s">
        <v>174</v>
      </c>
      <c r="N413" s="3"/>
      <c r="O413" s="3"/>
      <c r="P413" s="3"/>
      <c r="Q413" s="3"/>
      <c r="R413" s="18"/>
      <c r="S413" s="3"/>
      <c r="V413" s="17"/>
      <c r="X413" s="11" t="s">
        <v>14</v>
      </c>
      <c r="Y413" s="10"/>
      <c r="AA413" s="4"/>
      <c r="AB413" s="3"/>
      <c r="AC413" s="3"/>
      <c r="AD413" s="5"/>
      <c r="AJ413" s="118" t="s">
        <v>830</v>
      </c>
      <c r="AK413" s="118" t="s">
        <v>471</v>
      </c>
      <c r="AL413" s="118" t="s">
        <v>476</v>
      </c>
      <c r="AM413" s="119">
        <v>115.02</v>
      </c>
      <c r="AN413" s="120">
        <v>65.727000000000004</v>
      </c>
      <c r="AO413" s="120">
        <v>118297</v>
      </c>
    </row>
    <row r="414" spans="2:41">
      <c r="B414" s="11" t="s">
        <v>15</v>
      </c>
      <c r="C414" s="10"/>
      <c r="E414" s="4">
        <v>45044</v>
      </c>
      <c r="F414" s="3" t="s">
        <v>87</v>
      </c>
      <c r="G414" s="3" t="s">
        <v>89</v>
      </c>
      <c r="H414" s="5">
        <v>200</v>
      </c>
      <c r="I414" t="s">
        <v>173</v>
      </c>
      <c r="N414" s="3"/>
      <c r="O414" s="3"/>
      <c r="P414" s="3"/>
      <c r="Q414" s="3"/>
      <c r="R414" s="18"/>
      <c r="S414" s="3"/>
      <c r="V414" s="17"/>
      <c r="X414" s="11" t="s">
        <v>15</v>
      </c>
      <c r="Y414" s="10"/>
      <c r="AA414" s="4"/>
      <c r="AB414" s="3"/>
      <c r="AC414" s="3"/>
      <c r="AD414" s="5"/>
      <c r="AJ414" s="118" t="s">
        <v>830</v>
      </c>
      <c r="AK414" s="118" t="s">
        <v>469</v>
      </c>
      <c r="AL414" s="118" t="s">
        <v>476</v>
      </c>
      <c r="AM414" s="119">
        <v>90</v>
      </c>
      <c r="AN414" s="120">
        <v>51.427</v>
      </c>
      <c r="AO414" s="120">
        <v>96640</v>
      </c>
    </row>
    <row r="415" spans="2:41">
      <c r="B415" s="11" t="s">
        <v>16</v>
      </c>
      <c r="C415" s="10"/>
      <c r="E415" s="4">
        <v>45063</v>
      </c>
      <c r="F415" s="3" t="s">
        <v>812</v>
      </c>
      <c r="G415" s="3"/>
      <c r="H415" s="5">
        <v>100</v>
      </c>
      <c r="N415" s="3"/>
      <c r="O415" s="3"/>
      <c r="P415" s="3"/>
      <c r="Q415" s="3"/>
      <c r="R415" s="18"/>
      <c r="S415" s="3"/>
      <c r="V415" s="17"/>
      <c r="X415" s="11" t="s">
        <v>16</v>
      </c>
      <c r="Y415" s="10"/>
      <c r="AA415" s="170" t="s">
        <v>7</v>
      </c>
      <c r="AB415" s="171"/>
      <c r="AC415" s="172"/>
      <c r="AD415" s="5">
        <f>SUM(AD401:AD414)</f>
        <v>1715.97</v>
      </c>
      <c r="AJ415" s="118" t="s">
        <v>831</v>
      </c>
      <c r="AK415" s="118" t="s">
        <v>469</v>
      </c>
      <c r="AL415" s="118" t="s">
        <v>476</v>
      </c>
      <c r="AM415" s="119">
        <v>72</v>
      </c>
      <c r="AN415" s="120">
        <v>41.143000000000001</v>
      </c>
      <c r="AO415" s="120">
        <v>47539</v>
      </c>
    </row>
    <row r="416" spans="2:41">
      <c r="B416" s="11" t="s">
        <v>17</v>
      </c>
      <c r="C416" s="10"/>
      <c r="E416" s="4">
        <v>45002</v>
      </c>
      <c r="F416" s="3" t="s">
        <v>181</v>
      </c>
      <c r="G416" s="3" t="s">
        <v>89</v>
      </c>
      <c r="H416" s="5">
        <v>210</v>
      </c>
      <c r="I416" t="s">
        <v>173</v>
      </c>
      <c r="N416" s="3"/>
      <c r="O416" s="3"/>
      <c r="P416" s="3"/>
      <c r="Q416" s="3"/>
      <c r="R416" s="18"/>
      <c r="S416" s="3"/>
      <c r="V416" s="17"/>
      <c r="X416" s="11" t="s">
        <v>840</v>
      </c>
      <c r="Y416" s="124">
        <v>651.02</v>
      </c>
      <c r="AA416" s="13"/>
      <c r="AB416" s="13"/>
      <c r="AC416" s="13"/>
      <c r="AJ416" s="118" t="s">
        <v>831</v>
      </c>
      <c r="AK416" s="118" t="s">
        <v>471</v>
      </c>
      <c r="AL416" s="118" t="s">
        <v>476</v>
      </c>
      <c r="AM416" s="119">
        <v>126</v>
      </c>
      <c r="AN416" s="120">
        <v>71.998000000000005</v>
      </c>
      <c r="AO416" s="120">
        <v>76386</v>
      </c>
    </row>
    <row r="417" spans="2:40">
      <c r="B417" s="12"/>
      <c r="C417" s="10"/>
      <c r="E417" s="4">
        <v>45016</v>
      </c>
      <c r="F417" s="3" t="s">
        <v>181</v>
      </c>
      <c r="G417" s="3" t="s">
        <v>89</v>
      </c>
      <c r="H417" s="5">
        <v>210</v>
      </c>
      <c r="I417" t="s">
        <v>174</v>
      </c>
      <c r="N417" s="170" t="s">
        <v>7</v>
      </c>
      <c r="O417" s="171"/>
      <c r="P417" s="171"/>
      <c r="Q417" s="172"/>
      <c r="R417" s="18">
        <f>SUM(R401:R416)</f>
        <v>561.79999999999995</v>
      </c>
      <c r="S417" s="3"/>
      <c r="V417" s="17"/>
      <c r="X417" s="12"/>
      <c r="Y417" s="10"/>
      <c r="AM417" s="19">
        <f>SUM(AM411:AM416)</f>
        <v>651.02</v>
      </c>
    </row>
    <row r="418" spans="2:40">
      <c r="B418" s="12"/>
      <c r="C418" s="10"/>
      <c r="E418" s="4">
        <v>45000</v>
      </c>
      <c r="F418" s="3" t="s">
        <v>817</v>
      </c>
      <c r="G418" s="3" t="s">
        <v>816</v>
      </c>
      <c r="H418" s="5">
        <v>300</v>
      </c>
      <c r="I418" t="s">
        <v>174</v>
      </c>
      <c r="V418" s="17"/>
      <c r="X418" s="12"/>
      <c r="Y418" s="10"/>
    </row>
    <row r="419" spans="2:40">
      <c r="B419" s="12"/>
      <c r="C419" s="10"/>
      <c r="E419" s="4">
        <v>45008</v>
      </c>
      <c r="F419" s="3" t="s">
        <v>818</v>
      </c>
      <c r="G419" s="3" t="s">
        <v>89</v>
      </c>
      <c r="H419" s="5">
        <v>320</v>
      </c>
      <c r="I419" t="s">
        <v>174</v>
      </c>
      <c r="V419" s="17"/>
      <c r="X419" s="12"/>
      <c r="Y419" s="10"/>
    </row>
    <row r="420" spans="2:40">
      <c r="B420" s="12"/>
      <c r="C420" s="10"/>
      <c r="E420" s="4">
        <v>45064</v>
      </c>
      <c r="F420" s="3" t="s">
        <v>822</v>
      </c>
      <c r="G420" s="3"/>
      <c r="H420" s="5">
        <v>100</v>
      </c>
      <c r="I420" t="s">
        <v>174</v>
      </c>
      <c r="V420" s="17"/>
      <c r="X420" s="12"/>
      <c r="Y420" s="10"/>
      <c r="AA420" s="14"/>
    </row>
    <row r="421" spans="2:40">
      <c r="B421" s="12"/>
      <c r="C421" s="10"/>
      <c r="E421" s="170" t="s">
        <v>7</v>
      </c>
      <c r="F421" s="171"/>
      <c r="G421" s="172"/>
      <c r="H421" s="5">
        <f>SUM(H401:H420)</f>
        <v>5050</v>
      </c>
      <c r="V421" s="17"/>
      <c r="X421" s="12"/>
      <c r="Y421" s="10"/>
    </row>
    <row r="422" spans="2:40">
      <c r="B422" s="11"/>
      <c r="C422" s="10"/>
      <c r="E422" s="14"/>
      <c r="H422" t="s">
        <v>854</v>
      </c>
      <c r="V422" s="17"/>
      <c r="X422" s="11"/>
      <c r="Y422" s="10"/>
    </row>
    <row r="423" spans="2:40">
      <c r="B423" s="15" t="s">
        <v>18</v>
      </c>
      <c r="C423" s="16">
        <f>SUM(C408:C422)</f>
        <v>9970.3502550000012</v>
      </c>
      <c r="D423" t="s">
        <v>22</v>
      </c>
      <c r="V423" s="17"/>
      <c r="X423" s="15" t="s">
        <v>18</v>
      </c>
      <c r="Y423" s="16">
        <f>SUM(Y408:Y422)</f>
        <v>7282.1202550000016</v>
      </c>
      <c r="Z423" t="s">
        <v>22</v>
      </c>
      <c r="AA423" t="s">
        <v>21</v>
      </c>
    </row>
    <row r="424" spans="2:40">
      <c r="E424" t="s">
        <v>21</v>
      </c>
      <c r="V424" s="17"/>
      <c r="AA424" s="1" t="s">
        <v>19</v>
      </c>
    </row>
    <row r="425" spans="2:40">
      <c r="E425" s="1" t="s">
        <v>19</v>
      </c>
      <c r="V425" s="17"/>
    </row>
    <row r="426" spans="2:40">
      <c r="V426" s="17"/>
    </row>
    <row r="427" spans="2:40">
      <c r="V427" s="17"/>
    </row>
    <row r="428" spans="2:40">
      <c r="V428" s="17"/>
    </row>
    <row r="429" spans="2:40">
      <c r="V429" s="17"/>
    </row>
    <row r="430" spans="2:40" ht="15" customHeight="1">
      <c r="V430" s="17"/>
      <c r="AC430" s="24"/>
      <c r="AD430" s="24"/>
      <c r="AE430" s="24"/>
      <c r="AN430" s="55"/>
    </row>
    <row r="431" spans="2:40" ht="15" customHeight="1">
      <c r="I431" s="76"/>
      <c r="J431" s="76"/>
      <c r="V431" s="17"/>
      <c r="AC431" s="24"/>
      <c r="AD431" s="24"/>
      <c r="AE431" s="24"/>
      <c r="AN431" s="55"/>
    </row>
    <row r="432" spans="2:40" ht="15" customHeight="1">
      <c r="I432" s="76"/>
      <c r="J432" s="76"/>
      <c r="V432" s="17"/>
      <c r="AC432" s="24"/>
      <c r="AD432" s="24"/>
      <c r="AE432" s="24"/>
      <c r="AN432" s="55"/>
    </row>
    <row r="433" spans="2:41">
      <c r="V433" s="17"/>
      <c r="AN433" s="55"/>
    </row>
    <row r="434" spans="2:41" ht="26.25">
      <c r="H434" s="76" t="s">
        <v>28</v>
      </c>
      <c r="V434" s="17"/>
      <c r="AB434" s="176" t="s">
        <v>29</v>
      </c>
      <c r="AC434" s="176"/>
      <c r="AN434" s="55"/>
    </row>
    <row r="435" spans="2:41" ht="26.25">
      <c r="B435" s="22" t="s">
        <v>66</v>
      </c>
      <c r="H435" s="76"/>
      <c r="V435" s="17"/>
      <c r="X435" s="22" t="s">
        <v>66</v>
      </c>
      <c r="AN435" s="55"/>
    </row>
    <row r="436" spans="2:41" ht="23.25">
      <c r="B436" s="23" t="s">
        <v>32</v>
      </c>
      <c r="C436" s="20">
        <f>IF(X399="PAGADO",0,Y404)</f>
        <v>-5566.1502550000014</v>
      </c>
      <c r="V436" s="17"/>
      <c r="X436" s="23" t="s">
        <v>32</v>
      </c>
      <c r="Y436" s="20">
        <f>IF(B436="PAGADO",0,C441)</f>
        <v>-6401.2302550000013</v>
      </c>
      <c r="AA436" s="174" t="s">
        <v>565</v>
      </c>
      <c r="AB436" s="174"/>
      <c r="AC436" s="174"/>
      <c r="AD436" s="174"/>
      <c r="AN436" s="55"/>
    </row>
    <row r="437" spans="2:41">
      <c r="B437" s="1" t="s">
        <v>0</v>
      </c>
      <c r="C437" s="19">
        <f>H455</f>
        <v>1327.25</v>
      </c>
      <c r="N437" s="2" t="s">
        <v>1</v>
      </c>
      <c r="O437" s="2" t="s">
        <v>5</v>
      </c>
      <c r="P437" s="2" t="s">
        <v>4</v>
      </c>
      <c r="Q437" s="2" t="s">
        <v>6</v>
      </c>
      <c r="R437" s="2" t="s">
        <v>7</v>
      </c>
      <c r="S437" s="3"/>
      <c r="V437" s="17"/>
      <c r="X437" s="1" t="s">
        <v>0</v>
      </c>
      <c r="Y437" s="19">
        <f>AD452</f>
        <v>0</v>
      </c>
      <c r="AA437" s="2" t="s">
        <v>1</v>
      </c>
      <c r="AB437" s="2" t="s">
        <v>2</v>
      </c>
      <c r="AC437" s="2" t="s">
        <v>3</v>
      </c>
      <c r="AD437" s="2" t="s">
        <v>4</v>
      </c>
      <c r="AN437" s="55"/>
    </row>
    <row r="438" spans="2:41">
      <c r="C438" s="20"/>
      <c r="N438" s="25">
        <v>45071</v>
      </c>
      <c r="O438" s="3" t="s">
        <v>184</v>
      </c>
      <c r="P438" s="3">
        <v>200</v>
      </c>
      <c r="Q438" s="3"/>
      <c r="R438" s="18">
        <v>200</v>
      </c>
      <c r="S438" s="3"/>
      <c r="V438" s="17"/>
      <c r="Y438" s="20"/>
      <c r="AA438" s="4"/>
      <c r="AB438" s="3"/>
      <c r="AC438" s="3"/>
      <c r="AD438" s="5"/>
      <c r="AN438" s="55"/>
    </row>
    <row r="439" spans="2:41" ht="23.25">
      <c r="B439" s="1" t="s">
        <v>24</v>
      </c>
      <c r="C439" s="19">
        <f>IF(C436&gt;0,C436+C437,C437)</f>
        <v>1327.25</v>
      </c>
      <c r="E439" s="174" t="s">
        <v>273</v>
      </c>
      <c r="F439" s="174"/>
      <c r="G439" s="174"/>
      <c r="H439" s="174"/>
      <c r="N439" s="25">
        <v>45077</v>
      </c>
      <c r="O439" s="3" t="s">
        <v>877</v>
      </c>
      <c r="P439" s="3"/>
      <c r="Q439" s="3"/>
      <c r="R439" s="18">
        <v>50</v>
      </c>
      <c r="S439" s="3"/>
      <c r="V439" s="17"/>
      <c r="X439" s="1" t="s">
        <v>24</v>
      </c>
      <c r="Y439" s="19">
        <f>IF(Y436&gt;0,Y436+Y437,Y437)</f>
        <v>0</v>
      </c>
      <c r="AA439" s="4"/>
      <c r="AB439" s="3"/>
      <c r="AC439" s="3"/>
      <c r="AD439" s="5"/>
      <c r="AJ439" s="2" t="s">
        <v>1</v>
      </c>
      <c r="AK439" s="2" t="s">
        <v>5</v>
      </c>
      <c r="AL439" s="2" t="s">
        <v>4</v>
      </c>
      <c r="AM439" s="2" t="s">
        <v>6</v>
      </c>
      <c r="AN439" s="2" t="s">
        <v>7</v>
      </c>
      <c r="AO439" s="3"/>
    </row>
    <row r="440" spans="2:41">
      <c r="B440" s="1" t="s">
        <v>9</v>
      </c>
      <c r="C440" s="20">
        <f>C458</f>
        <v>7728.4802550000013</v>
      </c>
      <c r="E440" s="2" t="s">
        <v>1</v>
      </c>
      <c r="F440" s="2" t="s">
        <v>2</v>
      </c>
      <c r="G440" s="2" t="s">
        <v>3</v>
      </c>
      <c r="H440" s="2" t="s">
        <v>4</v>
      </c>
      <c r="N440" s="25">
        <v>45078</v>
      </c>
      <c r="O440" s="3" t="s">
        <v>878</v>
      </c>
      <c r="P440" s="3"/>
      <c r="Q440" s="3"/>
      <c r="R440" s="18">
        <v>700</v>
      </c>
      <c r="S440" s="3"/>
      <c r="V440" s="17"/>
      <c r="X440" s="1" t="s">
        <v>9</v>
      </c>
      <c r="Y440" s="20">
        <f>Y458</f>
        <v>8383.4392550000011</v>
      </c>
      <c r="AA440" s="4"/>
      <c r="AB440" s="3"/>
      <c r="AC440" s="3"/>
      <c r="AD440" s="5"/>
      <c r="AJ440" s="25">
        <v>45084</v>
      </c>
      <c r="AK440" s="3" t="s">
        <v>886</v>
      </c>
      <c r="AL440" s="3"/>
      <c r="AM440" s="3"/>
      <c r="AN440" s="18">
        <v>59.13</v>
      </c>
      <c r="AO440" s="3"/>
    </row>
    <row r="441" spans="2:41">
      <c r="B441" s="6" t="s">
        <v>25</v>
      </c>
      <c r="C441" s="21">
        <f>C439-C440</f>
        <v>-6401.2302550000013</v>
      </c>
      <c r="E441" s="4">
        <v>45036</v>
      </c>
      <c r="F441" s="3" t="s">
        <v>212</v>
      </c>
      <c r="G441" s="3" t="s">
        <v>865</v>
      </c>
      <c r="H441" s="5">
        <v>143.77000000000001</v>
      </c>
      <c r="I441" t="s">
        <v>174</v>
      </c>
      <c r="N441" s="25">
        <v>45078</v>
      </c>
      <c r="O441" s="3" t="s">
        <v>879</v>
      </c>
      <c r="P441" s="3"/>
      <c r="Q441" s="3"/>
      <c r="R441" s="18">
        <v>375</v>
      </c>
      <c r="S441" s="3"/>
      <c r="V441" s="17"/>
      <c r="X441" s="6" t="s">
        <v>8</v>
      </c>
      <c r="Y441" s="21">
        <f>Y439-Y440</f>
        <v>-8383.4392550000011</v>
      </c>
      <c r="AA441" s="4"/>
      <c r="AB441" s="3"/>
      <c r="AC441" s="3"/>
      <c r="AD441" s="5"/>
      <c r="AJ441" s="25">
        <v>45084</v>
      </c>
      <c r="AK441" s="3" t="s">
        <v>887</v>
      </c>
      <c r="AL441" s="3"/>
      <c r="AM441" s="3"/>
      <c r="AN441" s="18">
        <v>29.57</v>
      </c>
      <c r="AO441" s="3"/>
    </row>
    <row r="442" spans="2:41" ht="26.25">
      <c r="B442" s="177" t="str">
        <f>IF(C441&lt;0,"NO PAGAR","COBRAR")</f>
        <v>NO PAGAR</v>
      </c>
      <c r="C442" s="177"/>
      <c r="E442" s="4">
        <v>45037</v>
      </c>
      <c r="F442" s="3" t="s">
        <v>212</v>
      </c>
      <c r="G442" s="3" t="s">
        <v>89</v>
      </c>
      <c r="H442" s="5">
        <v>145.54</v>
      </c>
      <c r="I442" s="125" t="s">
        <v>174</v>
      </c>
      <c r="N442" s="25">
        <v>45078</v>
      </c>
      <c r="O442" s="3" t="s">
        <v>880</v>
      </c>
      <c r="P442" s="3"/>
      <c r="Q442" s="3"/>
      <c r="R442" s="18">
        <v>640</v>
      </c>
      <c r="S442" s="3"/>
      <c r="V442" s="17"/>
      <c r="X442" s="177" t="str">
        <f>IF(Y441&lt;0,"NO PAGAR","COBRAR")</f>
        <v>NO PAGAR</v>
      </c>
      <c r="Y442" s="177"/>
      <c r="AA442" s="4"/>
      <c r="AB442" s="3"/>
      <c r="AC442" s="3"/>
      <c r="AD442" s="5"/>
      <c r="AJ442" s="25">
        <v>45084</v>
      </c>
      <c r="AK442" s="3" t="s">
        <v>888</v>
      </c>
      <c r="AL442" s="3"/>
      <c r="AM442" s="3"/>
      <c r="AN442" s="18">
        <v>1040</v>
      </c>
      <c r="AO442" s="3"/>
    </row>
    <row r="443" spans="2:41">
      <c r="B443" s="168" t="s">
        <v>9</v>
      </c>
      <c r="C443" s="169"/>
      <c r="E443" s="4">
        <v>45038</v>
      </c>
      <c r="F443" s="3" t="s">
        <v>212</v>
      </c>
      <c r="G443" s="3" t="s">
        <v>429</v>
      </c>
      <c r="H443" s="5">
        <v>114.07</v>
      </c>
      <c r="I443" t="s">
        <v>174</v>
      </c>
      <c r="N443" s="3"/>
      <c r="O443" s="3"/>
      <c r="P443" s="3"/>
      <c r="Q443" s="3"/>
      <c r="R443" s="18"/>
      <c r="S443" s="3"/>
      <c r="V443" s="17"/>
      <c r="X443" s="168" t="s">
        <v>9</v>
      </c>
      <c r="Y443" s="169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9" t="str">
        <f>IF(C472&lt;0,"SALDO A FAVOR","SALDO ADELANTAD0'")</f>
        <v>SALDO ADELANTAD0'</v>
      </c>
      <c r="C444" s="10">
        <f>IF(Y404&lt;=0,Y404*-1)</f>
        <v>5566.1502550000014</v>
      </c>
      <c r="E444" s="4">
        <v>45040</v>
      </c>
      <c r="F444" s="3" t="s">
        <v>212</v>
      </c>
      <c r="G444" s="3" t="s">
        <v>429</v>
      </c>
      <c r="H444" s="5">
        <v>114.07</v>
      </c>
      <c r="I444" t="s">
        <v>174</v>
      </c>
      <c r="N444" s="3"/>
      <c r="O444" s="3"/>
      <c r="P444" s="3"/>
      <c r="Q444" s="3"/>
      <c r="R444" s="18"/>
      <c r="S444" s="3"/>
      <c r="V444" s="17"/>
      <c r="X444" s="9" t="str">
        <f>IF(C441&lt;0,"SALDO ADELANTADO","SALDO A FAVOR'")</f>
        <v>SALDO ADELANTADO</v>
      </c>
      <c r="Y444" s="10">
        <f>IF(C441&lt;=0,C441*-1)</f>
        <v>6401.2302550000013</v>
      </c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10</v>
      </c>
      <c r="C445" s="10">
        <f>R454</f>
        <v>1965</v>
      </c>
      <c r="E445" s="4">
        <v>45041</v>
      </c>
      <c r="F445" s="3" t="s">
        <v>212</v>
      </c>
      <c r="G445" s="3" t="s">
        <v>143</v>
      </c>
      <c r="H445" s="5">
        <v>169.8</v>
      </c>
      <c r="I445" t="s">
        <v>174</v>
      </c>
      <c r="N445" s="3"/>
      <c r="O445" s="3"/>
      <c r="P445" s="3"/>
      <c r="Q445" s="3"/>
      <c r="R445" s="18"/>
      <c r="S445" s="3"/>
      <c r="V445" s="17"/>
      <c r="X445" s="11" t="s">
        <v>10</v>
      </c>
      <c r="Y445" s="10">
        <f>AN448</f>
        <v>1128.7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11</v>
      </c>
      <c r="C446" s="10">
        <v>80</v>
      </c>
      <c r="E446" s="4">
        <v>44972</v>
      </c>
      <c r="F446" s="3" t="s">
        <v>870</v>
      </c>
      <c r="G446" s="3" t="s">
        <v>871</v>
      </c>
      <c r="H446" s="5">
        <v>170</v>
      </c>
      <c r="I446" t="s">
        <v>174</v>
      </c>
      <c r="N446" s="3"/>
      <c r="O446" s="3"/>
      <c r="P446" s="3"/>
      <c r="Q446" s="3"/>
      <c r="R446" s="18"/>
      <c r="S446" s="3"/>
      <c r="V446" s="17"/>
      <c r="X446" s="11" t="s">
        <v>11</v>
      </c>
      <c r="Y446" s="10"/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12</v>
      </c>
      <c r="C447" s="10"/>
      <c r="E447" s="4">
        <v>45070</v>
      </c>
      <c r="F447" s="3" t="s">
        <v>873</v>
      </c>
      <c r="G447" s="3" t="s">
        <v>150</v>
      </c>
      <c r="H447" s="5">
        <v>150</v>
      </c>
      <c r="I447" t="s">
        <v>173</v>
      </c>
      <c r="N447" s="3"/>
      <c r="O447" s="3"/>
      <c r="P447" s="3"/>
      <c r="Q447" s="3"/>
      <c r="R447" s="18"/>
      <c r="S447" s="3"/>
      <c r="V447" s="17"/>
      <c r="X447" s="11" t="s">
        <v>12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13</v>
      </c>
      <c r="C448" s="10">
        <v>20</v>
      </c>
      <c r="E448" s="4">
        <v>45051</v>
      </c>
      <c r="F448" s="3" t="s">
        <v>201</v>
      </c>
      <c r="G448" s="3" t="s">
        <v>143</v>
      </c>
      <c r="H448" s="5">
        <v>200</v>
      </c>
      <c r="I448" t="s">
        <v>173</v>
      </c>
      <c r="N448" s="3"/>
      <c r="O448" s="3"/>
      <c r="P448" s="3"/>
      <c r="Q448" s="3"/>
      <c r="R448" s="18"/>
      <c r="S448" s="3"/>
      <c r="V448" s="17"/>
      <c r="X448" s="11" t="s">
        <v>13</v>
      </c>
      <c r="Y448" s="10"/>
      <c r="AA448" s="4"/>
      <c r="AB448" s="3"/>
      <c r="AC448" s="3"/>
      <c r="AD448" s="5"/>
      <c r="AJ448" s="170" t="s">
        <v>7</v>
      </c>
      <c r="AK448" s="171"/>
      <c r="AL448" s="171"/>
      <c r="AM448" s="172"/>
      <c r="AN448" s="18">
        <f>SUM(AN440:AN447)</f>
        <v>1128.7</v>
      </c>
      <c r="AO448" s="3"/>
    </row>
    <row r="449" spans="2:42">
      <c r="B449" s="11" t="s">
        <v>14</v>
      </c>
      <c r="C449" s="10"/>
      <c r="E449" s="4">
        <v>45026</v>
      </c>
      <c r="F449" s="3" t="s">
        <v>280</v>
      </c>
      <c r="G449" s="3" t="s">
        <v>89</v>
      </c>
      <c r="H449" s="5">
        <v>120</v>
      </c>
      <c r="I449" t="s">
        <v>173</v>
      </c>
      <c r="N449" s="3"/>
      <c r="O449" s="3"/>
      <c r="P449" s="3"/>
      <c r="Q449" s="3"/>
      <c r="R449" s="18"/>
      <c r="S449" s="3"/>
      <c r="V449" s="17"/>
      <c r="X449" s="11" t="s">
        <v>14</v>
      </c>
      <c r="Y449" s="10"/>
      <c r="AA449" s="4"/>
      <c r="AB449" s="3"/>
      <c r="AC449" s="3"/>
      <c r="AD449" s="5"/>
    </row>
    <row r="450" spans="2:42" ht="45">
      <c r="B450" s="11" t="s">
        <v>15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15</v>
      </c>
      <c r="Y450" s="10"/>
      <c r="AA450" s="4"/>
      <c r="AB450" s="3"/>
      <c r="AC450" s="3"/>
      <c r="AD450" s="5"/>
      <c r="AJ450" s="130" t="s">
        <v>893</v>
      </c>
      <c r="AK450" s="130" t="s">
        <v>894</v>
      </c>
      <c r="AL450" s="130" t="s">
        <v>895</v>
      </c>
      <c r="AM450" s="130" t="s">
        <v>896</v>
      </c>
      <c r="AN450" s="130" t="s">
        <v>897</v>
      </c>
      <c r="AO450" s="130" t="s">
        <v>898</v>
      </c>
      <c r="AP450" s="130" t="s">
        <v>899</v>
      </c>
    </row>
    <row r="451" spans="2:42">
      <c r="B451" s="11" t="s">
        <v>869</v>
      </c>
      <c r="C451" s="10">
        <v>97.33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16</v>
      </c>
      <c r="Y451" s="10"/>
      <c r="AA451" s="4"/>
      <c r="AB451" s="3"/>
      <c r="AC451" s="3"/>
      <c r="AD451" s="5"/>
      <c r="AJ451" s="126" t="s">
        <v>469</v>
      </c>
      <c r="AK451" s="127">
        <v>45066.050879629998</v>
      </c>
      <c r="AL451" s="126" t="s">
        <v>476</v>
      </c>
      <c r="AM451" s="128">
        <v>42.856000000000002</v>
      </c>
      <c r="AN451" s="128">
        <v>75</v>
      </c>
      <c r="AO451" s="128">
        <v>248761</v>
      </c>
      <c r="AP451" s="129" t="s">
        <v>874</v>
      </c>
    </row>
    <row r="452" spans="2:42">
      <c r="B452" s="11" t="s">
        <v>17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914</v>
      </c>
      <c r="Y452" s="10">
        <f>AN463</f>
        <v>853.5089999999999</v>
      </c>
      <c r="AA452" s="170" t="s">
        <v>7</v>
      </c>
      <c r="AB452" s="171"/>
      <c r="AC452" s="172"/>
      <c r="AD452" s="5">
        <f>SUM(AD438:AD451)</f>
        <v>0</v>
      </c>
      <c r="AJ452" s="126" t="s">
        <v>469</v>
      </c>
      <c r="AK452" s="127">
        <v>45070.016793980001</v>
      </c>
      <c r="AL452" s="126" t="s">
        <v>476</v>
      </c>
      <c r="AM452" s="128">
        <v>41.713000000000001</v>
      </c>
      <c r="AN452" s="128">
        <v>73</v>
      </c>
      <c r="AO452" s="128">
        <v>49747</v>
      </c>
      <c r="AP452" s="129" t="s">
        <v>874</v>
      </c>
    </row>
    <row r="453" spans="2:42">
      <c r="B453" s="12"/>
      <c r="C453" s="10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2"/>
      <c r="Y453" s="10"/>
      <c r="AA453" s="13"/>
      <c r="AB453" s="13"/>
      <c r="AC453" s="13"/>
      <c r="AJ453" s="126" t="s">
        <v>469</v>
      </c>
      <c r="AK453" s="127">
        <v>45063.396331019998</v>
      </c>
      <c r="AL453" s="126" t="s">
        <v>476</v>
      </c>
      <c r="AM453" s="128">
        <v>27.436</v>
      </c>
      <c r="AN453" s="128">
        <v>48.012999999999998</v>
      </c>
      <c r="AO453" s="128">
        <v>47830</v>
      </c>
      <c r="AP453" s="129" t="s">
        <v>874</v>
      </c>
    </row>
    <row r="454" spans="2:42">
      <c r="B454" s="12"/>
      <c r="C454" s="10"/>
      <c r="E454" s="4"/>
      <c r="F454" s="3"/>
      <c r="G454" s="3"/>
      <c r="H454" s="5"/>
      <c r="N454" s="170" t="s">
        <v>7</v>
      </c>
      <c r="O454" s="171"/>
      <c r="P454" s="171"/>
      <c r="Q454" s="172"/>
      <c r="R454" s="18">
        <f>SUM(R438:R453)</f>
        <v>1965</v>
      </c>
      <c r="S454" s="3"/>
      <c r="V454" s="17"/>
      <c r="X454" s="12"/>
      <c r="Y454" s="10"/>
      <c r="AJ454" s="126" t="s">
        <v>469</v>
      </c>
      <c r="AK454" s="127">
        <v>45064.840567129999</v>
      </c>
      <c r="AL454" s="126" t="s">
        <v>476</v>
      </c>
      <c r="AM454" s="128">
        <v>45.145000000000003</v>
      </c>
      <c r="AN454" s="128">
        <v>79.004000000000005</v>
      </c>
      <c r="AO454" s="128">
        <v>49022</v>
      </c>
      <c r="AP454" s="129" t="s">
        <v>892</v>
      </c>
    </row>
    <row r="455" spans="2:42">
      <c r="B455" s="12"/>
      <c r="C455" s="10"/>
      <c r="E455" s="170" t="s">
        <v>7</v>
      </c>
      <c r="F455" s="171"/>
      <c r="G455" s="172"/>
      <c r="H455" s="5">
        <f>SUM(H441:H454)</f>
        <v>1327.25</v>
      </c>
      <c r="V455" s="17"/>
      <c r="X455" s="12"/>
      <c r="Y455" s="10"/>
      <c r="AJ455" s="126" t="s">
        <v>469</v>
      </c>
      <c r="AK455" s="127">
        <v>45068.7815625</v>
      </c>
      <c r="AL455" s="126" t="s">
        <v>476</v>
      </c>
      <c r="AM455" s="128">
        <v>43.713999999999999</v>
      </c>
      <c r="AN455" s="128">
        <v>76.5</v>
      </c>
      <c r="AO455" s="128">
        <v>49170</v>
      </c>
      <c r="AP455" s="129" t="s">
        <v>874</v>
      </c>
    </row>
    <row r="456" spans="2:42">
      <c r="B456" s="12"/>
      <c r="C456" s="10"/>
      <c r="V456" s="17"/>
      <c r="X456" s="12"/>
      <c r="Y456" s="10"/>
      <c r="AJ456" s="126" t="s">
        <v>469</v>
      </c>
      <c r="AK456" s="127">
        <v>45072.339895830002</v>
      </c>
      <c r="AL456" s="126" t="s">
        <v>476</v>
      </c>
      <c r="AM456" s="128">
        <v>41.264000000000003</v>
      </c>
      <c r="AN456" s="128">
        <v>72.212000000000003</v>
      </c>
      <c r="AO456" s="128">
        <v>0</v>
      </c>
      <c r="AP456" s="131"/>
    </row>
    <row r="457" spans="2:42">
      <c r="B457" s="11"/>
      <c r="C457" s="10"/>
      <c r="V457" s="17"/>
      <c r="X457" s="11"/>
      <c r="Y457" s="10"/>
      <c r="AJ457" s="126" t="s">
        <v>469</v>
      </c>
      <c r="AK457" s="127">
        <v>45077.653715280001</v>
      </c>
      <c r="AL457" s="126" t="s">
        <v>476</v>
      </c>
      <c r="AM457" s="128">
        <v>41.77</v>
      </c>
      <c r="AN457" s="128">
        <v>73.099999999999994</v>
      </c>
      <c r="AO457" s="128">
        <v>50671</v>
      </c>
      <c r="AP457" s="129" t="s">
        <v>874</v>
      </c>
    </row>
    <row r="458" spans="2:42">
      <c r="B458" s="15" t="s">
        <v>18</v>
      </c>
      <c r="C458" s="16">
        <f>SUM(C444:C457)</f>
        <v>7728.4802550000013</v>
      </c>
      <c r="V458" s="17"/>
      <c r="X458" s="15" t="s">
        <v>18</v>
      </c>
      <c r="Y458" s="16">
        <f>SUM(Y444:Y457)</f>
        <v>8383.4392550000011</v>
      </c>
      <c r="AJ458" s="126" t="s">
        <v>471</v>
      </c>
      <c r="AK458" s="127">
        <v>45064.482465280002</v>
      </c>
      <c r="AL458" s="126" t="s">
        <v>476</v>
      </c>
      <c r="AM458" s="128">
        <v>35.463999999999999</v>
      </c>
      <c r="AN458" s="128">
        <v>62.06</v>
      </c>
      <c r="AO458" s="128">
        <v>1190200</v>
      </c>
      <c r="AP458" s="129" t="s">
        <v>900</v>
      </c>
    </row>
    <row r="459" spans="2:42">
      <c r="D459" t="s">
        <v>22</v>
      </c>
      <c r="V459" s="17"/>
      <c r="Z459" t="s">
        <v>22</v>
      </c>
      <c r="AA459" t="s">
        <v>21</v>
      </c>
      <c r="AJ459" s="126" t="s">
        <v>471</v>
      </c>
      <c r="AK459" s="127">
        <v>45069.531377320003</v>
      </c>
      <c r="AL459" s="126" t="s">
        <v>476</v>
      </c>
      <c r="AM459" s="128">
        <v>39.999000000000002</v>
      </c>
      <c r="AN459" s="128">
        <v>70</v>
      </c>
      <c r="AO459" s="128">
        <v>119650</v>
      </c>
      <c r="AP459" s="129" t="s">
        <v>901</v>
      </c>
    </row>
    <row r="460" spans="2:42">
      <c r="V460" s="17"/>
      <c r="AA460" s="1" t="s">
        <v>19</v>
      </c>
      <c r="AJ460" s="126" t="s">
        <v>471</v>
      </c>
      <c r="AK460" s="127">
        <v>45075.659606480003</v>
      </c>
      <c r="AL460" s="126" t="s">
        <v>476</v>
      </c>
      <c r="AM460" s="128">
        <v>36.584000000000003</v>
      </c>
      <c r="AN460" s="128">
        <v>64.02</v>
      </c>
      <c r="AO460" s="128">
        <v>54127</v>
      </c>
      <c r="AP460" s="129" t="s">
        <v>902</v>
      </c>
    </row>
    <row r="461" spans="2:42">
      <c r="V461" s="17"/>
      <c r="AJ461" s="126" t="s">
        <v>471</v>
      </c>
      <c r="AK461" s="127">
        <v>45076.818032410003</v>
      </c>
      <c r="AL461" s="126" t="s">
        <v>476</v>
      </c>
      <c r="AM461" s="128">
        <v>32.912999999999997</v>
      </c>
      <c r="AN461" s="128">
        <v>57.6</v>
      </c>
      <c r="AO461" s="128">
        <v>1000265</v>
      </c>
      <c r="AP461" s="129" t="s">
        <v>903</v>
      </c>
    </row>
    <row r="462" spans="2:42">
      <c r="E462" t="s">
        <v>21</v>
      </c>
      <c r="V462" s="17"/>
      <c r="AJ462" s="126" t="s">
        <v>471</v>
      </c>
      <c r="AK462" s="127">
        <v>45072.326400459999</v>
      </c>
      <c r="AL462" s="126" t="s">
        <v>476</v>
      </c>
      <c r="AM462" s="128">
        <v>58.854999999999997</v>
      </c>
      <c r="AN462" s="128">
        <v>103</v>
      </c>
      <c r="AO462" s="128">
        <v>1200</v>
      </c>
      <c r="AP462" s="129" t="s">
        <v>904</v>
      </c>
    </row>
    <row r="463" spans="2:42">
      <c r="E463" s="1" t="s">
        <v>19</v>
      </c>
      <c r="V463" s="17"/>
      <c r="AN463" s="132">
        <f>SUM(AN451:AN462)</f>
        <v>853.5089999999999</v>
      </c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 ht="29.25" customHeight="1">
      <c r="H471" s="76" t="s">
        <v>30</v>
      </c>
      <c r="J471" s="76"/>
      <c r="V471" s="17"/>
      <c r="AA471" s="173" t="s">
        <v>31</v>
      </c>
      <c r="AB471" s="173"/>
      <c r="AC471" s="173"/>
    </row>
    <row r="472" spans="1:43" ht="15" customHeight="1">
      <c r="H472" s="76"/>
      <c r="J472" s="76"/>
      <c r="V472" s="17"/>
      <c r="AA472" s="173"/>
      <c r="AB472" s="173"/>
      <c r="AC472" s="173"/>
    </row>
    <row r="473" spans="1:43" ht="23.25">
      <c r="B473" s="24" t="s">
        <v>66</v>
      </c>
      <c r="V473" s="17"/>
      <c r="X473" s="22" t="s">
        <v>66</v>
      </c>
    </row>
    <row r="474" spans="1:43" ht="23.25">
      <c r="B474" s="23" t="s">
        <v>32</v>
      </c>
      <c r="C474" s="20">
        <f>IF(X436="PAGADO",0,Y441)</f>
        <v>-8383.4392550000011</v>
      </c>
      <c r="E474" s="174" t="s">
        <v>273</v>
      </c>
      <c r="F474" s="174"/>
      <c r="G474" s="174"/>
      <c r="H474" s="174"/>
      <c r="V474" s="17"/>
      <c r="X474" s="23" t="s">
        <v>32</v>
      </c>
      <c r="Y474" s="20">
        <f>IF(B1266="PAGADO",0,C479)</f>
        <v>-5841.0592550000019</v>
      </c>
      <c r="AA474" s="174" t="s">
        <v>565</v>
      </c>
      <c r="AB474" s="174"/>
      <c r="AC474" s="174"/>
      <c r="AD474" s="174"/>
    </row>
    <row r="475" spans="1:43">
      <c r="B475" s="1" t="s">
        <v>0</v>
      </c>
      <c r="C475" s="19">
        <f>H490</f>
        <v>3061.41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3000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>
      <c r="C476" s="20"/>
      <c r="E476" s="4">
        <v>45057</v>
      </c>
      <c r="F476" s="3" t="s">
        <v>201</v>
      </c>
      <c r="G476" s="3" t="s">
        <v>155</v>
      </c>
      <c r="H476" s="5">
        <v>330</v>
      </c>
      <c r="I476" t="s">
        <v>115</v>
      </c>
      <c r="N476" s="25">
        <v>44997</v>
      </c>
      <c r="O476" s="3" t="s">
        <v>933</v>
      </c>
      <c r="P476" s="3"/>
      <c r="Q476" s="3"/>
      <c r="R476" s="18">
        <v>25</v>
      </c>
      <c r="S476" s="3"/>
      <c r="V476" s="17"/>
      <c r="Y476" s="20"/>
      <c r="AA476" s="4">
        <v>45079</v>
      </c>
      <c r="AB476" s="3" t="s">
        <v>379</v>
      </c>
      <c r="AC476" s="3" t="s">
        <v>971</v>
      </c>
      <c r="AD476" s="5">
        <v>140</v>
      </c>
      <c r="AE476" t="s">
        <v>174</v>
      </c>
      <c r="AJ476" s="25">
        <v>45096</v>
      </c>
      <c r="AK476" s="3" t="s">
        <v>981</v>
      </c>
      <c r="AL476" s="3"/>
      <c r="AM476" s="3"/>
      <c r="AN476" s="18">
        <v>45</v>
      </c>
      <c r="AO476" s="3"/>
    </row>
    <row r="477" spans="1:43">
      <c r="B477" s="1" t="s">
        <v>24</v>
      </c>
      <c r="C477" s="19">
        <f>IF(C474&gt;0,C474+C475,C475)</f>
        <v>3061.41</v>
      </c>
      <c r="E477" s="4">
        <v>45089</v>
      </c>
      <c r="F477" s="3" t="s">
        <v>939</v>
      </c>
      <c r="G477" s="3"/>
      <c r="H477" s="5">
        <v>640</v>
      </c>
      <c r="N477" s="25">
        <v>45090</v>
      </c>
      <c r="O477" s="3" t="s">
        <v>949</v>
      </c>
      <c r="P477" s="3"/>
      <c r="Q477" s="3"/>
      <c r="R477" s="18">
        <v>216.7</v>
      </c>
      <c r="S477" s="3"/>
      <c r="V477" s="17"/>
      <c r="X477" s="1" t="s">
        <v>24</v>
      </c>
      <c r="Y477" s="19">
        <f>IF(Y474&gt;0,Y474+Y475,Y475)</f>
        <v>3000</v>
      </c>
      <c r="AA477" s="4">
        <v>45003</v>
      </c>
      <c r="AB477" s="3" t="s">
        <v>201</v>
      </c>
      <c r="AC477" s="3" t="s">
        <v>155</v>
      </c>
      <c r="AD477" s="5">
        <v>330</v>
      </c>
      <c r="AE477" t="s">
        <v>173</v>
      </c>
      <c r="AJ477" s="25">
        <v>45066</v>
      </c>
      <c r="AK477" s="3" t="s">
        <v>988</v>
      </c>
      <c r="AL477" s="3"/>
      <c r="AM477" s="3">
        <v>1329</v>
      </c>
      <c r="AN477" s="18">
        <v>350</v>
      </c>
      <c r="AO477" s="3"/>
    </row>
    <row r="478" spans="1:43">
      <c r="B478" s="1" t="s">
        <v>9</v>
      </c>
      <c r="C478" s="20">
        <f>C494</f>
        <v>8902.4692550000018</v>
      </c>
      <c r="E478" s="4">
        <v>45050</v>
      </c>
      <c r="F478" s="3" t="s">
        <v>288</v>
      </c>
      <c r="G478" s="3" t="s">
        <v>658</v>
      </c>
      <c r="H478" s="5">
        <v>160</v>
      </c>
      <c r="I478" t="s">
        <v>173</v>
      </c>
      <c r="N478" s="25">
        <v>45091</v>
      </c>
      <c r="O478" s="3" t="s">
        <v>963</v>
      </c>
      <c r="P478" s="3"/>
      <c r="Q478" s="3"/>
      <c r="R478" s="18">
        <v>150</v>
      </c>
      <c r="S478" s="3"/>
      <c r="V478" s="17"/>
      <c r="X478" s="1" t="s">
        <v>9</v>
      </c>
      <c r="Y478" s="20">
        <f>Y494</f>
        <v>8427.5192550000011</v>
      </c>
      <c r="AA478" s="4">
        <v>45003</v>
      </c>
      <c r="AB478" s="3" t="s">
        <v>201</v>
      </c>
      <c r="AC478" s="3" t="s">
        <v>89</v>
      </c>
      <c r="AD478" s="5">
        <v>190</v>
      </c>
      <c r="AE478" t="s">
        <v>173</v>
      </c>
      <c r="AJ478" s="25">
        <v>45100</v>
      </c>
      <c r="AK478" s="3" t="s">
        <v>994</v>
      </c>
      <c r="AL478" s="3"/>
      <c r="AM478" s="3"/>
      <c r="AN478" s="18">
        <v>20</v>
      </c>
      <c r="AO478" s="3"/>
    </row>
    <row r="479" spans="1:43">
      <c r="B479" s="6" t="s">
        <v>26</v>
      </c>
      <c r="C479" s="21">
        <f>C477-C478</f>
        <v>-5841.0592550000019</v>
      </c>
      <c r="E479" s="4">
        <v>45058</v>
      </c>
      <c r="F479" s="3" t="s">
        <v>288</v>
      </c>
      <c r="G479" s="3" t="s">
        <v>946</v>
      </c>
      <c r="H479" s="5">
        <v>133.87</v>
      </c>
      <c r="I479" t="s">
        <v>115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-5427.5192550000011</v>
      </c>
      <c r="AA479" s="4">
        <v>45071</v>
      </c>
      <c r="AB479" s="3" t="s">
        <v>982</v>
      </c>
      <c r="AC479" s="3" t="s">
        <v>983</v>
      </c>
      <c r="AD479" s="5">
        <v>220</v>
      </c>
      <c r="AE479" t="s">
        <v>174</v>
      </c>
      <c r="AJ479" s="25">
        <v>45106</v>
      </c>
      <c r="AK479" s="3" t="s">
        <v>997</v>
      </c>
      <c r="AL479" s="3"/>
      <c r="AM479" s="3"/>
      <c r="AN479" s="18">
        <v>1710</v>
      </c>
      <c r="AO479" s="3"/>
    </row>
    <row r="480" spans="1:43" ht="23.25">
      <c r="B480" s="6"/>
      <c r="C480" s="7"/>
      <c r="E480" s="4">
        <v>45062</v>
      </c>
      <c r="F480" s="3" t="s">
        <v>288</v>
      </c>
      <c r="G480" s="3" t="s">
        <v>947</v>
      </c>
      <c r="H480" s="5">
        <v>463.77</v>
      </c>
      <c r="I480" t="s">
        <v>115</v>
      </c>
      <c r="N480" s="3"/>
      <c r="O480" s="3"/>
      <c r="P480" s="3"/>
      <c r="Q480" s="3"/>
      <c r="R480" s="18"/>
      <c r="S480" s="3"/>
      <c r="V480" s="17"/>
      <c r="X480" s="175" t="str">
        <f>IF(Y479&lt;0,"NO PAGAR","COBRAR'")</f>
        <v>NO PAGAR</v>
      </c>
      <c r="Y480" s="175"/>
      <c r="AA480" s="4">
        <v>45044</v>
      </c>
      <c r="AB480" s="3" t="s">
        <v>984</v>
      </c>
      <c r="AC480" s="3" t="s">
        <v>985</v>
      </c>
      <c r="AD480" s="5">
        <v>380</v>
      </c>
      <c r="AE480" t="s">
        <v>174</v>
      </c>
      <c r="AJ480" s="25">
        <v>45098</v>
      </c>
      <c r="AK480" s="3" t="s">
        <v>315</v>
      </c>
      <c r="AL480" s="3"/>
      <c r="AM480" s="3"/>
      <c r="AN480" s="18">
        <v>50</v>
      </c>
      <c r="AO480" s="3"/>
    </row>
    <row r="481" spans="2:42" ht="23.25">
      <c r="B481" s="175" t="str">
        <f>IF(C479&lt;0,"NO PAGAR","COBRAR'")</f>
        <v>NO PAGAR</v>
      </c>
      <c r="C481" s="175"/>
      <c r="E481" s="4">
        <v>45065</v>
      </c>
      <c r="F481" s="3" t="s">
        <v>288</v>
      </c>
      <c r="G481" s="3" t="s">
        <v>947</v>
      </c>
      <c r="H481" s="5">
        <v>463.77</v>
      </c>
      <c r="I481" t="s">
        <v>115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45064</v>
      </c>
      <c r="AB481" s="3" t="s">
        <v>987</v>
      </c>
      <c r="AC481" s="3" t="s">
        <v>230</v>
      </c>
      <c r="AD481" s="5">
        <v>130</v>
      </c>
      <c r="AE481" t="s">
        <v>174</v>
      </c>
      <c r="AJ481" s="3"/>
      <c r="AK481" s="3"/>
      <c r="AL481" s="3"/>
      <c r="AM481" s="3"/>
      <c r="AN481" s="18"/>
      <c r="AO481" s="3"/>
    </row>
    <row r="482" spans="2:42">
      <c r="B482" s="168" t="s">
        <v>9</v>
      </c>
      <c r="C482" s="169"/>
      <c r="E482" s="4">
        <v>45072</v>
      </c>
      <c r="F482" s="3" t="s">
        <v>88</v>
      </c>
      <c r="G482" s="3" t="s">
        <v>89</v>
      </c>
      <c r="H482" s="5">
        <v>150</v>
      </c>
      <c r="I482" t="s">
        <v>115</v>
      </c>
      <c r="N482" s="3"/>
      <c r="O482" s="3"/>
      <c r="P482" s="3"/>
      <c r="Q482" s="3"/>
      <c r="R482" s="18"/>
      <c r="S482" s="3"/>
      <c r="V482" s="17"/>
      <c r="X482" s="168" t="s">
        <v>9</v>
      </c>
      <c r="Y482" s="169"/>
      <c r="AA482" s="4">
        <v>45068</v>
      </c>
      <c r="AB482" s="3" t="s">
        <v>367</v>
      </c>
      <c r="AC482" s="3" t="s">
        <v>230</v>
      </c>
      <c r="AD482" s="5">
        <v>110</v>
      </c>
      <c r="AE482" t="s">
        <v>174</v>
      </c>
      <c r="AJ482" s="3"/>
      <c r="AK482" s="3"/>
      <c r="AL482" s="3"/>
      <c r="AM482" s="3"/>
      <c r="AN482" s="18"/>
      <c r="AO482" s="3"/>
    </row>
    <row r="483" spans="2:42">
      <c r="B483" s="9" t="str">
        <f>IF(Y441&lt;0,"SALDO ADELANTADO","SALDO A FAVOR '")</f>
        <v>SALDO ADELANTADO</v>
      </c>
      <c r="C483" s="10">
        <f>IF(Y441&lt;=0,Y441*-1)</f>
        <v>8383.4392550000011</v>
      </c>
      <c r="E483" s="4">
        <v>45075</v>
      </c>
      <c r="F483" s="3" t="s">
        <v>88</v>
      </c>
      <c r="G483" s="3" t="s">
        <v>89</v>
      </c>
      <c r="H483" s="5">
        <v>150</v>
      </c>
      <c r="I483" t="s">
        <v>115</v>
      </c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ADELANTADO</v>
      </c>
      <c r="Y483" s="10">
        <f>IF(C479&lt;=0,C479*-1)</f>
        <v>5841.0592550000019</v>
      </c>
      <c r="AA483" s="4">
        <v>45084</v>
      </c>
      <c r="AB483" s="3" t="s">
        <v>87</v>
      </c>
      <c r="AC483" s="3" t="s">
        <v>89</v>
      </c>
      <c r="AD483" s="5">
        <v>200</v>
      </c>
      <c r="AE483" t="s">
        <v>174</v>
      </c>
      <c r="AJ483" s="3"/>
      <c r="AK483" s="3"/>
      <c r="AL483" s="3"/>
      <c r="AM483" s="3"/>
      <c r="AN483" s="18"/>
      <c r="AO483" s="3"/>
    </row>
    <row r="484" spans="2:42">
      <c r="B484" s="11" t="s">
        <v>10</v>
      </c>
      <c r="C484" s="10">
        <f>R492</f>
        <v>391.7</v>
      </c>
      <c r="E484" s="4">
        <v>45056</v>
      </c>
      <c r="F484" s="3" t="s">
        <v>330</v>
      </c>
      <c r="G484" s="3" t="s">
        <v>106</v>
      </c>
      <c r="H484" s="5">
        <v>285</v>
      </c>
      <c r="I484" t="s">
        <v>173</v>
      </c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2175</v>
      </c>
      <c r="AA484" s="4">
        <v>45043</v>
      </c>
      <c r="AB484" s="3" t="s">
        <v>149</v>
      </c>
      <c r="AC484" s="3" t="s">
        <v>89</v>
      </c>
      <c r="AD484" s="5">
        <v>170</v>
      </c>
      <c r="AE484" t="s">
        <v>173</v>
      </c>
      <c r="AJ484" s="3"/>
      <c r="AK484" s="3"/>
      <c r="AL484" s="3"/>
      <c r="AM484" s="3"/>
      <c r="AN484" s="18"/>
      <c r="AO484" s="3"/>
    </row>
    <row r="485" spans="2:42">
      <c r="B485" s="11" t="s">
        <v>11</v>
      </c>
      <c r="C485" s="10"/>
      <c r="E485" s="4">
        <v>45063</v>
      </c>
      <c r="F485" s="3" t="s">
        <v>952</v>
      </c>
      <c r="G485" s="3"/>
      <c r="H485" s="5">
        <v>0</v>
      </c>
      <c r="I485" t="s">
        <v>173</v>
      </c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>
        <v>45086</v>
      </c>
      <c r="AB485" s="3" t="s">
        <v>87</v>
      </c>
      <c r="AC485" s="3" t="s">
        <v>89</v>
      </c>
      <c r="AD485" s="5">
        <v>200</v>
      </c>
      <c r="AE485" t="s">
        <v>174</v>
      </c>
      <c r="AJ485" s="3"/>
      <c r="AK485" s="3"/>
      <c r="AL485" s="3"/>
      <c r="AM485" s="3"/>
      <c r="AN485" s="18"/>
      <c r="AO485" s="3"/>
    </row>
    <row r="486" spans="2:42">
      <c r="B486" s="11" t="s">
        <v>12</v>
      </c>
      <c r="C486" s="10">
        <v>30</v>
      </c>
      <c r="E486" s="4">
        <v>45075</v>
      </c>
      <c r="F486" s="3" t="s">
        <v>330</v>
      </c>
      <c r="G486" s="3" t="s">
        <v>97</v>
      </c>
      <c r="H486" s="5">
        <v>285</v>
      </c>
      <c r="I486" t="s">
        <v>173</v>
      </c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>
        <v>45089</v>
      </c>
      <c r="AB486" s="3" t="s">
        <v>87</v>
      </c>
      <c r="AC486" s="3" t="s">
        <v>89</v>
      </c>
      <c r="AD486" s="5">
        <v>200</v>
      </c>
      <c r="AE486" t="s">
        <v>174</v>
      </c>
      <c r="AJ486" s="3"/>
      <c r="AK486" s="3"/>
      <c r="AL486" s="3"/>
      <c r="AM486" s="3"/>
      <c r="AN486" s="18"/>
      <c r="AO486" s="3"/>
    </row>
    <row r="487" spans="2:42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>
        <v>45089</v>
      </c>
      <c r="AB487" s="3" t="s">
        <v>87</v>
      </c>
      <c r="AC487" s="3" t="s">
        <v>89</v>
      </c>
      <c r="AD487" s="5">
        <v>150</v>
      </c>
      <c r="AE487" t="s">
        <v>173</v>
      </c>
      <c r="AJ487" s="3"/>
      <c r="AK487" s="3"/>
      <c r="AL487" s="3"/>
      <c r="AM487" s="3"/>
      <c r="AN487" s="18"/>
      <c r="AO487" s="3"/>
    </row>
    <row r="488" spans="2:42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>
        <v>45069</v>
      </c>
      <c r="AB488" s="3" t="s">
        <v>201</v>
      </c>
      <c r="AC488" s="3" t="s">
        <v>285</v>
      </c>
      <c r="AD488" s="5">
        <v>580</v>
      </c>
      <c r="AE488" t="s">
        <v>174</v>
      </c>
      <c r="AJ488" s="3"/>
      <c r="AK488" s="3"/>
      <c r="AL488" s="3"/>
      <c r="AM488" s="3"/>
      <c r="AN488" s="18"/>
      <c r="AO488" s="3"/>
    </row>
    <row r="489" spans="2:42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>
      <c r="B490" s="11" t="s">
        <v>955</v>
      </c>
      <c r="C490" s="10">
        <v>97.33</v>
      </c>
      <c r="E490" s="170" t="s">
        <v>7</v>
      </c>
      <c r="F490" s="171"/>
      <c r="G490" s="172"/>
      <c r="H490" s="5">
        <f>SUM(H476:H489)</f>
        <v>3061.41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170" t="s">
        <v>7</v>
      </c>
      <c r="AB490" s="171"/>
      <c r="AC490" s="172"/>
      <c r="AD490" s="5">
        <f>SUM(AD476:AD489)</f>
        <v>3000</v>
      </c>
      <c r="AJ490" s="3"/>
      <c r="AK490" s="3"/>
      <c r="AL490" s="3"/>
      <c r="AM490" s="3"/>
      <c r="AN490" s="18"/>
      <c r="AO490" s="3"/>
    </row>
    <row r="491" spans="2:42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979</v>
      </c>
      <c r="Y491" s="10">
        <v>411.46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>
      <c r="B492" s="12"/>
      <c r="C492" s="10"/>
      <c r="N492" s="170" t="s">
        <v>7</v>
      </c>
      <c r="O492" s="171"/>
      <c r="P492" s="171"/>
      <c r="Q492" s="172"/>
      <c r="R492" s="18">
        <f>SUM(R476:R491)</f>
        <v>391.7</v>
      </c>
      <c r="S492" s="3"/>
      <c r="V492" s="17"/>
      <c r="X492" s="12"/>
      <c r="Y492" s="10"/>
      <c r="AJ492" s="170" t="s">
        <v>7</v>
      </c>
      <c r="AK492" s="171"/>
      <c r="AL492" s="171"/>
      <c r="AM492" s="172"/>
      <c r="AN492" s="18">
        <f>SUM(AN476:AN491)</f>
        <v>2175</v>
      </c>
      <c r="AO492" s="3"/>
    </row>
    <row r="493" spans="2:42" ht="27" thickBot="1">
      <c r="B493" s="12"/>
      <c r="C493" s="10"/>
      <c r="V493" s="17"/>
      <c r="X493" s="12"/>
      <c r="Y493" s="10"/>
      <c r="AJ493" s="152">
        <v>20230605</v>
      </c>
      <c r="AK493" s="152" t="s">
        <v>471</v>
      </c>
      <c r="AL493" s="152" t="s">
        <v>975</v>
      </c>
      <c r="AM493" s="152" t="s">
        <v>476</v>
      </c>
      <c r="AN493" s="154">
        <v>80.010000000000005</v>
      </c>
      <c r="AO493" s="153">
        <v>45719</v>
      </c>
      <c r="AP493" s="152">
        <v>12080</v>
      </c>
    </row>
    <row r="494" spans="2:42" ht="27" thickBot="1">
      <c r="B494" s="15" t="s">
        <v>18</v>
      </c>
      <c r="C494" s="16">
        <f>SUM(C483:C493)</f>
        <v>8902.4692550000018</v>
      </c>
      <c r="D494" t="s">
        <v>22</v>
      </c>
      <c r="E494" t="s">
        <v>21</v>
      </c>
      <c r="V494" s="17"/>
      <c r="X494" s="15" t="s">
        <v>18</v>
      </c>
      <c r="Y494" s="16">
        <f>SUM(Y483:Y493)</f>
        <v>8427.5192550000011</v>
      </c>
      <c r="Z494" t="s">
        <v>22</v>
      </c>
      <c r="AA494" t="s">
        <v>21</v>
      </c>
      <c r="AJ494" s="152">
        <v>20230608</v>
      </c>
      <c r="AK494" s="152" t="s">
        <v>471</v>
      </c>
      <c r="AL494" s="152" t="s">
        <v>975</v>
      </c>
      <c r="AM494" s="152" t="s">
        <v>476</v>
      </c>
      <c r="AN494" s="154">
        <v>85.01</v>
      </c>
      <c r="AO494" s="153">
        <v>48579</v>
      </c>
      <c r="AP494" s="152">
        <v>0</v>
      </c>
    </row>
    <row r="495" spans="2:42" ht="27" thickBot="1">
      <c r="E495" s="1" t="s">
        <v>19</v>
      </c>
      <c r="V495" s="17"/>
      <c r="AA495" s="1" t="s">
        <v>19</v>
      </c>
      <c r="AJ495" s="152">
        <v>20230612</v>
      </c>
      <c r="AK495" s="152" t="s">
        <v>469</v>
      </c>
      <c r="AL495" s="152" t="s">
        <v>975</v>
      </c>
      <c r="AM495" s="152" t="s">
        <v>476</v>
      </c>
      <c r="AN495" s="154">
        <v>55.01</v>
      </c>
      <c r="AO495" s="153">
        <v>31437</v>
      </c>
      <c r="AP495" s="152">
        <v>50957</v>
      </c>
    </row>
    <row r="496" spans="2:42" ht="27" thickBot="1">
      <c r="V496" s="17"/>
      <c r="AJ496" s="152">
        <v>20230612</v>
      </c>
      <c r="AK496" s="152" t="s">
        <v>471</v>
      </c>
      <c r="AL496" s="152" t="s">
        <v>975</v>
      </c>
      <c r="AM496" s="152" t="s">
        <v>476</v>
      </c>
      <c r="AN496" s="154">
        <v>64.41</v>
      </c>
      <c r="AO496" s="153">
        <v>36808</v>
      </c>
      <c r="AP496" s="152">
        <v>1000280</v>
      </c>
    </row>
    <row r="497" spans="9:42" ht="27" thickBot="1">
      <c r="V497" s="17"/>
      <c r="AJ497" s="152">
        <v>20230615</v>
      </c>
      <c r="AK497" s="152" t="s">
        <v>471</v>
      </c>
      <c r="AL497" s="152" t="s">
        <v>975</v>
      </c>
      <c r="AM497" s="152" t="s">
        <v>476</v>
      </c>
      <c r="AN497" s="154">
        <v>68.012</v>
      </c>
      <c r="AO497" s="153">
        <v>38864</v>
      </c>
      <c r="AP497" s="152">
        <v>722</v>
      </c>
    </row>
    <row r="498" spans="9:42" ht="27" thickBot="1">
      <c r="V498" s="17"/>
      <c r="AJ498" s="152">
        <v>20230615</v>
      </c>
      <c r="AK498" s="152" t="s">
        <v>471</v>
      </c>
      <c r="AL498" s="152" t="s">
        <v>975</v>
      </c>
      <c r="AM498" s="152" t="s">
        <v>476</v>
      </c>
      <c r="AN498" s="154">
        <v>59.003</v>
      </c>
      <c r="AO498" s="153">
        <v>33716</v>
      </c>
      <c r="AP498" s="152">
        <v>0</v>
      </c>
    </row>
    <row r="499" spans="9:42">
      <c r="V499" s="17"/>
      <c r="AN499" s="155">
        <f>SUM(AN493:AN498)</f>
        <v>411.45499999999998</v>
      </c>
    </row>
    <row r="500" spans="9:42">
      <c r="V500" s="17"/>
    </row>
    <row r="501" spans="9:42">
      <c r="V501" s="17"/>
    </row>
    <row r="502" spans="9:42">
      <c r="V502" s="17"/>
    </row>
    <row r="503" spans="9:42">
      <c r="V503" s="17"/>
    </row>
    <row r="504" spans="9:42">
      <c r="V504" s="17"/>
    </row>
    <row r="505" spans="9:42">
      <c r="V505" s="17"/>
    </row>
    <row r="506" spans="9:42">
      <c r="V506" s="17"/>
    </row>
    <row r="507" spans="9:42">
      <c r="V507" s="17"/>
    </row>
    <row r="508" spans="9:42">
      <c r="V508" s="17"/>
    </row>
    <row r="509" spans="9:42">
      <c r="V509" s="17"/>
    </row>
    <row r="510" spans="9:42">
      <c r="V510" s="17"/>
    </row>
    <row r="511" spans="9:42">
      <c r="V511" s="17"/>
    </row>
    <row r="512" spans="9:42" ht="26.25">
      <c r="I512" s="76"/>
      <c r="V512" s="17"/>
    </row>
    <row r="513" spans="2:41" ht="26.25">
      <c r="I513" s="76"/>
      <c r="V513" s="17"/>
    </row>
    <row r="514" spans="2:41" ht="25.5" customHeight="1">
      <c r="V514" s="17"/>
      <c r="AC514" s="176" t="s">
        <v>29</v>
      </c>
      <c r="AD514" s="176"/>
      <c r="AE514" s="176"/>
    </row>
    <row r="515" spans="2:41" ht="25.5" customHeight="1">
      <c r="H515" s="76" t="s">
        <v>28</v>
      </c>
      <c r="J515" s="76"/>
      <c r="V515" s="17"/>
      <c r="AC515" s="176"/>
      <c r="AD515" s="176"/>
      <c r="AE515" s="176"/>
    </row>
    <row r="516" spans="2:41" ht="15" customHeight="1">
      <c r="H516" s="76"/>
      <c r="J516" s="76"/>
      <c r="V516" s="17"/>
      <c r="AC516" s="176"/>
      <c r="AD516" s="176"/>
      <c r="AE516" s="176"/>
    </row>
    <row r="517" spans="2:41">
      <c r="V517" s="17"/>
    </row>
    <row r="518" spans="2:41">
      <c r="V518" s="17"/>
    </row>
    <row r="519" spans="2:41" ht="23.25">
      <c r="B519" s="22" t="s">
        <v>67</v>
      </c>
      <c r="V519" s="17"/>
      <c r="X519" s="22" t="s">
        <v>67</v>
      </c>
    </row>
    <row r="520" spans="2:41" ht="23.25">
      <c r="B520" s="23" t="s">
        <v>32</v>
      </c>
      <c r="C520" s="20">
        <f>IF(X474="PAGADO",0,Y479)</f>
        <v>-5427.5192550000011</v>
      </c>
      <c r="E520" s="174" t="s">
        <v>77</v>
      </c>
      <c r="F520" s="174"/>
      <c r="G520" s="174"/>
      <c r="H520" s="174"/>
      <c r="V520" s="17"/>
      <c r="X520" s="23" t="s">
        <v>32</v>
      </c>
      <c r="Y520" s="20">
        <f>IF(B520="PAGADO",0,C525)</f>
        <v>-7974.349255000001</v>
      </c>
      <c r="AA520" s="174" t="s">
        <v>20</v>
      </c>
      <c r="AB520" s="174"/>
      <c r="AC520" s="174"/>
      <c r="AD520" s="174"/>
    </row>
    <row r="521" spans="2:41">
      <c r="B521" s="1" t="s">
        <v>0</v>
      </c>
      <c r="C521" s="19">
        <f>H536</f>
        <v>310</v>
      </c>
      <c r="E521" s="2" t="s">
        <v>1</v>
      </c>
      <c r="F521" s="2" t="s">
        <v>2</v>
      </c>
      <c r="G521" s="2" t="s">
        <v>3</v>
      </c>
      <c r="H521" s="2" t="s">
        <v>4</v>
      </c>
      <c r="N521" s="2" t="s">
        <v>1</v>
      </c>
      <c r="O521" s="2" t="s">
        <v>5</v>
      </c>
      <c r="P521" s="2" t="s">
        <v>4</v>
      </c>
      <c r="Q521" s="2" t="s">
        <v>6</v>
      </c>
      <c r="R521" s="2" t="s">
        <v>7</v>
      </c>
      <c r="S521" s="3"/>
      <c r="V521" s="17"/>
      <c r="X521" s="1" t="s">
        <v>0</v>
      </c>
      <c r="Y521" s="19">
        <f>AD536</f>
        <v>0</v>
      </c>
      <c r="AA521" s="2" t="s">
        <v>1</v>
      </c>
      <c r="AB521" s="2" t="s">
        <v>2</v>
      </c>
      <c r="AC521" s="2" t="s">
        <v>3</v>
      </c>
      <c r="AD521" s="2" t="s">
        <v>4</v>
      </c>
      <c r="AJ521" s="2" t="s">
        <v>1</v>
      </c>
      <c r="AK521" s="2" t="s">
        <v>5</v>
      </c>
      <c r="AL521" s="2" t="s">
        <v>4</v>
      </c>
      <c r="AM521" s="2" t="s">
        <v>6</v>
      </c>
      <c r="AN521" s="2" t="s">
        <v>7</v>
      </c>
      <c r="AO521" s="3"/>
    </row>
    <row r="522" spans="2:41">
      <c r="C522" s="20"/>
      <c r="E522" s="4">
        <v>45076</v>
      </c>
      <c r="F522" s="3" t="s">
        <v>597</v>
      </c>
      <c r="G522" s="3" t="s">
        <v>276</v>
      </c>
      <c r="H522" s="5">
        <v>160</v>
      </c>
      <c r="I522" t="s">
        <v>174</v>
      </c>
      <c r="N522" s="25">
        <v>45107</v>
      </c>
      <c r="O522" s="3" t="s">
        <v>1007</v>
      </c>
      <c r="P522" s="3"/>
      <c r="Q522" s="3"/>
      <c r="R522" s="18">
        <v>50</v>
      </c>
      <c r="S522" s="3"/>
      <c r="V522" s="17"/>
      <c r="Y522" s="20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" t="s">
        <v>24</v>
      </c>
      <c r="C523" s="19">
        <f>IF(C520&gt;0,C520+C521,C521)</f>
        <v>310</v>
      </c>
      <c r="E523" s="4">
        <v>45097</v>
      </c>
      <c r="F523" s="3" t="s">
        <v>88</v>
      </c>
      <c r="G523" s="3" t="s">
        <v>150</v>
      </c>
      <c r="H523" s="5">
        <v>150</v>
      </c>
      <c r="I523" t="s">
        <v>174</v>
      </c>
      <c r="N523" s="25">
        <v>45110</v>
      </c>
      <c r="O523" s="3" t="s">
        <v>583</v>
      </c>
      <c r="P523" s="3"/>
      <c r="Q523" s="3"/>
      <c r="R523" s="18">
        <v>700</v>
      </c>
      <c r="S523" s="3"/>
      <c r="V523" s="17"/>
      <c r="X523" s="1" t="s">
        <v>24</v>
      </c>
      <c r="Y523" s="19">
        <f>IF(Y520&gt;0,Y520+Y521,Y521)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" t="s">
        <v>9</v>
      </c>
      <c r="C524" s="20">
        <f>C547</f>
        <v>8284.349255000001</v>
      </c>
      <c r="E524" s="4"/>
      <c r="F524" s="3"/>
      <c r="G524" s="3"/>
      <c r="H524" s="5"/>
      <c r="N524" s="25">
        <v>45110</v>
      </c>
      <c r="O524" s="3" t="s">
        <v>1018</v>
      </c>
      <c r="P524" s="3"/>
      <c r="Q524" s="3"/>
      <c r="R524" s="18">
        <v>350</v>
      </c>
      <c r="S524" s="3"/>
      <c r="V524" s="17"/>
      <c r="X524" s="1" t="s">
        <v>9</v>
      </c>
      <c r="Y524" s="20">
        <f>Y547</f>
        <v>7974.349255000001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6" t="s">
        <v>25</v>
      </c>
      <c r="C525" s="21">
        <f>C523-C524</f>
        <v>-7974.349255000001</v>
      </c>
      <c r="E525" s="4"/>
      <c r="F525" s="3"/>
      <c r="G525" s="3"/>
      <c r="H525" s="5"/>
      <c r="N525" s="25">
        <v>45111</v>
      </c>
      <c r="O525" s="3" t="s">
        <v>1030</v>
      </c>
      <c r="P525" s="3"/>
      <c r="Q525" s="3"/>
      <c r="R525" s="18">
        <v>59.14</v>
      </c>
      <c r="S525" s="3"/>
      <c r="V525" s="17"/>
      <c r="X525" s="6" t="s">
        <v>8</v>
      </c>
      <c r="Y525" s="21">
        <f>Y523-Y524</f>
        <v>-7974.349255000001</v>
      </c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 ht="26.25">
      <c r="B526" s="177" t="str">
        <f>IF(C525&lt;0,"NO PAGAR","COBRAR")</f>
        <v>NO PAGAR</v>
      </c>
      <c r="C526" s="177"/>
      <c r="E526" s="4"/>
      <c r="F526" s="3"/>
      <c r="G526" s="3"/>
      <c r="H526" s="5"/>
      <c r="N526" s="25">
        <v>45111</v>
      </c>
      <c r="O526" s="3" t="s">
        <v>1031</v>
      </c>
      <c r="P526" s="3"/>
      <c r="Q526" s="3"/>
      <c r="R526" s="18">
        <v>59.14</v>
      </c>
      <c r="S526" s="3"/>
      <c r="V526" s="17"/>
      <c r="X526" s="177" t="str">
        <f>IF(Y525&lt;0,"NO PAGAR","COBRAR")</f>
        <v>NO PAGAR</v>
      </c>
      <c r="Y526" s="177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68" t="s">
        <v>9</v>
      </c>
      <c r="C527" s="169"/>
      <c r="E527" s="4"/>
      <c r="F527" s="3"/>
      <c r="G527" s="3"/>
      <c r="H527" s="5"/>
      <c r="N527" s="25">
        <v>45112</v>
      </c>
      <c r="O527" s="3" t="s">
        <v>1041</v>
      </c>
      <c r="P527" s="3"/>
      <c r="Q527" s="3"/>
      <c r="R527" s="18">
        <v>76.5</v>
      </c>
      <c r="S527" s="3"/>
      <c r="V527" s="17"/>
      <c r="X527" s="168" t="s">
        <v>9</v>
      </c>
      <c r="Y527" s="169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9" t="str">
        <f>IF(C561&lt;0,"SALDO A FAVOR","SALDO ADELANTAD0'")</f>
        <v>SALDO ADELANTAD0'</v>
      </c>
      <c r="C528" s="10">
        <f>IF(Y479&lt;=0,Y479*-1)</f>
        <v>5427.5192550000011</v>
      </c>
      <c r="E528" s="4"/>
      <c r="F528" s="3"/>
      <c r="G528" s="3"/>
      <c r="H528" s="5"/>
      <c r="N528" s="25">
        <v>45112</v>
      </c>
      <c r="O528" s="3" t="s">
        <v>1042</v>
      </c>
      <c r="P528" s="3"/>
      <c r="Q528" s="3"/>
      <c r="R528" s="18">
        <v>76.5</v>
      </c>
      <c r="S528" s="3"/>
      <c r="V528" s="17"/>
      <c r="X528" s="9" t="str">
        <f>IF(C525&lt;0,"SALDO ADELANTADO","SALDO A FAVOR'")</f>
        <v>SALDO ADELANTADO</v>
      </c>
      <c r="Y528" s="10">
        <f>IF(C525&lt;=0,C525*-1)</f>
        <v>7974.349255000001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R538</f>
        <v>2411.2800000000002</v>
      </c>
      <c r="E529" s="4"/>
      <c r="F529" s="3"/>
      <c r="G529" s="3"/>
      <c r="H529" s="5"/>
      <c r="N529" s="25">
        <v>45113</v>
      </c>
      <c r="O529" s="3" t="s">
        <v>1052</v>
      </c>
      <c r="P529" s="3"/>
      <c r="Q529" s="3"/>
      <c r="R529" s="18">
        <v>1040</v>
      </c>
      <c r="S529" s="3"/>
      <c r="V529" s="17"/>
      <c r="X529" s="11" t="s">
        <v>10</v>
      </c>
      <c r="Y529" s="10">
        <f>AN538</f>
        <v>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>
        <v>80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>
        <v>20</v>
      </c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14</v>
      </c>
      <c r="C533" s="10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11" t="s">
        <v>1027</v>
      </c>
      <c r="C536" s="10">
        <v>345.55</v>
      </c>
      <c r="E536" s="170" t="s">
        <v>7</v>
      </c>
      <c r="F536" s="171"/>
      <c r="G536" s="172"/>
      <c r="H536" s="5">
        <f>SUM(H522:H535)</f>
        <v>310</v>
      </c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70" t="s">
        <v>7</v>
      </c>
      <c r="AB536" s="171"/>
      <c r="AC536" s="172"/>
      <c r="AD536" s="5">
        <f>SUM(AD522:AD535)</f>
        <v>0</v>
      </c>
      <c r="AJ536" s="3"/>
      <c r="AK536" s="3"/>
      <c r="AL536" s="3"/>
      <c r="AM536" s="3"/>
      <c r="AN536" s="18"/>
      <c r="AO536" s="3"/>
    </row>
    <row r="537" spans="2:41">
      <c r="B537" s="12"/>
      <c r="C537" s="10"/>
      <c r="E537" s="13"/>
      <c r="F537" s="13"/>
      <c r="G537" s="13"/>
      <c r="N537" s="3"/>
      <c r="O537" s="3"/>
      <c r="P537" s="3"/>
      <c r="Q537" s="3"/>
      <c r="R537" s="18"/>
      <c r="S537" s="3"/>
      <c r="V537" s="17"/>
      <c r="X537" s="12"/>
      <c r="Y537" s="10"/>
      <c r="AA537" s="13"/>
      <c r="AB537" s="13"/>
      <c r="AC537" s="13"/>
      <c r="AJ537" s="3"/>
      <c r="AK537" s="3"/>
      <c r="AL537" s="3"/>
      <c r="AM537" s="3"/>
      <c r="AN537" s="18"/>
      <c r="AO537" s="3"/>
    </row>
    <row r="538" spans="2:41" ht="15.75" thickBot="1">
      <c r="B538" s="12"/>
      <c r="C538" s="10"/>
      <c r="N538" s="170" t="s">
        <v>7</v>
      </c>
      <c r="O538" s="171"/>
      <c r="P538" s="171"/>
      <c r="Q538" s="172"/>
      <c r="R538" s="18">
        <f>SUM(R522:R537)</f>
        <v>2411.2800000000002</v>
      </c>
      <c r="S538" s="3"/>
      <c r="V538" s="17"/>
      <c r="X538" s="12"/>
      <c r="Y538" s="10"/>
      <c r="AJ538" s="170" t="s">
        <v>7</v>
      </c>
      <c r="AK538" s="171"/>
      <c r="AL538" s="171"/>
      <c r="AM538" s="172"/>
      <c r="AN538" s="18">
        <f>SUM(AN522:AN537)</f>
        <v>0</v>
      </c>
      <c r="AO538" s="3"/>
    </row>
    <row r="539" spans="2:41" ht="27" thickBot="1">
      <c r="B539" s="12"/>
      <c r="C539" s="10"/>
      <c r="N539" s="152">
        <v>20230620</v>
      </c>
      <c r="O539" s="152" t="s">
        <v>471</v>
      </c>
      <c r="P539" s="152" t="s">
        <v>476</v>
      </c>
      <c r="Q539" s="154">
        <v>100.03</v>
      </c>
      <c r="R539" s="152">
        <v>57.158000000000001</v>
      </c>
      <c r="S539" s="152">
        <v>70760</v>
      </c>
      <c r="V539" s="17"/>
      <c r="X539" s="12"/>
      <c r="Y539" s="10"/>
    </row>
    <row r="540" spans="2:41" ht="27" thickBot="1">
      <c r="B540" s="12"/>
      <c r="C540" s="10"/>
      <c r="N540" s="152">
        <v>20230629</v>
      </c>
      <c r="O540" s="152" t="s">
        <v>471</v>
      </c>
      <c r="P540" s="152" t="s">
        <v>476</v>
      </c>
      <c r="Q540" s="154">
        <v>105.51</v>
      </c>
      <c r="R540" s="152">
        <v>60.292000000000002</v>
      </c>
      <c r="S540" s="152">
        <v>7600</v>
      </c>
      <c r="V540" s="17"/>
      <c r="X540" s="12"/>
      <c r="Y540" s="10"/>
    </row>
    <row r="541" spans="2:41" ht="27" thickBot="1">
      <c r="B541" s="12"/>
      <c r="C541" s="10"/>
      <c r="E541" s="14"/>
      <c r="N541" s="152">
        <v>20230621</v>
      </c>
      <c r="O541" s="152" t="s">
        <v>469</v>
      </c>
      <c r="P541" s="152" t="s">
        <v>476</v>
      </c>
      <c r="Q541" s="154">
        <v>60.01</v>
      </c>
      <c r="R541" s="152">
        <v>34.292999999999999</v>
      </c>
      <c r="S541" s="152">
        <v>51318</v>
      </c>
      <c r="V541" s="17"/>
      <c r="X541" s="12"/>
      <c r="Y541" s="10"/>
      <c r="AA541" s="14"/>
    </row>
    <row r="542" spans="2:41" ht="27" thickBot="1">
      <c r="B542" s="12"/>
      <c r="C542" s="10"/>
      <c r="N542" s="152">
        <v>20230628</v>
      </c>
      <c r="O542" s="152" t="s">
        <v>469</v>
      </c>
      <c r="P542" s="152" t="s">
        <v>476</v>
      </c>
      <c r="Q542" s="154">
        <v>30</v>
      </c>
      <c r="R542" s="152">
        <v>17.143999999999998</v>
      </c>
      <c r="S542" s="152">
        <v>51503</v>
      </c>
      <c r="V542" s="17"/>
      <c r="X542" s="12"/>
      <c r="Y542" s="10"/>
    </row>
    <row r="543" spans="2:41" ht="27" thickBot="1">
      <c r="B543" s="12"/>
      <c r="C543" s="10"/>
      <c r="N543" s="152">
        <v>20230630</v>
      </c>
      <c r="O543" s="152" t="s">
        <v>469</v>
      </c>
      <c r="P543" s="152" t="s">
        <v>476</v>
      </c>
      <c r="Q543" s="154">
        <v>50</v>
      </c>
      <c r="R543" s="152">
        <v>28.568999999999999</v>
      </c>
      <c r="S543" s="152">
        <v>0</v>
      </c>
      <c r="V543" s="17"/>
      <c r="X543" s="12"/>
      <c r="Y543" s="10"/>
    </row>
    <row r="544" spans="2:41">
      <c r="B544" s="12"/>
      <c r="C544" s="10"/>
      <c r="Q544" s="167">
        <f>SUM(Q539:Q543)</f>
        <v>345.55</v>
      </c>
      <c r="V544" s="17"/>
      <c r="X544" s="12"/>
      <c r="Y544" s="10"/>
    </row>
    <row r="545" spans="1:43">
      <c r="B545" s="12"/>
      <c r="C545" s="10"/>
      <c r="V545" s="17"/>
      <c r="X545" s="12"/>
      <c r="Y545" s="10"/>
    </row>
    <row r="546" spans="1:43">
      <c r="B546" s="11"/>
      <c r="C546" s="10"/>
      <c r="V546" s="17"/>
      <c r="X546" s="11"/>
      <c r="Y546" s="10"/>
    </row>
    <row r="547" spans="1:43">
      <c r="B547" s="15" t="s">
        <v>18</v>
      </c>
      <c r="C547" s="16">
        <f>SUM(C528:C546)</f>
        <v>8284.349255000001</v>
      </c>
      <c r="V547" s="17"/>
      <c r="X547" s="15" t="s">
        <v>18</v>
      </c>
      <c r="Y547" s="16">
        <f>SUM(Y528:Y546)</f>
        <v>7974.349255000001</v>
      </c>
    </row>
    <row r="548" spans="1:43">
      <c r="D548" t="s">
        <v>22</v>
      </c>
      <c r="E548" t="s">
        <v>21</v>
      </c>
      <c r="V548" s="17"/>
      <c r="Z548" t="s">
        <v>22</v>
      </c>
      <c r="AA548" t="s">
        <v>21</v>
      </c>
    </row>
    <row r="549" spans="1:43">
      <c r="E549" s="1" t="s">
        <v>19</v>
      </c>
      <c r="V549" s="17"/>
      <c r="AA549" s="1" t="s">
        <v>19</v>
      </c>
    </row>
    <row r="550" spans="1:43">
      <c r="V550" s="17"/>
    </row>
    <row r="551" spans="1:43">
      <c r="V551" s="17"/>
    </row>
    <row r="552" spans="1:43">
      <c r="V552" s="17"/>
    </row>
    <row r="553" spans="1:43">
      <c r="I553" s="17"/>
      <c r="V553" s="17"/>
    </row>
    <row r="554" spans="1:43">
      <c r="I554" s="17"/>
      <c r="V554" s="17"/>
    </row>
    <row r="555" spans="1:43">
      <c r="I555" s="17"/>
      <c r="V555" s="17"/>
    </row>
    <row r="556" spans="1:43">
      <c r="A556" s="17"/>
      <c r="B556" s="17"/>
      <c r="C556" s="17"/>
      <c r="D556" s="17"/>
      <c r="E556" s="17"/>
      <c r="F556" s="17"/>
      <c r="G556" s="17"/>
      <c r="H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17"/>
      <c r="AM556" s="17"/>
      <c r="AN556" s="17"/>
      <c r="AO556" s="17"/>
      <c r="AP556" s="17"/>
      <c r="AQ556" s="17"/>
    </row>
    <row r="557" spans="1:43" ht="26.25">
      <c r="A557" s="17"/>
      <c r="B557" s="17"/>
      <c r="C557" s="17"/>
      <c r="D557" s="17"/>
      <c r="E557" s="17"/>
      <c r="F557" s="17"/>
      <c r="G557" s="17"/>
      <c r="H557" s="17"/>
      <c r="I557" s="76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17"/>
      <c r="AM557" s="17"/>
      <c r="AN557" s="17"/>
      <c r="AO557" s="17"/>
      <c r="AP557" s="17"/>
      <c r="AQ557" s="17"/>
    </row>
    <row r="558" spans="1:43" ht="26.25">
      <c r="A558" s="17"/>
      <c r="B558" s="17"/>
      <c r="C558" s="17"/>
      <c r="D558" s="17"/>
      <c r="E558" s="17"/>
      <c r="F558" s="17"/>
      <c r="G558" s="17"/>
      <c r="H558" s="17"/>
      <c r="I558" s="76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  <c r="AN558" s="17"/>
      <c r="AO558" s="17"/>
      <c r="AP558" s="17"/>
      <c r="AQ558" s="17"/>
    </row>
    <row r="559" spans="1:43">
      <c r="V559" s="17"/>
    </row>
    <row r="560" spans="1:43" ht="15" customHeight="1">
      <c r="H560" s="76" t="s">
        <v>30</v>
      </c>
      <c r="J560" s="76"/>
      <c r="V560" s="17"/>
      <c r="AA560" s="173" t="s">
        <v>31</v>
      </c>
      <c r="AB560" s="173"/>
      <c r="AC560" s="173"/>
    </row>
    <row r="561" spans="2:41" ht="15" customHeight="1">
      <c r="H561" s="76"/>
      <c r="J561" s="76"/>
      <c r="V561" s="17"/>
      <c r="AA561" s="173"/>
      <c r="AB561" s="173"/>
      <c r="AC561" s="173"/>
    </row>
    <row r="562" spans="2:41">
      <c r="V562" s="17"/>
    </row>
    <row r="563" spans="2:41">
      <c r="V563" s="17"/>
    </row>
    <row r="564" spans="2:41" ht="23.25">
      <c r="B564" s="24" t="s">
        <v>67</v>
      </c>
      <c r="V564" s="17"/>
      <c r="X564" s="22" t="s">
        <v>67</v>
      </c>
    </row>
    <row r="565" spans="2:41" ht="23.25">
      <c r="B565" s="23" t="s">
        <v>32</v>
      </c>
      <c r="C565" s="20">
        <f>IF(X520="PAGADO",0,C525)</f>
        <v>-7974.349255000001</v>
      </c>
      <c r="E565" s="174" t="s">
        <v>20</v>
      </c>
      <c r="F565" s="174"/>
      <c r="G565" s="174"/>
      <c r="H565" s="174"/>
      <c r="V565" s="17"/>
      <c r="X565" s="23" t="s">
        <v>32</v>
      </c>
      <c r="Y565" s="20">
        <f>IF(B1365="PAGADO",0,C570)</f>
        <v>-7974.349255000001</v>
      </c>
      <c r="AA565" s="174" t="s">
        <v>20</v>
      </c>
      <c r="AB565" s="174"/>
      <c r="AC565" s="174"/>
      <c r="AD565" s="174"/>
    </row>
    <row r="566" spans="2:41">
      <c r="B566" s="1" t="s">
        <v>0</v>
      </c>
      <c r="C566" s="19">
        <f>H581</f>
        <v>0</v>
      </c>
      <c r="E566" s="2" t="s">
        <v>1</v>
      </c>
      <c r="F566" s="2" t="s">
        <v>2</v>
      </c>
      <c r="G566" s="2" t="s">
        <v>3</v>
      </c>
      <c r="H566" s="2" t="s">
        <v>4</v>
      </c>
      <c r="N566" s="2" t="s">
        <v>1</v>
      </c>
      <c r="O566" s="2" t="s">
        <v>5</v>
      </c>
      <c r="P566" s="2" t="s">
        <v>4</v>
      </c>
      <c r="Q566" s="2" t="s">
        <v>6</v>
      </c>
      <c r="R566" s="2" t="s">
        <v>7</v>
      </c>
      <c r="S566" s="3"/>
      <c r="V566" s="17"/>
      <c r="X566" s="1" t="s">
        <v>0</v>
      </c>
      <c r="Y566" s="19">
        <f>AD581</f>
        <v>0</v>
      </c>
      <c r="AA566" s="2" t="s">
        <v>1</v>
      </c>
      <c r="AB566" s="2" t="s">
        <v>2</v>
      </c>
      <c r="AC566" s="2" t="s">
        <v>3</v>
      </c>
      <c r="AD566" s="2" t="s">
        <v>4</v>
      </c>
      <c r="AJ566" s="2" t="s">
        <v>1</v>
      </c>
      <c r="AK566" s="2" t="s">
        <v>5</v>
      </c>
      <c r="AL566" s="2" t="s">
        <v>4</v>
      </c>
      <c r="AM566" s="2" t="s">
        <v>6</v>
      </c>
      <c r="AN566" s="2" t="s">
        <v>7</v>
      </c>
      <c r="AO566" s="3"/>
    </row>
    <row r="567" spans="2:41">
      <c r="C567" s="2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Y567" s="2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" t="s">
        <v>24</v>
      </c>
      <c r="C568" s="19">
        <f>IF(C565&gt;0,C565+C566,C566)</f>
        <v>0</v>
      </c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" t="s">
        <v>24</v>
      </c>
      <c r="Y568" s="19">
        <f>IF(Y565&gt;0,Y565+Y566,Y566)</f>
        <v>0</v>
      </c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" t="s">
        <v>9</v>
      </c>
      <c r="C569" s="20">
        <f>C593</f>
        <v>7974.349255000001</v>
      </c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" t="s">
        <v>9</v>
      </c>
      <c r="Y569" s="20">
        <f>Y593</f>
        <v>7974.349255000001</v>
      </c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6" t="s">
        <v>26</v>
      </c>
      <c r="C570" s="21">
        <f>C568-C569</f>
        <v>-7974.349255000001</v>
      </c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6" t="s">
        <v>27</v>
      </c>
      <c r="Y570" s="21">
        <f>Y568-Y569</f>
        <v>-7974.349255000001</v>
      </c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 ht="23.25">
      <c r="B571" s="6"/>
      <c r="C571" s="7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75" t="str">
        <f>IF(Y570&lt;0,"NO PAGAR","COBRAR'")</f>
        <v>NO PAGAR</v>
      </c>
      <c r="Y571" s="175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 ht="23.25">
      <c r="B572" s="175" t="str">
        <f>IF(C570&lt;0,"NO PAGAR","COBRAR'")</f>
        <v>NO PAGAR</v>
      </c>
      <c r="C572" s="175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6"/>
      <c r="Y572" s="8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68" t="s">
        <v>9</v>
      </c>
      <c r="C573" s="169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68" t="s">
        <v>9</v>
      </c>
      <c r="Y573" s="169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9" t="str">
        <f>IF(Y525&lt;0,"SALDO ADELANTADO","SALDO A FAVOR '")</f>
        <v>SALDO ADELANTADO</v>
      </c>
      <c r="C574" s="10">
        <f>IF(Y525&lt;=0,Y525*-1)</f>
        <v>7974.349255000001</v>
      </c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9" t="str">
        <f>IF(C570&lt;0,"SALDO ADELANTADO","SALDO A FAVOR'")</f>
        <v>SALDO ADELANTADO</v>
      </c>
      <c r="Y574" s="10">
        <f>IF(C570&lt;=0,C570*-1)</f>
        <v>7974.349255000001</v>
      </c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1" t="s">
        <v>10</v>
      </c>
      <c r="C575" s="10">
        <f>R583</f>
        <v>0</v>
      </c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10</v>
      </c>
      <c r="Y575" s="10">
        <f>AN583</f>
        <v>0</v>
      </c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1" t="s">
        <v>11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11</v>
      </c>
      <c r="Y576" s="10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12</v>
      </c>
      <c r="C577" s="10"/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12</v>
      </c>
      <c r="Y577" s="10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13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13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14</v>
      </c>
      <c r="C579" s="1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14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15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15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16</v>
      </c>
      <c r="C581" s="10"/>
      <c r="E581" s="170" t="s">
        <v>7</v>
      </c>
      <c r="F581" s="171"/>
      <c r="G581" s="172"/>
      <c r="H581" s="5">
        <f>SUM(H567:H580)</f>
        <v>0</v>
      </c>
      <c r="N581" s="3"/>
      <c r="O581" s="3"/>
      <c r="P581" s="3"/>
      <c r="Q581" s="3"/>
      <c r="R581" s="18"/>
      <c r="S581" s="3"/>
      <c r="V581" s="17"/>
      <c r="X581" s="11" t="s">
        <v>16</v>
      </c>
      <c r="Y581" s="10"/>
      <c r="AA581" s="170" t="s">
        <v>7</v>
      </c>
      <c r="AB581" s="171"/>
      <c r="AC581" s="172"/>
      <c r="AD581" s="5">
        <f>SUM(AD567:AD580)</f>
        <v>0</v>
      </c>
      <c r="AJ581" s="3"/>
      <c r="AK581" s="3"/>
      <c r="AL581" s="3"/>
      <c r="AM581" s="3"/>
      <c r="AN581" s="18"/>
      <c r="AO581" s="3"/>
    </row>
    <row r="582" spans="2:41">
      <c r="B582" s="11" t="s">
        <v>17</v>
      </c>
      <c r="C582" s="10"/>
      <c r="E582" s="13"/>
      <c r="F582" s="13"/>
      <c r="G582" s="13"/>
      <c r="N582" s="3"/>
      <c r="O582" s="3"/>
      <c r="P582" s="3"/>
      <c r="Q582" s="3"/>
      <c r="R582" s="18"/>
      <c r="S582" s="3"/>
      <c r="V582" s="17"/>
      <c r="X582" s="11" t="s">
        <v>17</v>
      </c>
      <c r="Y582" s="10"/>
      <c r="AA582" s="13"/>
      <c r="AB582" s="13"/>
      <c r="AC582" s="13"/>
      <c r="AJ582" s="3"/>
      <c r="AK582" s="3"/>
      <c r="AL582" s="3"/>
      <c r="AM582" s="3"/>
      <c r="AN582" s="18"/>
      <c r="AO582" s="3"/>
    </row>
    <row r="583" spans="2:41">
      <c r="B583" s="12"/>
      <c r="C583" s="10"/>
      <c r="N583" s="170" t="s">
        <v>7</v>
      </c>
      <c r="O583" s="171"/>
      <c r="P583" s="171"/>
      <c r="Q583" s="172"/>
      <c r="R583" s="18">
        <f>SUM(R567:R582)</f>
        <v>0</v>
      </c>
      <c r="S583" s="3"/>
      <c r="V583" s="17"/>
      <c r="X583" s="12"/>
      <c r="Y583" s="10"/>
      <c r="AJ583" s="170" t="s">
        <v>7</v>
      </c>
      <c r="AK583" s="171"/>
      <c r="AL583" s="171"/>
      <c r="AM583" s="172"/>
      <c r="AN583" s="18">
        <f>SUM(AN567:AN582)</f>
        <v>0</v>
      </c>
      <c r="AO583" s="3"/>
    </row>
    <row r="584" spans="2:41">
      <c r="B584" s="12"/>
      <c r="C584" s="10"/>
      <c r="V584" s="17"/>
      <c r="X584" s="12"/>
      <c r="Y584" s="10"/>
    </row>
    <row r="585" spans="2:41">
      <c r="B585" s="12"/>
      <c r="C585" s="10"/>
      <c r="V585" s="17"/>
      <c r="X585" s="12"/>
      <c r="Y585" s="10"/>
    </row>
    <row r="586" spans="2:41">
      <c r="B586" s="12"/>
      <c r="C586" s="10"/>
      <c r="E586" s="14"/>
      <c r="V586" s="17"/>
      <c r="X586" s="12"/>
      <c r="Y586" s="10"/>
      <c r="AA586" s="14"/>
    </row>
    <row r="587" spans="2:41">
      <c r="B587" s="12"/>
      <c r="C587" s="10"/>
      <c r="V587" s="17"/>
      <c r="X587" s="12"/>
      <c r="Y587" s="10"/>
    </row>
    <row r="588" spans="2:41">
      <c r="B588" s="12"/>
      <c r="C588" s="10"/>
      <c r="V588" s="17"/>
      <c r="X588" s="12"/>
      <c r="Y588" s="10"/>
    </row>
    <row r="589" spans="2:41">
      <c r="B589" s="12"/>
      <c r="C589" s="10"/>
      <c r="V589" s="17"/>
      <c r="X589" s="12"/>
      <c r="Y589" s="10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1"/>
      <c r="C592" s="10"/>
      <c r="V592" s="17"/>
      <c r="X592" s="11"/>
      <c r="Y592" s="10"/>
    </row>
    <row r="593" spans="2:31">
      <c r="B593" s="15" t="s">
        <v>18</v>
      </c>
      <c r="C593" s="16">
        <f>SUM(C574:C592)</f>
        <v>7974.349255000001</v>
      </c>
      <c r="D593" t="s">
        <v>22</v>
      </c>
      <c r="E593" t="s">
        <v>21</v>
      </c>
      <c r="V593" s="17"/>
      <c r="X593" s="15" t="s">
        <v>18</v>
      </c>
      <c r="Y593" s="16">
        <f>SUM(Y574:Y592)</f>
        <v>7974.349255000001</v>
      </c>
      <c r="Z593" t="s">
        <v>22</v>
      </c>
      <c r="AA593" t="s">
        <v>21</v>
      </c>
    </row>
    <row r="594" spans="2:31">
      <c r="E594" s="1" t="s">
        <v>19</v>
      </c>
      <c r="V594" s="17"/>
      <c r="AA594" s="1" t="s">
        <v>19</v>
      </c>
    </row>
    <row r="595" spans="2:31">
      <c r="V595" s="17"/>
    </row>
    <row r="596" spans="2:31">
      <c r="V596" s="17"/>
    </row>
    <row r="597" spans="2:31">
      <c r="V597" s="17"/>
    </row>
    <row r="598" spans="2:31">
      <c r="V598" s="17"/>
    </row>
    <row r="599" spans="2:31">
      <c r="V599" s="17"/>
    </row>
    <row r="600" spans="2:31">
      <c r="V600" s="17"/>
    </row>
    <row r="601" spans="2:31">
      <c r="V601" s="17"/>
    </row>
    <row r="602" spans="2:31">
      <c r="V602" s="17"/>
    </row>
    <row r="603" spans="2:31">
      <c r="V603" s="17"/>
    </row>
    <row r="604" spans="2:31">
      <c r="V604" s="17"/>
    </row>
    <row r="605" spans="2:31" ht="26.25">
      <c r="I605" s="76"/>
      <c r="V605" s="17"/>
    </row>
    <row r="606" spans="2:31" ht="26.25">
      <c r="I606" s="76"/>
      <c r="V606" s="17"/>
    </row>
    <row r="607" spans="2:31">
      <c r="V607" s="17"/>
      <c r="AC607" s="176" t="s">
        <v>29</v>
      </c>
      <c r="AD607" s="176"/>
      <c r="AE607" s="176"/>
    </row>
    <row r="608" spans="2:31" ht="15" customHeight="1">
      <c r="H608" s="76" t="s">
        <v>28</v>
      </c>
      <c r="J608" s="76"/>
      <c r="V608" s="17"/>
      <c r="AC608" s="176"/>
      <c r="AD608" s="176"/>
      <c r="AE608" s="176"/>
    </row>
    <row r="609" spans="2:41" ht="15" customHeight="1">
      <c r="H609" s="76"/>
      <c r="J609" s="76"/>
      <c r="V609" s="17"/>
      <c r="AC609" s="176"/>
      <c r="AD609" s="176"/>
      <c r="AE609" s="176"/>
    </row>
    <row r="610" spans="2:41">
      <c r="V610" s="17"/>
    </row>
    <row r="611" spans="2:41">
      <c r="V611" s="17"/>
    </row>
    <row r="612" spans="2:41" ht="23.25">
      <c r="B612" s="22" t="s">
        <v>68</v>
      </c>
      <c r="V612" s="17"/>
      <c r="X612" s="22" t="s">
        <v>68</v>
      </c>
    </row>
    <row r="613" spans="2:41" ht="23.25">
      <c r="B613" s="23" t="s">
        <v>32</v>
      </c>
      <c r="C613" s="20">
        <f>IF(X565="PAGADO",0,Y570)</f>
        <v>-7974.349255000001</v>
      </c>
      <c r="E613" s="174" t="s">
        <v>20</v>
      </c>
      <c r="F613" s="174"/>
      <c r="G613" s="174"/>
      <c r="H613" s="174"/>
      <c r="V613" s="17"/>
      <c r="X613" s="23" t="s">
        <v>32</v>
      </c>
      <c r="Y613" s="20">
        <f>IF(B613="PAGADO",0,C618)</f>
        <v>-7974.349255000001</v>
      </c>
      <c r="AA613" s="174" t="s">
        <v>20</v>
      </c>
      <c r="AB613" s="174"/>
      <c r="AC613" s="174"/>
      <c r="AD613" s="174"/>
    </row>
    <row r="614" spans="2:41">
      <c r="B614" s="1" t="s">
        <v>0</v>
      </c>
      <c r="C614" s="19">
        <f>H629</f>
        <v>0</v>
      </c>
      <c r="E614" s="2" t="s">
        <v>1</v>
      </c>
      <c r="F614" s="2" t="s">
        <v>2</v>
      </c>
      <c r="G614" s="2" t="s">
        <v>3</v>
      </c>
      <c r="H614" s="2" t="s">
        <v>4</v>
      </c>
      <c r="N614" s="2" t="s">
        <v>1</v>
      </c>
      <c r="O614" s="2" t="s">
        <v>5</v>
      </c>
      <c r="P614" s="2" t="s">
        <v>4</v>
      </c>
      <c r="Q614" s="2" t="s">
        <v>6</v>
      </c>
      <c r="R614" s="2" t="s">
        <v>7</v>
      </c>
      <c r="S614" s="3"/>
      <c r="V614" s="17"/>
      <c r="X614" s="1" t="s">
        <v>0</v>
      </c>
      <c r="Y614" s="19">
        <f>AD629</f>
        <v>0</v>
      </c>
      <c r="AA614" s="2" t="s">
        <v>1</v>
      </c>
      <c r="AB614" s="2" t="s">
        <v>2</v>
      </c>
      <c r="AC614" s="2" t="s">
        <v>3</v>
      </c>
      <c r="AD614" s="2" t="s">
        <v>4</v>
      </c>
      <c r="AJ614" s="2" t="s">
        <v>1</v>
      </c>
      <c r="AK614" s="2" t="s">
        <v>5</v>
      </c>
      <c r="AL614" s="2" t="s">
        <v>4</v>
      </c>
      <c r="AM614" s="2" t="s">
        <v>6</v>
      </c>
      <c r="AN614" s="2" t="s">
        <v>7</v>
      </c>
      <c r="AO614" s="3"/>
    </row>
    <row r="615" spans="2:41">
      <c r="C615" s="2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Y615" s="2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" t="s">
        <v>24</v>
      </c>
      <c r="C616" s="19">
        <f>IF(C613&gt;0,C613+C614,C614)</f>
        <v>0</v>
      </c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" t="s">
        <v>24</v>
      </c>
      <c r="Y616" s="19">
        <f>IF(Y613&gt;0,Y613+Y614,Y614)</f>
        <v>0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" t="s">
        <v>9</v>
      </c>
      <c r="C617" s="20">
        <f>C640</f>
        <v>7974.349255000001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" t="s">
        <v>9</v>
      </c>
      <c r="Y617" s="20">
        <f>Y640</f>
        <v>7974.349255000001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6" t="s">
        <v>25</v>
      </c>
      <c r="C618" s="21">
        <f>C616-C617</f>
        <v>-7974.349255000001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6" t="s">
        <v>8</v>
      </c>
      <c r="Y618" s="21">
        <f>Y616-Y617</f>
        <v>-7974.349255000001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ht="26.25">
      <c r="B619" s="177" t="str">
        <f>IF(C618&lt;0,"NO PAGAR","COBRAR")</f>
        <v>NO PAGAR</v>
      </c>
      <c r="C619" s="177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77" t="str">
        <f>IF(Y618&lt;0,"NO PAGAR","COBRAR")</f>
        <v>NO PAGAR</v>
      </c>
      <c r="Y619" s="177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68" t="s">
        <v>9</v>
      </c>
      <c r="C620" s="169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68" t="s">
        <v>9</v>
      </c>
      <c r="Y620" s="169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9" t="str">
        <f>IF(C654&lt;0,"SALDO A FAVOR","SALDO ADELANTAD0'")</f>
        <v>SALDO ADELANTAD0'</v>
      </c>
      <c r="C621" s="10">
        <f>IF(Y565&lt;=0,Y565*-1)</f>
        <v>7974.349255000001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9" t="str">
        <f>IF(C618&lt;0,"SALDO ADELANTADO","SALDO A FAVOR'")</f>
        <v>SALDO ADELANTADO</v>
      </c>
      <c r="Y621" s="10">
        <f>IF(C618&lt;=0,C618*-1)</f>
        <v>7974.349255000001</v>
      </c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11" t="s">
        <v>10</v>
      </c>
      <c r="C622" s="10">
        <f>R631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1" t="s">
        <v>10</v>
      </c>
      <c r="Y622" s="10">
        <f>AN631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11</v>
      </c>
      <c r="C623" s="10"/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11</v>
      </c>
      <c r="Y623" s="10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12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12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13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13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14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14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15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15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16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16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17</v>
      </c>
      <c r="C629" s="10"/>
      <c r="E629" s="170" t="s">
        <v>7</v>
      </c>
      <c r="F629" s="171"/>
      <c r="G629" s="172"/>
      <c r="H629" s="5">
        <f>SUM(H615:H628)</f>
        <v>0</v>
      </c>
      <c r="N629" s="3"/>
      <c r="O629" s="3"/>
      <c r="P629" s="3"/>
      <c r="Q629" s="3"/>
      <c r="R629" s="18"/>
      <c r="S629" s="3"/>
      <c r="V629" s="17"/>
      <c r="X629" s="11" t="s">
        <v>17</v>
      </c>
      <c r="Y629" s="10"/>
      <c r="AA629" s="170" t="s">
        <v>7</v>
      </c>
      <c r="AB629" s="171"/>
      <c r="AC629" s="172"/>
      <c r="AD629" s="5">
        <f>SUM(AD615:AD628)</f>
        <v>0</v>
      </c>
      <c r="AJ629" s="3"/>
      <c r="AK629" s="3"/>
      <c r="AL629" s="3"/>
      <c r="AM629" s="3"/>
      <c r="AN629" s="18"/>
      <c r="AO629" s="3"/>
    </row>
    <row r="630" spans="2:41">
      <c r="B630" s="12"/>
      <c r="C630" s="10"/>
      <c r="E630" s="13"/>
      <c r="F630" s="13"/>
      <c r="G630" s="13"/>
      <c r="N630" s="3"/>
      <c r="O630" s="3"/>
      <c r="P630" s="3"/>
      <c r="Q630" s="3"/>
      <c r="R630" s="18"/>
      <c r="S630" s="3"/>
      <c r="V630" s="17"/>
      <c r="X630" s="12"/>
      <c r="Y630" s="10"/>
      <c r="AA630" s="13"/>
      <c r="AB630" s="13"/>
      <c r="AC630" s="13"/>
      <c r="AJ630" s="3"/>
      <c r="AK630" s="3"/>
      <c r="AL630" s="3"/>
      <c r="AM630" s="3"/>
      <c r="AN630" s="18"/>
      <c r="AO630" s="3"/>
    </row>
    <row r="631" spans="2:41">
      <c r="B631" s="12"/>
      <c r="C631" s="10"/>
      <c r="N631" s="170" t="s">
        <v>7</v>
      </c>
      <c r="O631" s="171"/>
      <c r="P631" s="171"/>
      <c r="Q631" s="172"/>
      <c r="R631" s="18">
        <f>SUM(R615:R630)</f>
        <v>0</v>
      </c>
      <c r="S631" s="3"/>
      <c r="V631" s="17"/>
      <c r="X631" s="12"/>
      <c r="Y631" s="10"/>
      <c r="AJ631" s="170" t="s">
        <v>7</v>
      </c>
      <c r="AK631" s="171"/>
      <c r="AL631" s="171"/>
      <c r="AM631" s="172"/>
      <c r="AN631" s="18">
        <f>SUM(AN615:AN630)</f>
        <v>0</v>
      </c>
      <c r="AO631" s="3"/>
    </row>
    <row r="632" spans="2:41">
      <c r="B632" s="12"/>
      <c r="C632" s="10"/>
      <c r="V632" s="17"/>
      <c r="X632" s="12"/>
      <c r="Y632" s="10"/>
    </row>
    <row r="633" spans="2:41">
      <c r="B633" s="12"/>
      <c r="C633" s="10"/>
      <c r="V633" s="17"/>
      <c r="X633" s="12"/>
      <c r="Y633" s="10"/>
    </row>
    <row r="634" spans="2:41">
      <c r="B634" s="12"/>
      <c r="C634" s="10"/>
      <c r="E634" s="14"/>
      <c r="V634" s="17"/>
      <c r="X634" s="12"/>
      <c r="Y634" s="10"/>
      <c r="AA634" s="14"/>
    </row>
    <row r="635" spans="2:41">
      <c r="B635" s="12"/>
      <c r="C635" s="10"/>
      <c r="V635" s="17"/>
      <c r="X635" s="12"/>
      <c r="Y635" s="10"/>
    </row>
    <row r="636" spans="2:41">
      <c r="B636" s="12"/>
      <c r="C636" s="10"/>
      <c r="V636" s="17"/>
      <c r="X636" s="12"/>
      <c r="Y636" s="10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1"/>
      <c r="C639" s="10"/>
      <c r="V639" s="17"/>
      <c r="X639" s="11"/>
      <c r="Y639" s="10"/>
    </row>
    <row r="640" spans="2:41">
      <c r="B640" s="15" t="s">
        <v>18</v>
      </c>
      <c r="C640" s="16">
        <f>SUM(C621:C639)</f>
        <v>7974.349255000001</v>
      </c>
      <c r="V640" s="17"/>
      <c r="X640" s="15" t="s">
        <v>18</v>
      </c>
      <c r="Y640" s="16">
        <f>SUM(Y621:Y639)</f>
        <v>7974.349255000001</v>
      </c>
    </row>
    <row r="641" spans="1:43">
      <c r="D641" t="s">
        <v>22</v>
      </c>
      <c r="E641" t="s">
        <v>21</v>
      </c>
      <c r="V641" s="17"/>
      <c r="Z641" t="s">
        <v>22</v>
      </c>
      <c r="AA641" t="s">
        <v>21</v>
      </c>
    </row>
    <row r="642" spans="1:43">
      <c r="E642" s="1" t="s">
        <v>19</v>
      </c>
      <c r="V642" s="17"/>
      <c r="AA642" s="1" t="s">
        <v>19</v>
      </c>
    </row>
    <row r="643" spans="1:43">
      <c r="V643" s="17"/>
    </row>
    <row r="644" spans="1:43">
      <c r="V644" s="17"/>
    </row>
    <row r="645" spans="1:43">
      <c r="V645" s="17"/>
    </row>
    <row r="646" spans="1:43">
      <c r="I646" s="17"/>
      <c r="V646" s="17"/>
    </row>
    <row r="647" spans="1:43">
      <c r="I647" s="17"/>
      <c r="V647" s="17"/>
    </row>
    <row r="648" spans="1:43">
      <c r="I648" s="17"/>
      <c r="V648" s="17"/>
    </row>
    <row r="649" spans="1:43">
      <c r="A649" s="17"/>
      <c r="B649" s="17"/>
      <c r="C649" s="17"/>
      <c r="D649" s="17"/>
      <c r="E649" s="17"/>
      <c r="F649" s="17"/>
      <c r="G649" s="17"/>
      <c r="H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</row>
    <row r="650" spans="1:43" ht="26.25">
      <c r="A650" s="17"/>
      <c r="B650" s="17"/>
      <c r="C650" s="17"/>
      <c r="D650" s="17"/>
      <c r="E650" s="17"/>
      <c r="F650" s="17"/>
      <c r="G650" s="17"/>
      <c r="H650" s="17"/>
      <c r="I650" s="76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  <c r="AN650" s="17"/>
      <c r="AO650" s="17"/>
      <c r="AP650" s="17"/>
      <c r="AQ650" s="17"/>
    </row>
    <row r="651" spans="1:43" ht="26.25">
      <c r="A651" s="17"/>
      <c r="B651" s="17"/>
      <c r="C651" s="17"/>
      <c r="D651" s="17"/>
      <c r="E651" s="17"/>
      <c r="F651" s="17"/>
      <c r="G651" s="17"/>
      <c r="H651" s="17"/>
      <c r="I651" s="76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  <c r="AO651" s="17"/>
      <c r="AP651" s="17"/>
      <c r="AQ651" s="17"/>
    </row>
    <row r="652" spans="1:43">
      <c r="V652" s="17"/>
    </row>
    <row r="653" spans="1:43" ht="15" customHeight="1">
      <c r="H653" s="76" t="s">
        <v>30</v>
      </c>
      <c r="J653" s="76"/>
      <c r="V653" s="17"/>
      <c r="AA653" s="173" t="s">
        <v>31</v>
      </c>
      <c r="AB653" s="173"/>
      <c r="AC653" s="173"/>
    </row>
    <row r="654" spans="1:43" ht="15" customHeight="1">
      <c r="H654" s="76"/>
      <c r="J654" s="76"/>
      <c r="V654" s="17"/>
      <c r="AA654" s="173"/>
      <c r="AB654" s="173"/>
      <c r="AC654" s="173"/>
    </row>
    <row r="655" spans="1:43">
      <c r="V655" s="17"/>
    </row>
    <row r="656" spans="1:43">
      <c r="V656" s="17"/>
    </row>
    <row r="657" spans="2:41" ht="23.25">
      <c r="B657" s="24" t="s">
        <v>68</v>
      </c>
      <c r="V657" s="17"/>
      <c r="X657" s="22" t="s">
        <v>68</v>
      </c>
    </row>
    <row r="658" spans="2:41" ht="23.25">
      <c r="B658" s="23" t="s">
        <v>32</v>
      </c>
      <c r="C658" s="20">
        <f>IF(X613="PAGADO",0,C618)</f>
        <v>-7974.349255000001</v>
      </c>
      <c r="E658" s="174" t="s">
        <v>20</v>
      </c>
      <c r="F658" s="174"/>
      <c r="G658" s="174"/>
      <c r="H658" s="174"/>
      <c r="V658" s="17"/>
      <c r="X658" s="23" t="s">
        <v>32</v>
      </c>
      <c r="Y658" s="20">
        <f>IF(B1458="PAGADO",0,C663)</f>
        <v>-7974.349255000001</v>
      </c>
      <c r="AA658" s="174" t="s">
        <v>20</v>
      </c>
      <c r="AB658" s="174"/>
      <c r="AC658" s="174"/>
      <c r="AD658" s="174"/>
    </row>
    <row r="659" spans="2:41">
      <c r="B659" s="1" t="s">
        <v>0</v>
      </c>
      <c r="C659" s="19">
        <f>H674</f>
        <v>0</v>
      </c>
      <c r="E659" s="2" t="s">
        <v>1</v>
      </c>
      <c r="F659" s="2" t="s">
        <v>2</v>
      </c>
      <c r="G659" s="2" t="s">
        <v>3</v>
      </c>
      <c r="H659" s="2" t="s">
        <v>4</v>
      </c>
      <c r="N659" s="2" t="s">
        <v>1</v>
      </c>
      <c r="O659" s="2" t="s">
        <v>5</v>
      </c>
      <c r="P659" s="2" t="s">
        <v>4</v>
      </c>
      <c r="Q659" s="2" t="s">
        <v>6</v>
      </c>
      <c r="R659" s="2" t="s">
        <v>7</v>
      </c>
      <c r="S659" s="3"/>
      <c r="V659" s="17"/>
      <c r="X659" s="1" t="s">
        <v>0</v>
      </c>
      <c r="Y659" s="19">
        <f>AD674</f>
        <v>0</v>
      </c>
      <c r="AA659" s="2" t="s">
        <v>1</v>
      </c>
      <c r="AB659" s="2" t="s">
        <v>2</v>
      </c>
      <c r="AC659" s="2" t="s">
        <v>3</v>
      </c>
      <c r="AD659" s="2" t="s">
        <v>4</v>
      </c>
      <c r="AJ659" s="2" t="s">
        <v>1</v>
      </c>
      <c r="AK659" s="2" t="s">
        <v>5</v>
      </c>
      <c r="AL659" s="2" t="s">
        <v>4</v>
      </c>
      <c r="AM659" s="2" t="s">
        <v>6</v>
      </c>
      <c r="AN659" s="2" t="s">
        <v>7</v>
      </c>
      <c r="AO659" s="3"/>
    </row>
    <row r="660" spans="2:41">
      <c r="C660" s="2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Y660" s="2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" t="s">
        <v>24</v>
      </c>
      <c r="C661" s="19">
        <f>IF(C658&gt;0,C658+C659,C659)</f>
        <v>0</v>
      </c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1" t="s">
        <v>24</v>
      </c>
      <c r="Y661" s="19">
        <f>IF(Y658&gt;0,Y658+Y659,Y659)</f>
        <v>0</v>
      </c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>
      <c r="B662" s="1" t="s">
        <v>9</v>
      </c>
      <c r="C662" s="20">
        <f>C686</f>
        <v>7974.349255000001</v>
      </c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" t="s">
        <v>9</v>
      </c>
      <c r="Y662" s="20">
        <f>Y686</f>
        <v>7974.349255000001</v>
      </c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>
      <c r="B663" s="6" t="s">
        <v>26</v>
      </c>
      <c r="C663" s="21">
        <f>C661-C662</f>
        <v>-7974.349255000001</v>
      </c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6" t="s">
        <v>27</v>
      </c>
      <c r="Y663" s="21">
        <f>Y661-Y662</f>
        <v>-7974.349255000001</v>
      </c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 ht="23.25">
      <c r="B664" s="6"/>
      <c r="C664" s="7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75" t="str">
        <f>IF(Y663&lt;0,"NO PAGAR","COBRAR'")</f>
        <v>NO PAGAR</v>
      </c>
      <c r="Y664" s="175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 ht="23.25">
      <c r="B665" s="175" t="str">
        <f>IF(C663&lt;0,"NO PAGAR","COBRAR'")</f>
        <v>NO PAGAR</v>
      </c>
      <c r="C665" s="175"/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6"/>
      <c r="Y665" s="8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68" t="s">
        <v>9</v>
      </c>
      <c r="C666" s="169"/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68" t="s">
        <v>9</v>
      </c>
      <c r="Y666" s="169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9" t="str">
        <f>IF(Y618&lt;0,"SALDO ADELANTADO","SALDO A FAVOR '")</f>
        <v>SALDO ADELANTADO</v>
      </c>
      <c r="C667" s="10">
        <f>IF(Y618&lt;=0,Y618*-1)</f>
        <v>7974.349255000001</v>
      </c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9" t="str">
        <f>IF(C663&lt;0,"SALDO ADELANTADO","SALDO A FAVOR'")</f>
        <v>SALDO ADELANTADO</v>
      </c>
      <c r="Y667" s="10">
        <f>IF(C663&lt;=0,C663*-1)</f>
        <v>7974.349255000001</v>
      </c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10</v>
      </c>
      <c r="C668" s="10">
        <f>R676</f>
        <v>0</v>
      </c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10</v>
      </c>
      <c r="Y668" s="10">
        <f>AN676</f>
        <v>0</v>
      </c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11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11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12</v>
      </c>
      <c r="C670" s="1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12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13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13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14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14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15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15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16</v>
      </c>
      <c r="C674" s="10"/>
      <c r="E674" s="170" t="s">
        <v>7</v>
      </c>
      <c r="F674" s="171"/>
      <c r="G674" s="172"/>
      <c r="H674" s="5">
        <f>SUM(H660:H673)</f>
        <v>0</v>
      </c>
      <c r="N674" s="3"/>
      <c r="O674" s="3"/>
      <c r="P674" s="3"/>
      <c r="Q674" s="3"/>
      <c r="R674" s="18"/>
      <c r="S674" s="3"/>
      <c r="V674" s="17"/>
      <c r="X674" s="11" t="s">
        <v>16</v>
      </c>
      <c r="Y674" s="10"/>
      <c r="AA674" s="170" t="s">
        <v>7</v>
      </c>
      <c r="AB674" s="171"/>
      <c r="AC674" s="172"/>
      <c r="AD674" s="5">
        <f>SUM(AD660:AD673)</f>
        <v>0</v>
      </c>
      <c r="AJ674" s="3"/>
      <c r="AK674" s="3"/>
      <c r="AL674" s="3"/>
      <c r="AM674" s="3"/>
      <c r="AN674" s="18"/>
      <c r="AO674" s="3"/>
    </row>
    <row r="675" spans="2:41">
      <c r="B675" s="11" t="s">
        <v>17</v>
      </c>
      <c r="C675" s="10"/>
      <c r="E675" s="13"/>
      <c r="F675" s="13"/>
      <c r="G675" s="13"/>
      <c r="N675" s="3"/>
      <c r="O675" s="3"/>
      <c r="P675" s="3"/>
      <c r="Q675" s="3"/>
      <c r="R675" s="18"/>
      <c r="S675" s="3"/>
      <c r="V675" s="17"/>
      <c r="X675" s="11" t="s">
        <v>17</v>
      </c>
      <c r="Y675" s="10"/>
      <c r="AA675" s="13"/>
      <c r="AB675" s="13"/>
      <c r="AC675" s="13"/>
      <c r="AJ675" s="3"/>
      <c r="AK675" s="3"/>
      <c r="AL675" s="3"/>
      <c r="AM675" s="3"/>
      <c r="AN675" s="18"/>
      <c r="AO675" s="3"/>
    </row>
    <row r="676" spans="2:41">
      <c r="B676" s="12"/>
      <c r="C676" s="10"/>
      <c r="N676" s="170" t="s">
        <v>7</v>
      </c>
      <c r="O676" s="171"/>
      <c r="P676" s="171"/>
      <c r="Q676" s="172"/>
      <c r="R676" s="18">
        <f>SUM(R660:R675)</f>
        <v>0</v>
      </c>
      <c r="S676" s="3"/>
      <c r="V676" s="17"/>
      <c r="X676" s="12"/>
      <c r="Y676" s="10"/>
      <c r="AJ676" s="170" t="s">
        <v>7</v>
      </c>
      <c r="AK676" s="171"/>
      <c r="AL676" s="171"/>
      <c r="AM676" s="172"/>
      <c r="AN676" s="18">
        <f>SUM(AN660:AN675)</f>
        <v>0</v>
      </c>
      <c r="AO676" s="3"/>
    </row>
    <row r="677" spans="2:41">
      <c r="B677" s="12"/>
      <c r="C677" s="10"/>
      <c r="V677" s="17"/>
      <c r="X677" s="12"/>
      <c r="Y677" s="10"/>
    </row>
    <row r="678" spans="2:41">
      <c r="B678" s="12"/>
      <c r="C678" s="10"/>
      <c r="V678" s="17"/>
      <c r="X678" s="12"/>
      <c r="Y678" s="10"/>
    </row>
    <row r="679" spans="2:41">
      <c r="B679" s="12"/>
      <c r="C679" s="10"/>
      <c r="E679" s="14"/>
      <c r="V679" s="17"/>
      <c r="X679" s="12"/>
      <c r="Y679" s="10"/>
      <c r="AA679" s="14"/>
    </row>
    <row r="680" spans="2:41">
      <c r="B680" s="12"/>
      <c r="C680" s="10"/>
      <c r="V680" s="17"/>
      <c r="X680" s="12"/>
      <c r="Y680" s="10"/>
    </row>
    <row r="681" spans="2:41">
      <c r="B681" s="12"/>
      <c r="C681" s="10"/>
      <c r="V681" s="17"/>
      <c r="X681" s="12"/>
      <c r="Y681" s="10"/>
    </row>
    <row r="682" spans="2:41">
      <c r="B682" s="12"/>
      <c r="C682" s="10"/>
      <c r="V682" s="17"/>
      <c r="X682" s="12"/>
      <c r="Y682" s="10"/>
    </row>
    <row r="683" spans="2:41">
      <c r="B683" s="12"/>
      <c r="C683" s="10"/>
      <c r="V683" s="17"/>
      <c r="X683" s="12"/>
      <c r="Y683" s="10"/>
    </row>
    <row r="684" spans="2:41">
      <c r="B684" s="12"/>
      <c r="C684" s="10"/>
      <c r="V684" s="17"/>
      <c r="X684" s="12"/>
      <c r="Y684" s="10"/>
    </row>
    <row r="685" spans="2:41">
      <c r="B685" s="11"/>
      <c r="C685" s="10"/>
      <c r="V685" s="17"/>
      <c r="X685" s="11"/>
      <c r="Y685" s="10"/>
    </row>
    <row r="686" spans="2:41">
      <c r="B686" s="15" t="s">
        <v>18</v>
      </c>
      <c r="C686" s="16">
        <f>SUM(C667:C685)</f>
        <v>7974.349255000001</v>
      </c>
      <c r="D686" t="s">
        <v>22</v>
      </c>
      <c r="E686" t="s">
        <v>21</v>
      </c>
      <c r="V686" s="17"/>
      <c r="X686" s="15" t="s">
        <v>18</v>
      </c>
      <c r="Y686" s="16">
        <f>SUM(Y667:Y685)</f>
        <v>7974.349255000001</v>
      </c>
      <c r="Z686" t="s">
        <v>22</v>
      </c>
      <c r="AA686" t="s">
        <v>21</v>
      </c>
    </row>
    <row r="687" spans="2:41">
      <c r="E687" s="1" t="s">
        <v>19</v>
      </c>
      <c r="V687" s="17"/>
      <c r="AA687" s="1" t="s">
        <v>19</v>
      </c>
    </row>
    <row r="688" spans="2:41">
      <c r="V688" s="17"/>
    </row>
    <row r="689" spans="8:31">
      <c r="V689" s="17"/>
    </row>
    <row r="690" spans="8:31">
      <c r="V690" s="17"/>
    </row>
    <row r="691" spans="8:31">
      <c r="V691" s="17"/>
    </row>
    <row r="692" spans="8:31">
      <c r="V692" s="17"/>
    </row>
    <row r="693" spans="8:31">
      <c r="V693" s="17"/>
    </row>
    <row r="694" spans="8:31">
      <c r="V694" s="17"/>
    </row>
    <row r="695" spans="8:31">
      <c r="V695" s="17"/>
    </row>
    <row r="696" spans="8:31">
      <c r="V696" s="17"/>
    </row>
    <row r="697" spans="8:31">
      <c r="V697" s="17"/>
    </row>
    <row r="698" spans="8:31" ht="26.25">
      <c r="I698" s="76"/>
      <c r="V698" s="17"/>
    </row>
    <row r="699" spans="8:31" ht="26.25">
      <c r="I699" s="76"/>
      <c r="V699" s="17"/>
    </row>
    <row r="700" spans="8:31">
      <c r="V700" s="17"/>
      <c r="AC700" s="176" t="s">
        <v>29</v>
      </c>
      <c r="AD700" s="176"/>
      <c r="AE700" s="176"/>
    </row>
    <row r="701" spans="8:31" ht="15" customHeight="1">
      <c r="H701" s="76" t="s">
        <v>28</v>
      </c>
      <c r="J701" s="76"/>
      <c r="V701" s="17"/>
      <c r="AC701" s="176"/>
      <c r="AD701" s="176"/>
      <c r="AE701" s="176"/>
    </row>
    <row r="702" spans="8:31" ht="15" customHeight="1">
      <c r="H702" s="76"/>
      <c r="J702" s="76"/>
      <c r="V702" s="17"/>
      <c r="AC702" s="176"/>
      <c r="AD702" s="176"/>
      <c r="AE702" s="176"/>
    </row>
    <row r="703" spans="8:31">
      <c r="V703" s="17"/>
    </row>
    <row r="704" spans="8:31">
      <c r="V704" s="17"/>
    </row>
    <row r="705" spans="2:41" ht="23.25">
      <c r="B705" s="22" t="s">
        <v>69</v>
      </c>
      <c r="V705" s="17"/>
      <c r="X705" s="22" t="s">
        <v>69</v>
      </c>
    </row>
    <row r="706" spans="2:41" ht="23.25">
      <c r="B706" s="23" t="s">
        <v>32</v>
      </c>
      <c r="C706" s="20">
        <f>IF(X658="PAGADO",0,Y663)</f>
        <v>-7974.349255000001</v>
      </c>
      <c r="E706" s="174" t="s">
        <v>20</v>
      </c>
      <c r="F706" s="174"/>
      <c r="G706" s="174"/>
      <c r="H706" s="174"/>
      <c r="V706" s="17"/>
      <c r="X706" s="23" t="s">
        <v>32</v>
      </c>
      <c r="Y706" s="20">
        <f>IF(B706="PAGADO",0,C711)</f>
        <v>-7974.349255000001</v>
      </c>
      <c r="AA706" s="174" t="s">
        <v>20</v>
      </c>
      <c r="AB706" s="174"/>
      <c r="AC706" s="174"/>
      <c r="AD706" s="174"/>
    </row>
    <row r="707" spans="2:41">
      <c r="B707" s="1" t="s">
        <v>0</v>
      </c>
      <c r="C707" s="19">
        <f>H722</f>
        <v>0</v>
      </c>
      <c r="E707" s="2" t="s">
        <v>1</v>
      </c>
      <c r="F707" s="2" t="s">
        <v>2</v>
      </c>
      <c r="G707" s="2" t="s">
        <v>3</v>
      </c>
      <c r="H707" s="2" t="s">
        <v>4</v>
      </c>
      <c r="N707" s="2" t="s">
        <v>1</v>
      </c>
      <c r="O707" s="2" t="s">
        <v>5</v>
      </c>
      <c r="P707" s="2" t="s">
        <v>4</v>
      </c>
      <c r="Q707" s="2" t="s">
        <v>6</v>
      </c>
      <c r="R707" s="2" t="s">
        <v>7</v>
      </c>
      <c r="S707" s="3"/>
      <c r="V707" s="17"/>
      <c r="X707" s="1" t="s">
        <v>0</v>
      </c>
      <c r="Y707" s="19">
        <f>AD722</f>
        <v>0</v>
      </c>
      <c r="AA707" s="2" t="s">
        <v>1</v>
      </c>
      <c r="AB707" s="2" t="s">
        <v>2</v>
      </c>
      <c r="AC707" s="2" t="s">
        <v>3</v>
      </c>
      <c r="AD707" s="2" t="s">
        <v>4</v>
      </c>
      <c r="AJ707" s="2" t="s">
        <v>1</v>
      </c>
      <c r="AK707" s="2" t="s">
        <v>5</v>
      </c>
      <c r="AL707" s="2" t="s">
        <v>4</v>
      </c>
      <c r="AM707" s="2" t="s">
        <v>6</v>
      </c>
      <c r="AN707" s="2" t="s">
        <v>7</v>
      </c>
      <c r="AO707" s="3"/>
    </row>
    <row r="708" spans="2:41">
      <c r="C708" s="2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Y708" s="2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" t="s">
        <v>24</v>
      </c>
      <c r="C709" s="19">
        <f>IF(C706&gt;0,C706+C707,C707)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" t="s">
        <v>24</v>
      </c>
      <c r="Y709" s="19">
        <f>IF(Y706&gt;0,Y706+Y707,Y707)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" t="s">
        <v>9</v>
      </c>
      <c r="C710" s="20">
        <f>C733</f>
        <v>7974.349255000001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" t="s">
        <v>9</v>
      </c>
      <c r="Y710" s="20">
        <f>Y733</f>
        <v>7974.349255000001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6" t="s">
        <v>25</v>
      </c>
      <c r="C711" s="21">
        <f>C709-C710</f>
        <v>-7974.349255000001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6" t="s">
        <v>8</v>
      </c>
      <c r="Y711" s="21">
        <f>Y709-Y710</f>
        <v>-7974.349255000001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ht="26.25">
      <c r="B712" s="177" t="str">
        <f>IF(C711&lt;0,"NO PAGAR","COBRAR")</f>
        <v>NO PAGAR</v>
      </c>
      <c r="C712" s="177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77" t="str">
        <f>IF(Y711&lt;0,"NO PAGAR","COBRAR")</f>
        <v>NO PAGAR</v>
      </c>
      <c r="Y712" s="177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68" t="s">
        <v>9</v>
      </c>
      <c r="C713" s="169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68" t="s">
        <v>9</v>
      </c>
      <c r="Y713" s="169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9" t="str">
        <f>IF(C747&lt;0,"SALDO A FAVOR","SALDO ADELANTAD0'")</f>
        <v>SALDO ADELANTAD0'</v>
      </c>
      <c r="C714" s="10">
        <f>IF(Y658&lt;=0,Y658*-1)</f>
        <v>7974.349255000001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9" t="str">
        <f>IF(C711&lt;0,"SALDO ADELANTADO","SALDO A FAVOR'")</f>
        <v>SALDO ADELANTADO</v>
      </c>
      <c r="Y714" s="10">
        <f>IF(C711&lt;=0,C711*-1)</f>
        <v>7974.349255000001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10</v>
      </c>
      <c r="C715" s="10">
        <f>R724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10</v>
      </c>
      <c r="Y715" s="10">
        <f>AN724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11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11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12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12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13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13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14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14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15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15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16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16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17</v>
      </c>
      <c r="C722" s="10"/>
      <c r="E722" s="170" t="s">
        <v>7</v>
      </c>
      <c r="F722" s="171"/>
      <c r="G722" s="172"/>
      <c r="H722" s="5">
        <f>SUM(H708:H721)</f>
        <v>0</v>
      </c>
      <c r="N722" s="3"/>
      <c r="O722" s="3"/>
      <c r="P722" s="3"/>
      <c r="Q722" s="3"/>
      <c r="R722" s="18"/>
      <c r="S722" s="3"/>
      <c r="V722" s="17"/>
      <c r="X722" s="11" t="s">
        <v>17</v>
      </c>
      <c r="Y722" s="10"/>
      <c r="AA722" s="170" t="s">
        <v>7</v>
      </c>
      <c r="AB722" s="171"/>
      <c r="AC722" s="172"/>
      <c r="AD722" s="5">
        <f>SUM(AD708:AD721)</f>
        <v>0</v>
      </c>
      <c r="AJ722" s="3"/>
      <c r="AK722" s="3"/>
      <c r="AL722" s="3"/>
      <c r="AM722" s="3"/>
      <c r="AN722" s="18"/>
      <c r="AO722" s="3"/>
    </row>
    <row r="723" spans="2:41">
      <c r="B723" s="12"/>
      <c r="C723" s="10"/>
      <c r="E723" s="13"/>
      <c r="F723" s="13"/>
      <c r="G723" s="13"/>
      <c r="N723" s="3"/>
      <c r="O723" s="3"/>
      <c r="P723" s="3"/>
      <c r="Q723" s="3"/>
      <c r="R723" s="18"/>
      <c r="S723" s="3"/>
      <c r="V723" s="17"/>
      <c r="X723" s="12"/>
      <c r="Y723" s="10"/>
      <c r="AA723" s="13"/>
      <c r="AB723" s="13"/>
      <c r="AC723" s="13"/>
      <c r="AJ723" s="3"/>
      <c r="AK723" s="3"/>
      <c r="AL723" s="3"/>
      <c r="AM723" s="3"/>
      <c r="AN723" s="18"/>
      <c r="AO723" s="3"/>
    </row>
    <row r="724" spans="2:41">
      <c r="B724" s="12"/>
      <c r="C724" s="10"/>
      <c r="N724" s="170" t="s">
        <v>7</v>
      </c>
      <c r="O724" s="171"/>
      <c r="P724" s="171"/>
      <c r="Q724" s="172"/>
      <c r="R724" s="18">
        <f>SUM(R708:R723)</f>
        <v>0</v>
      </c>
      <c r="S724" s="3"/>
      <c r="V724" s="17"/>
      <c r="X724" s="12"/>
      <c r="Y724" s="10"/>
      <c r="AJ724" s="170" t="s">
        <v>7</v>
      </c>
      <c r="AK724" s="171"/>
      <c r="AL724" s="171"/>
      <c r="AM724" s="172"/>
      <c r="AN724" s="18">
        <f>SUM(AN708:AN723)</f>
        <v>0</v>
      </c>
      <c r="AO724" s="3"/>
    </row>
    <row r="725" spans="2:41">
      <c r="B725" s="12"/>
      <c r="C725" s="10"/>
      <c r="V725" s="17"/>
      <c r="X725" s="12"/>
      <c r="Y725" s="10"/>
    </row>
    <row r="726" spans="2:41">
      <c r="B726" s="12"/>
      <c r="C726" s="10"/>
      <c r="V726" s="17"/>
      <c r="X726" s="12"/>
      <c r="Y726" s="10"/>
    </row>
    <row r="727" spans="2:41">
      <c r="B727" s="12"/>
      <c r="C727" s="10"/>
      <c r="E727" s="14"/>
      <c r="V727" s="17"/>
      <c r="X727" s="12"/>
      <c r="Y727" s="10"/>
      <c r="AA727" s="14"/>
    </row>
    <row r="728" spans="2:41">
      <c r="B728" s="12"/>
      <c r="C728" s="10"/>
      <c r="V728" s="17"/>
      <c r="X728" s="12"/>
      <c r="Y728" s="10"/>
    </row>
    <row r="729" spans="2:41">
      <c r="B729" s="12"/>
      <c r="C729" s="10"/>
      <c r="V729" s="17"/>
      <c r="X729" s="12"/>
      <c r="Y729" s="10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1"/>
      <c r="C732" s="10"/>
      <c r="V732" s="17"/>
      <c r="X732" s="11"/>
      <c r="Y732" s="10"/>
    </row>
    <row r="733" spans="2:41">
      <c r="B733" s="15" t="s">
        <v>18</v>
      </c>
      <c r="C733" s="16">
        <f>SUM(C714:C732)</f>
        <v>7974.349255000001</v>
      </c>
      <c r="V733" s="17"/>
      <c r="X733" s="15" t="s">
        <v>18</v>
      </c>
      <c r="Y733" s="16">
        <f>SUM(Y714:Y732)</f>
        <v>7974.349255000001</v>
      </c>
    </row>
    <row r="734" spans="2:41">
      <c r="D734" t="s">
        <v>22</v>
      </c>
      <c r="E734" t="s">
        <v>21</v>
      </c>
      <c r="V734" s="17"/>
      <c r="Z734" t="s">
        <v>22</v>
      </c>
      <c r="AA734" t="s">
        <v>21</v>
      </c>
    </row>
    <row r="735" spans="2:41">
      <c r="E735" s="1" t="s">
        <v>19</v>
      </c>
      <c r="V735" s="17"/>
      <c r="AA735" s="1" t="s">
        <v>19</v>
      </c>
    </row>
    <row r="736" spans="2:41">
      <c r="V736" s="17"/>
    </row>
    <row r="737" spans="1:43">
      <c r="V737" s="17"/>
    </row>
    <row r="738" spans="1:43">
      <c r="V738" s="17"/>
    </row>
    <row r="739" spans="1:43">
      <c r="I739" s="17"/>
      <c r="V739" s="17"/>
    </row>
    <row r="740" spans="1:43">
      <c r="I740" s="17"/>
      <c r="V740" s="17"/>
    </row>
    <row r="741" spans="1:43">
      <c r="I741" s="17"/>
      <c r="V741" s="17"/>
    </row>
    <row r="742" spans="1:43">
      <c r="A742" s="17"/>
      <c r="B742" s="17"/>
      <c r="C742" s="17"/>
      <c r="D742" s="17"/>
      <c r="E742" s="17"/>
      <c r="F742" s="17"/>
      <c r="G742" s="17"/>
      <c r="H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  <c r="AN742" s="17"/>
      <c r="AO742" s="17"/>
      <c r="AP742" s="17"/>
      <c r="AQ742" s="17"/>
    </row>
    <row r="743" spans="1:43" ht="26.25">
      <c r="A743" s="17"/>
      <c r="B743" s="17"/>
      <c r="C743" s="17"/>
      <c r="D743" s="17"/>
      <c r="E743" s="17"/>
      <c r="F743" s="17"/>
      <c r="G743" s="17"/>
      <c r="H743" s="17"/>
      <c r="I743" s="76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  <c r="AN743" s="17"/>
      <c r="AO743" s="17"/>
      <c r="AP743" s="17"/>
      <c r="AQ743" s="17"/>
    </row>
    <row r="744" spans="1:43" ht="26.25">
      <c r="A744" s="17"/>
      <c r="B744" s="17"/>
      <c r="C744" s="17"/>
      <c r="D744" s="17"/>
      <c r="E744" s="17"/>
      <c r="F744" s="17"/>
      <c r="G744" s="17"/>
      <c r="H744" s="17"/>
      <c r="I744" s="76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  <c r="AN744" s="17"/>
      <c r="AO744" s="17"/>
      <c r="AP744" s="17"/>
      <c r="AQ744" s="17"/>
    </row>
    <row r="745" spans="1:43">
      <c r="V745" s="17"/>
    </row>
    <row r="746" spans="1:43" ht="15" customHeight="1">
      <c r="H746" s="76" t="s">
        <v>30</v>
      </c>
      <c r="J746" s="76"/>
      <c r="V746" s="17"/>
      <c r="AA746" s="173" t="s">
        <v>31</v>
      </c>
      <c r="AB746" s="173"/>
      <c r="AC746" s="173"/>
    </row>
    <row r="747" spans="1:43" ht="15" customHeight="1">
      <c r="H747" s="76"/>
      <c r="J747" s="76"/>
      <c r="V747" s="17"/>
      <c r="AA747" s="173"/>
      <c r="AB747" s="173"/>
      <c r="AC747" s="173"/>
    </row>
    <row r="748" spans="1:43">
      <c r="V748" s="17"/>
    </row>
    <row r="749" spans="1:43">
      <c r="V749" s="17"/>
    </row>
    <row r="750" spans="1:43" ht="23.25">
      <c r="B750" s="24" t="s">
        <v>69</v>
      </c>
      <c r="V750" s="17"/>
      <c r="X750" s="22" t="s">
        <v>69</v>
      </c>
    </row>
    <row r="751" spans="1:43" ht="23.25">
      <c r="B751" s="23" t="s">
        <v>32</v>
      </c>
      <c r="C751" s="20">
        <f>IF(X706="PAGADO",0,C711)</f>
        <v>-7974.349255000001</v>
      </c>
      <c r="E751" s="174" t="s">
        <v>20</v>
      </c>
      <c r="F751" s="174"/>
      <c r="G751" s="174"/>
      <c r="H751" s="174"/>
      <c r="V751" s="17"/>
      <c r="X751" s="23" t="s">
        <v>32</v>
      </c>
      <c r="Y751" s="20">
        <f>IF(B1551="PAGADO",0,C756)</f>
        <v>-7974.349255000001</v>
      </c>
      <c r="AA751" s="174" t="s">
        <v>20</v>
      </c>
      <c r="AB751" s="174"/>
      <c r="AC751" s="174"/>
      <c r="AD751" s="174"/>
    </row>
    <row r="752" spans="1:43">
      <c r="B752" s="1" t="s">
        <v>0</v>
      </c>
      <c r="C752" s="19">
        <f>H767</f>
        <v>0</v>
      </c>
      <c r="E752" s="2" t="s">
        <v>1</v>
      </c>
      <c r="F752" s="2" t="s">
        <v>2</v>
      </c>
      <c r="G752" s="2" t="s">
        <v>3</v>
      </c>
      <c r="H752" s="2" t="s">
        <v>4</v>
      </c>
      <c r="N752" s="2" t="s">
        <v>1</v>
      </c>
      <c r="O752" s="2" t="s">
        <v>5</v>
      </c>
      <c r="P752" s="2" t="s">
        <v>4</v>
      </c>
      <c r="Q752" s="2" t="s">
        <v>6</v>
      </c>
      <c r="R752" s="2" t="s">
        <v>7</v>
      </c>
      <c r="S752" s="3"/>
      <c r="V752" s="17"/>
      <c r="X752" s="1" t="s">
        <v>0</v>
      </c>
      <c r="Y752" s="19">
        <f>AD767</f>
        <v>0</v>
      </c>
      <c r="AA752" s="2" t="s">
        <v>1</v>
      </c>
      <c r="AB752" s="2" t="s">
        <v>2</v>
      </c>
      <c r="AC752" s="2" t="s">
        <v>3</v>
      </c>
      <c r="AD752" s="2" t="s">
        <v>4</v>
      </c>
      <c r="AJ752" s="2" t="s">
        <v>1</v>
      </c>
      <c r="AK752" s="2" t="s">
        <v>5</v>
      </c>
      <c r="AL752" s="2" t="s">
        <v>4</v>
      </c>
      <c r="AM752" s="2" t="s">
        <v>6</v>
      </c>
      <c r="AN752" s="2" t="s">
        <v>7</v>
      </c>
      <c r="AO752" s="3"/>
    </row>
    <row r="753" spans="2:41">
      <c r="C753" s="2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Y753" s="2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" t="s">
        <v>24</v>
      </c>
      <c r="C754" s="19">
        <f>IF(C751&gt;0,C751+C752,C752)</f>
        <v>0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" t="s">
        <v>24</v>
      </c>
      <c r="Y754" s="19">
        <f>IF(Y751&gt;0,Y751+Y752,Y752)</f>
        <v>0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" t="s">
        <v>9</v>
      </c>
      <c r="C755" s="20">
        <f>C779</f>
        <v>7974.349255000001</v>
      </c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" t="s">
        <v>9</v>
      </c>
      <c r="Y755" s="20">
        <f>Y779</f>
        <v>7974.349255000001</v>
      </c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6" t="s">
        <v>26</v>
      </c>
      <c r="C756" s="21">
        <f>C754-C755</f>
        <v>-7974.349255000001</v>
      </c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6" t="s">
        <v>27</v>
      </c>
      <c r="Y756" s="21">
        <f>Y754-Y755</f>
        <v>-7974.349255000001</v>
      </c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 ht="23.25">
      <c r="B757" s="6"/>
      <c r="C757" s="7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75" t="str">
        <f>IF(Y756&lt;0,"NO PAGAR","COBRAR'")</f>
        <v>NO PAGAR</v>
      </c>
      <c r="Y757" s="175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 ht="23.25">
      <c r="B758" s="175" t="str">
        <f>IF(C756&lt;0,"NO PAGAR","COBRAR'")</f>
        <v>NO PAGAR</v>
      </c>
      <c r="C758" s="175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6"/>
      <c r="Y758" s="8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68" t="s">
        <v>9</v>
      </c>
      <c r="C759" s="169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68" t="s">
        <v>9</v>
      </c>
      <c r="Y759" s="169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9" t="str">
        <f>IF(Y711&lt;0,"SALDO ADELANTADO","SALDO A FAVOR '")</f>
        <v>SALDO ADELANTADO</v>
      </c>
      <c r="C760" s="10">
        <f>IF(Y711&lt;=0,Y711*-1)</f>
        <v>7974.349255000001</v>
      </c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9" t="str">
        <f>IF(C756&lt;0,"SALDO ADELANTADO","SALDO A FAVOR'")</f>
        <v>SALDO ADELANTADO</v>
      </c>
      <c r="Y760" s="10">
        <f>IF(C756&lt;=0,C756*-1)</f>
        <v>7974.349255000001</v>
      </c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1" t="s">
        <v>10</v>
      </c>
      <c r="C761" s="10">
        <f>R769</f>
        <v>0</v>
      </c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1" t="s">
        <v>10</v>
      </c>
      <c r="Y761" s="10">
        <f>AN769</f>
        <v>0</v>
      </c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1" t="s">
        <v>11</v>
      </c>
      <c r="C762" s="1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1" t="s">
        <v>11</v>
      </c>
      <c r="Y762" s="1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12</v>
      </c>
      <c r="C763" s="10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12</v>
      </c>
      <c r="Y763" s="10"/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13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13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14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14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15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15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1" t="s">
        <v>16</v>
      </c>
      <c r="C767" s="10"/>
      <c r="E767" s="170" t="s">
        <v>7</v>
      </c>
      <c r="F767" s="171"/>
      <c r="G767" s="172"/>
      <c r="H767" s="5">
        <f>SUM(H753:H766)</f>
        <v>0</v>
      </c>
      <c r="N767" s="3"/>
      <c r="O767" s="3"/>
      <c r="P767" s="3"/>
      <c r="Q767" s="3"/>
      <c r="R767" s="18"/>
      <c r="S767" s="3"/>
      <c r="V767" s="17"/>
      <c r="X767" s="11" t="s">
        <v>16</v>
      </c>
      <c r="Y767" s="10"/>
      <c r="AA767" s="170" t="s">
        <v>7</v>
      </c>
      <c r="AB767" s="171"/>
      <c r="AC767" s="172"/>
      <c r="AD767" s="5">
        <f>SUM(AD753:AD766)</f>
        <v>0</v>
      </c>
      <c r="AJ767" s="3"/>
      <c r="AK767" s="3"/>
      <c r="AL767" s="3"/>
      <c r="AM767" s="3"/>
      <c r="AN767" s="18"/>
      <c r="AO767" s="3"/>
    </row>
    <row r="768" spans="2:41">
      <c r="B768" s="11" t="s">
        <v>17</v>
      </c>
      <c r="C768" s="10"/>
      <c r="E768" s="13"/>
      <c r="F768" s="13"/>
      <c r="G768" s="13"/>
      <c r="N768" s="3"/>
      <c r="O768" s="3"/>
      <c r="P768" s="3"/>
      <c r="Q768" s="3"/>
      <c r="R768" s="18"/>
      <c r="S768" s="3"/>
      <c r="V768" s="17"/>
      <c r="X768" s="11" t="s">
        <v>17</v>
      </c>
      <c r="Y768" s="10"/>
      <c r="AA768" s="13"/>
      <c r="AB768" s="13"/>
      <c r="AC768" s="13"/>
      <c r="AJ768" s="3"/>
      <c r="AK768" s="3"/>
      <c r="AL768" s="3"/>
      <c r="AM768" s="3"/>
      <c r="AN768" s="18"/>
      <c r="AO768" s="3"/>
    </row>
    <row r="769" spans="2:41">
      <c r="B769" s="12"/>
      <c r="C769" s="10"/>
      <c r="N769" s="170" t="s">
        <v>7</v>
      </c>
      <c r="O769" s="171"/>
      <c r="P769" s="171"/>
      <c r="Q769" s="172"/>
      <c r="R769" s="18">
        <f>SUM(R753:R768)</f>
        <v>0</v>
      </c>
      <c r="S769" s="3"/>
      <c r="V769" s="17"/>
      <c r="X769" s="12"/>
      <c r="Y769" s="10"/>
      <c r="AJ769" s="170" t="s">
        <v>7</v>
      </c>
      <c r="AK769" s="171"/>
      <c r="AL769" s="171"/>
      <c r="AM769" s="172"/>
      <c r="AN769" s="18">
        <f>SUM(AN753:AN768)</f>
        <v>0</v>
      </c>
      <c r="AO769" s="3"/>
    </row>
    <row r="770" spans="2:41">
      <c r="B770" s="12"/>
      <c r="C770" s="10"/>
      <c r="V770" s="17"/>
      <c r="X770" s="12"/>
      <c r="Y770" s="10"/>
    </row>
    <row r="771" spans="2:41">
      <c r="B771" s="12"/>
      <c r="C771" s="10"/>
      <c r="V771" s="17"/>
      <c r="X771" s="12"/>
      <c r="Y771" s="10"/>
    </row>
    <row r="772" spans="2:41">
      <c r="B772" s="12"/>
      <c r="C772" s="10"/>
      <c r="E772" s="14"/>
      <c r="V772" s="17"/>
      <c r="X772" s="12"/>
      <c r="Y772" s="10"/>
      <c r="AA772" s="14"/>
    </row>
    <row r="773" spans="2:41">
      <c r="B773" s="12"/>
      <c r="C773" s="10"/>
      <c r="V773" s="17"/>
      <c r="X773" s="12"/>
      <c r="Y773" s="10"/>
    </row>
    <row r="774" spans="2:41">
      <c r="B774" s="12"/>
      <c r="C774" s="10"/>
      <c r="V774" s="17"/>
      <c r="X774" s="12"/>
      <c r="Y774" s="10"/>
    </row>
    <row r="775" spans="2:41">
      <c r="B775" s="12"/>
      <c r="C775" s="10"/>
      <c r="V775" s="17"/>
      <c r="X775" s="12"/>
      <c r="Y775" s="10"/>
    </row>
    <row r="776" spans="2:41">
      <c r="B776" s="12"/>
      <c r="C776" s="10"/>
      <c r="V776" s="17"/>
      <c r="X776" s="12"/>
      <c r="Y776" s="10"/>
    </row>
    <row r="777" spans="2:41">
      <c r="B777" s="12"/>
      <c r="C777" s="10"/>
      <c r="V777" s="17"/>
      <c r="X777" s="12"/>
      <c r="Y777" s="10"/>
    </row>
    <row r="778" spans="2:41">
      <c r="B778" s="11"/>
      <c r="C778" s="10"/>
      <c r="V778" s="17"/>
      <c r="X778" s="11"/>
      <c r="Y778" s="10"/>
    </row>
    <row r="779" spans="2:41">
      <c r="B779" s="15" t="s">
        <v>18</v>
      </c>
      <c r="C779" s="16">
        <f>SUM(C760:C778)</f>
        <v>7974.349255000001</v>
      </c>
      <c r="D779" t="s">
        <v>22</v>
      </c>
      <c r="E779" t="s">
        <v>21</v>
      </c>
      <c r="V779" s="17"/>
      <c r="X779" s="15" t="s">
        <v>18</v>
      </c>
      <c r="Y779" s="16">
        <f>SUM(Y760:Y778)</f>
        <v>7974.349255000001</v>
      </c>
      <c r="Z779" t="s">
        <v>22</v>
      </c>
      <c r="AA779" t="s">
        <v>21</v>
      </c>
    </row>
    <row r="780" spans="2:41">
      <c r="E780" s="1" t="s">
        <v>19</v>
      </c>
      <c r="V780" s="17"/>
      <c r="AA780" s="1" t="s">
        <v>19</v>
      </c>
    </row>
    <row r="781" spans="2:41">
      <c r="V781" s="17"/>
    </row>
    <row r="782" spans="2:41">
      <c r="V782" s="17"/>
    </row>
    <row r="783" spans="2:41">
      <c r="V783" s="17"/>
    </row>
    <row r="784" spans="2:41">
      <c r="V784" s="17"/>
    </row>
    <row r="785" spans="2:41">
      <c r="V785" s="17"/>
    </row>
    <row r="786" spans="2:41">
      <c r="V786" s="17"/>
    </row>
    <row r="787" spans="2:41">
      <c r="V787" s="17"/>
    </row>
    <row r="788" spans="2:41">
      <c r="V788" s="17"/>
    </row>
    <row r="789" spans="2:41">
      <c r="V789" s="17"/>
    </row>
    <row r="790" spans="2:41">
      <c r="V790" s="17"/>
    </row>
    <row r="791" spans="2:41" ht="26.25">
      <c r="I791" s="76"/>
      <c r="V791" s="17"/>
    </row>
    <row r="792" spans="2:41" ht="26.25">
      <c r="I792" s="76"/>
      <c r="V792" s="17"/>
    </row>
    <row r="793" spans="2:41">
      <c r="V793" s="17"/>
      <c r="AC793" s="176" t="s">
        <v>29</v>
      </c>
      <c r="AD793" s="176"/>
      <c r="AE793" s="176"/>
    </row>
    <row r="794" spans="2:41" ht="15" customHeight="1">
      <c r="H794" s="76" t="s">
        <v>28</v>
      </c>
      <c r="J794" s="76"/>
      <c r="V794" s="17"/>
      <c r="AC794" s="176"/>
      <c r="AD794" s="176"/>
      <c r="AE794" s="176"/>
    </row>
    <row r="795" spans="2:41" ht="15" customHeight="1">
      <c r="H795" s="76"/>
      <c r="J795" s="76"/>
      <c r="V795" s="17"/>
      <c r="AC795" s="176"/>
      <c r="AD795" s="176"/>
      <c r="AE795" s="176"/>
    </row>
    <row r="796" spans="2:41">
      <c r="V796" s="17"/>
    </row>
    <row r="797" spans="2:41">
      <c r="V797" s="17"/>
    </row>
    <row r="798" spans="2:41" ht="23.25">
      <c r="B798" s="22" t="s">
        <v>70</v>
      </c>
      <c r="V798" s="17"/>
      <c r="X798" s="22" t="s">
        <v>70</v>
      </c>
    </row>
    <row r="799" spans="2:41" ht="23.25">
      <c r="B799" s="23" t="s">
        <v>32</v>
      </c>
      <c r="C799" s="20">
        <f>IF(X751="PAGADO",0,Y756)</f>
        <v>-7974.349255000001</v>
      </c>
      <c r="E799" s="174" t="s">
        <v>20</v>
      </c>
      <c r="F799" s="174"/>
      <c r="G799" s="174"/>
      <c r="H799" s="174"/>
      <c r="V799" s="17"/>
      <c r="X799" s="23" t="s">
        <v>32</v>
      </c>
      <c r="Y799" s="20">
        <f>IF(B799="PAGADO",0,C804)</f>
        <v>-7974.349255000001</v>
      </c>
      <c r="AA799" s="174" t="s">
        <v>20</v>
      </c>
      <c r="AB799" s="174"/>
      <c r="AC799" s="174"/>
      <c r="AD799" s="174"/>
    </row>
    <row r="800" spans="2:41">
      <c r="B800" s="1" t="s">
        <v>0</v>
      </c>
      <c r="C800" s="19">
        <f>H815</f>
        <v>0</v>
      </c>
      <c r="E800" s="2" t="s">
        <v>1</v>
      </c>
      <c r="F800" s="2" t="s">
        <v>2</v>
      </c>
      <c r="G800" s="2" t="s">
        <v>3</v>
      </c>
      <c r="H800" s="2" t="s">
        <v>4</v>
      </c>
      <c r="N800" s="2" t="s">
        <v>1</v>
      </c>
      <c r="O800" s="2" t="s">
        <v>5</v>
      </c>
      <c r="P800" s="2" t="s">
        <v>4</v>
      </c>
      <c r="Q800" s="2" t="s">
        <v>6</v>
      </c>
      <c r="R800" s="2" t="s">
        <v>7</v>
      </c>
      <c r="S800" s="3"/>
      <c r="V800" s="17"/>
      <c r="X800" s="1" t="s">
        <v>0</v>
      </c>
      <c r="Y800" s="19">
        <f>AD815</f>
        <v>0</v>
      </c>
      <c r="AA800" s="2" t="s">
        <v>1</v>
      </c>
      <c r="AB800" s="2" t="s">
        <v>2</v>
      </c>
      <c r="AC800" s="2" t="s">
        <v>3</v>
      </c>
      <c r="AD800" s="2" t="s">
        <v>4</v>
      </c>
      <c r="AJ800" s="2" t="s">
        <v>1</v>
      </c>
      <c r="AK800" s="2" t="s">
        <v>5</v>
      </c>
      <c r="AL800" s="2" t="s">
        <v>4</v>
      </c>
      <c r="AM800" s="2" t="s">
        <v>6</v>
      </c>
      <c r="AN800" s="2" t="s">
        <v>7</v>
      </c>
      <c r="AO800" s="3"/>
    </row>
    <row r="801" spans="2:41">
      <c r="C801" s="2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Y801" s="2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" t="s">
        <v>24</v>
      </c>
      <c r="C802" s="19">
        <f>IF(C799&gt;0,C799+C800,C800)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" t="s">
        <v>24</v>
      </c>
      <c r="Y802" s="19">
        <f>IF(Y799&gt;0,Y800+Y799,Y800)</f>
        <v>0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" t="s">
        <v>9</v>
      </c>
      <c r="C803" s="20">
        <f>C826</f>
        <v>7974.349255000001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" t="s">
        <v>9</v>
      </c>
      <c r="Y803" s="20">
        <f>Y826</f>
        <v>7974.349255000001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6" t="s">
        <v>25</v>
      </c>
      <c r="C804" s="21">
        <f>C802-C803</f>
        <v>-7974.349255000001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6" t="s">
        <v>8</v>
      </c>
      <c r="Y804" s="21">
        <f>Y802-Y803</f>
        <v>-7974.349255000001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ht="26.25">
      <c r="B805" s="177" t="str">
        <f>IF(C804&lt;0,"NO PAGAR","COBRAR")</f>
        <v>NO PAGAR</v>
      </c>
      <c r="C805" s="177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77" t="str">
        <f>IF(Y804&lt;0,"NO PAGAR","COBRAR")</f>
        <v>NO PAGAR</v>
      </c>
      <c r="Y805" s="177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168" t="s">
        <v>9</v>
      </c>
      <c r="C806" s="169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68" t="s">
        <v>9</v>
      </c>
      <c r="Y806" s="169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9" t="str">
        <f>IF(C840&lt;0,"SALDO A FAVOR","SALDO ADELANTAD0'")</f>
        <v>SALDO ADELANTAD0'</v>
      </c>
      <c r="C807" s="10">
        <f>IF(Y751&lt;=0,Y751*-1)</f>
        <v>7974.349255000001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9" t="str">
        <f>IF(C804&lt;0,"SALDO ADELANTADO","SALDO A FAVOR'")</f>
        <v>SALDO ADELANTADO</v>
      </c>
      <c r="Y807" s="10">
        <f>IF(C804&lt;=0,C804*-1)</f>
        <v>7974.349255000001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1" t="s">
        <v>10</v>
      </c>
      <c r="C808" s="10">
        <f>R817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1" t="s">
        <v>10</v>
      </c>
      <c r="Y808" s="10">
        <f>AN817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11</v>
      </c>
      <c r="C809" s="10"/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11</v>
      </c>
      <c r="Y809" s="10"/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12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12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13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13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14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14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15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15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16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16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17</v>
      </c>
      <c r="C815" s="10"/>
      <c r="E815" s="170" t="s">
        <v>7</v>
      </c>
      <c r="F815" s="171"/>
      <c r="G815" s="172"/>
      <c r="H815" s="5">
        <f>SUM(H801:H814)</f>
        <v>0</v>
      </c>
      <c r="N815" s="3"/>
      <c r="O815" s="3"/>
      <c r="P815" s="3"/>
      <c r="Q815" s="3"/>
      <c r="R815" s="18"/>
      <c r="S815" s="3"/>
      <c r="V815" s="17"/>
      <c r="X815" s="11" t="s">
        <v>17</v>
      </c>
      <c r="Y815" s="10"/>
      <c r="AA815" s="170" t="s">
        <v>7</v>
      </c>
      <c r="AB815" s="171"/>
      <c r="AC815" s="172"/>
      <c r="AD815" s="5">
        <f>SUM(AD801:AD814)</f>
        <v>0</v>
      </c>
      <c r="AJ815" s="3"/>
      <c r="AK815" s="3"/>
      <c r="AL815" s="3"/>
      <c r="AM815" s="3"/>
      <c r="AN815" s="18"/>
      <c r="AO815" s="3"/>
    </row>
    <row r="816" spans="2:41">
      <c r="B816" s="12"/>
      <c r="C816" s="10"/>
      <c r="E816" s="13"/>
      <c r="F816" s="13"/>
      <c r="G816" s="13"/>
      <c r="N816" s="3"/>
      <c r="O816" s="3"/>
      <c r="P816" s="3"/>
      <c r="Q816" s="3"/>
      <c r="R816" s="18"/>
      <c r="S816" s="3"/>
      <c r="V816" s="17"/>
      <c r="X816" s="12"/>
      <c r="Y816" s="10"/>
      <c r="AA816" s="13"/>
      <c r="AB816" s="13"/>
      <c r="AC816" s="13"/>
      <c r="AJ816" s="3"/>
      <c r="AK816" s="3"/>
      <c r="AL816" s="3"/>
      <c r="AM816" s="3"/>
      <c r="AN816" s="18"/>
      <c r="AO816" s="3"/>
    </row>
    <row r="817" spans="2:41">
      <c r="B817" s="12"/>
      <c r="C817" s="10"/>
      <c r="N817" s="170" t="s">
        <v>7</v>
      </c>
      <c r="O817" s="171"/>
      <c r="P817" s="171"/>
      <c r="Q817" s="172"/>
      <c r="R817" s="18">
        <f>SUM(R801:R816)</f>
        <v>0</v>
      </c>
      <c r="S817" s="3"/>
      <c r="V817" s="17"/>
      <c r="X817" s="12"/>
      <c r="Y817" s="10"/>
      <c r="AJ817" s="170" t="s">
        <v>7</v>
      </c>
      <c r="AK817" s="171"/>
      <c r="AL817" s="171"/>
      <c r="AM817" s="172"/>
      <c r="AN817" s="18">
        <f>SUM(AN801:AN816)</f>
        <v>0</v>
      </c>
      <c r="AO817" s="3"/>
    </row>
    <row r="818" spans="2:41">
      <c r="B818" s="12"/>
      <c r="C818" s="10"/>
      <c r="V818" s="17"/>
      <c r="X818" s="12"/>
      <c r="Y818" s="10"/>
    </row>
    <row r="819" spans="2:41">
      <c r="B819" s="12"/>
      <c r="C819" s="10"/>
      <c r="V819" s="17"/>
      <c r="X819" s="12"/>
      <c r="Y819" s="10"/>
    </row>
    <row r="820" spans="2:41">
      <c r="B820" s="12"/>
      <c r="C820" s="10"/>
      <c r="E820" s="14"/>
      <c r="V820" s="17"/>
      <c r="X820" s="12"/>
      <c r="Y820" s="10"/>
      <c r="AA820" s="14"/>
    </row>
    <row r="821" spans="2:41">
      <c r="B821" s="12"/>
      <c r="C821" s="10"/>
      <c r="V821" s="17"/>
      <c r="X821" s="12"/>
      <c r="Y821" s="10"/>
    </row>
    <row r="822" spans="2:41">
      <c r="B822" s="12"/>
      <c r="C822" s="10"/>
      <c r="V822" s="17"/>
      <c r="X822" s="12"/>
      <c r="Y822" s="10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1"/>
      <c r="C825" s="10"/>
      <c r="V825" s="17"/>
      <c r="X825" s="11"/>
      <c r="Y825" s="10"/>
    </row>
    <row r="826" spans="2:41">
      <c r="B826" s="15" t="s">
        <v>18</v>
      </c>
      <c r="C826" s="16">
        <f>SUM(C807:C825)</f>
        <v>7974.349255000001</v>
      </c>
      <c r="V826" s="17"/>
      <c r="X826" s="15" t="s">
        <v>18</v>
      </c>
      <c r="Y826" s="16">
        <f>SUM(Y807:Y825)</f>
        <v>7974.349255000001</v>
      </c>
    </row>
    <row r="827" spans="2:41">
      <c r="D827" t="s">
        <v>22</v>
      </c>
      <c r="E827" t="s">
        <v>21</v>
      </c>
      <c r="V827" s="17"/>
      <c r="Z827" t="s">
        <v>22</v>
      </c>
      <c r="AA827" t="s">
        <v>21</v>
      </c>
    </row>
    <row r="828" spans="2:41">
      <c r="E828" s="1" t="s">
        <v>19</v>
      </c>
      <c r="V828" s="17"/>
      <c r="AA828" s="1" t="s">
        <v>19</v>
      </c>
    </row>
    <row r="829" spans="2:41">
      <c r="V829" s="17"/>
    </row>
    <row r="830" spans="2:41">
      <c r="V830" s="17"/>
    </row>
    <row r="831" spans="2:41">
      <c r="V831" s="17"/>
    </row>
    <row r="832" spans="2:41">
      <c r="I832" s="17"/>
      <c r="V832" s="17"/>
    </row>
    <row r="833" spans="1:43">
      <c r="I833" s="17"/>
      <c r="V833" s="17"/>
    </row>
    <row r="834" spans="1:43">
      <c r="I834" s="17"/>
      <c r="V834" s="17"/>
    </row>
    <row r="835" spans="1:43">
      <c r="A835" s="17"/>
      <c r="B835" s="17"/>
      <c r="C835" s="17"/>
      <c r="D835" s="17"/>
      <c r="E835" s="17"/>
      <c r="F835" s="17"/>
      <c r="G835" s="17"/>
      <c r="H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  <c r="AO835" s="17"/>
      <c r="AP835" s="17"/>
      <c r="AQ835" s="17"/>
    </row>
    <row r="836" spans="1:43" ht="26.25">
      <c r="A836" s="17"/>
      <c r="B836" s="17"/>
      <c r="C836" s="17"/>
      <c r="D836" s="17"/>
      <c r="E836" s="17"/>
      <c r="F836" s="17"/>
      <c r="G836" s="17"/>
      <c r="H836" s="17"/>
      <c r="I836" s="76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  <c r="AN836" s="17"/>
      <c r="AO836" s="17"/>
      <c r="AP836" s="17"/>
      <c r="AQ836" s="17"/>
    </row>
    <row r="837" spans="1:43" ht="26.25">
      <c r="A837" s="17"/>
      <c r="B837" s="17"/>
      <c r="C837" s="17"/>
      <c r="D837" s="17"/>
      <c r="E837" s="17"/>
      <c r="F837" s="17"/>
      <c r="G837" s="17"/>
      <c r="H837" s="17"/>
      <c r="I837" s="76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</row>
    <row r="838" spans="1:43">
      <c r="V838" s="17"/>
    </row>
    <row r="839" spans="1:43" ht="15" customHeight="1">
      <c r="H839" s="76" t="s">
        <v>30</v>
      </c>
      <c r="J839" s="76"/>
      <c r="V839" s="17"/>
      <c r="AA839" s="173" t="s">
        <v>31</v>
      </c>
      <c r="AB839" s="173"/>
      <c r="AC839" s="173"/>
    </row>
    <row r="840" spans="1:43" ht="15" customHeight="1">
      <c r="H840" s="76"/>
      <c r="J840" s="76"/>
      <c r="V840" s="17"/>
      <c r="AA840" s="173"/>
      <c r="AB840" s="173"/>
      <c r="AC840" s="173"/>
    </row>
    <row r="841" spans="1:43">
      <c r="V841" s="17"/>
    </row>
    <row r="842" spans="1:43">
      <c r="V842" s="17"/>
    </row>
    <row r="843" spans="1:43" ht="23.25">
      <c r="B843" s="24" t="s">
        <v>70</v>
      </c>
      <c r="V843" s="17"/>
      <c r="X843" s="22" t="s">
        <v>70</v>
      </c>
    </row>
    <row r="844" spans="1:43" ht="23.25">
      <c r="B844" s="23" t="s">
        <v>32</v>
      </c>
      <c r="C844" s="20">
        <f>IF(X799="PAGADO",0,C804)</f>
        <v>-7974.349255000001</v>
      </c>
      <c r="E844" s="174" t="s">
        <v>20</v>
      </c>
      <c r="F844" s="174"/>
      <c r="G844" s="174"/>
      <c r="H844" s="174"/>
      <c r="V844" s="17"/>
      <c r="X844" s="23" t="s">
        <v>32</v>
      </c>
      <c r="Y844" s="20">
        <f>IF(B1644="PAGADO",0,C849)</f>
        <v>-7974.349255000001</v>
      </c>
      <c r="AA844" s="174" t="s">
        <v>20</v>
      </c>
      <c r="AB844" s="174"/>
      <c r="AC844" s="174"/>
      <c r="AD844" s="174"/>
    </row>
    <row r="845" spans="1:43">
      <c r="B845" s="1" t="s">
        <v>0</v>
      </c>
      <c r="C845" s="19">
        <f>H860</f>
        <v>0</v>
      </c>
      <c r="E845" s="2" t="s">
        <v>1</v>
      </c>
      <c r="F845" s="2" t="s">
        <v>2</v>
      </c>
      <c r="G845" s="2" t="s">
        <v>3</v>
      </c>
      <c r="H845" s="2" t="s">
        <v>4</v>
      </c>
      <c r="N845" s="2" t="s">
        <v>1</v>
      </c>
      <c r="O845" s="2" t="s">
        <v>5</v>
      </c>
      <c r="P845" s="2" t="s">
        <v>4</v>
      </c>
      <c r="Q845" s="2" t="s">
        <v>6</v>
      </c>
      <c r="R845" s="2" t="s">
        <v>7</v>
      </c>
      <c r="S845" s="3"/>
      <c r="V845" s="17"/>
      <c r="X845" s="1" t="s">
        <v>0</v>
      </c>
      <c r="Y845" s="19">
        <f>AD860</f>
        <v>0</v>
      </c>
      <c r="AA845" s="2" t="s">
        <v>1</v>
      </c>
      <c r="AB845" s="2" t="s">
        <v>2</v>
      </c>
      <c r="AC845" s="2" t="s">
        <v>3</v>
      </c>
      <c r="AD845" s="2" t="s">
        <v>4</v>
      </c>
      <c r="AJ845" s="2" t="s">
        <v>1</v>
      </c>
      <c r="AK845" s="2" t="s">
        <v>5</v>
      </c>
      <c r="AL845" s="2" t="s">
        <v>4</v>
      </c>
      <c r="AM845" s="2" t="s">
        <v>6</v>
      </c>
      <c r="AN845" s="2" t="s">
        <v>7</v>
      </c>
      <c r="AO845" s="3"/>
    </row>
    <row r="846" spans="1:43">
      <c r="C846" s="2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Y846" s="2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1:43">
      <c r="B847" s="1" t="s">
        <v>24</v>
      </c>
      <c r="C847" s="19">
        <f>IF(C844&gt;0,C844+C845,C845)</f>
        <v>0</v>
      </c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" t="s">
        <v>24</v>
      </c>
      <c r="Y847" s="19">
        <f>IF(Y844&gt;0,Y844+Y845,Y845)</f>
        <v>0</v>
      </c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1:43">
      <c r="B848" s="1" t="s">
        <v>9</v>
      </c>
      <c r="C848" s="20">
        <f>C872</f>
        <v>7974.349255000001</v>
      </c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" t="s">
        <v>9</v>
      </c>
      <c r="Y848" s="20">
        <f>Y872</f>
        <v>7974.349255000001</v>
      </c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6" t="s">
        <v>26</v>
      </c>
      <c r="C849" s="21">
        <f>C847-C848</f>
        <v>-7974.349255000001</v>
      </c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6" t="s">
        <v>27</v>
      </c>
      <c r="Y849" s="21">
        <f>Y847-Y848</f>
        <v>-7974.349255000001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 ht="23.25">
      <c r="B850" s="6"/>
      <c r="C850" s="7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75" t="str">
        <f>IF(Y849&lt;0,"NO PAGAR","COBRAR'")</f>
        <v>NO PAGAR</v>
      </c>
      <c r="Y850" s="175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 ht="23.25">
      <c r="B851" s="175" t="str">
        <f>IF(C849&lt;0,"NO PAGAR","COBRAR'")</f>
        <v>NO PAGAR</v>
      </c>
      <c r="C851" s="175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6"/>
      <c r="Y851" s="8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68" t="s">
        <v>9</v>
      </c>
      <c r="C852" s="169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68" t="s">
        <v>9</v>
      </c>
      <c r="Y852" s="169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9" t="str">
        <f>IF(Y804&lt;0,"SALDO ADELANTADO","SALDO A FAVOR '")</f>
        <v>SALDO ADELANTADO</v>
      </c>
      <c r="C853" s="10">
        <f>IF(Y804&lt;=0,Y804*-1)</f>
        <v>7974.349255000001</v>
      </c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9" t="str">
        <f>IF(C849&lt;0,"SALDO ADELANTADO","SALDO A FAVOR'")</f>
        <v>SALDO ADELANTADO</v>
      </c>
      <c r="Y853" s="10">
        <f>IF(C849&lt;=0,C849*-1)</f>
        <v>7974.349255000001</v>
      </c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1" t="s">
        <v>10</v>
      </c>
      <c r="C854" s="10">
        <f>R862</f>
        <v>0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10</v>
      </c>
      <c r="Y854" s="10">
        <f>AN862</f>
        <v>0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1" t="s">
        <v>11</v>
      </c>
      <c r="C855" s="1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1" t="s">
        <v>11</v>
      </c>
      <c r="Y855" s="1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12</v>
      </c>
      <c r="C856" s="1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12</v>
      </c>
      <c r="Y856" s="1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13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13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14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14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15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15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16</v>
      </c>
      <c r="C860" s="10"/>
      <c r="E860" s="170" t="s">
        <v>7</v>
      </c>
      <c r="F860" s="171"/>
      <c r="G860" s="172"/>
      <c r="H860" s="5">
        <f>SUM(H846:H859)</f>
        <v>0</v>
      </c>
      <c r="N860" s="3"/>
      <c r="O860" s="3"/>
      <c r="P860" s="3"/>
      <c r="Q860" s="3"/>
      <c r="R860" s="18"/>
      <c r="S860" s="3"/>
      <c r="V860" s="17"/>
      <c r="X860" s="11" t="s">
        <v>16</v>
      </c>
      <c r="Y860" s="10"/>
      <c r="AA860" s="170" t="s">
        <v>7</v>
      </c>
      <c r="AB860" s="171"/>
      <c r="AC860" s="172"/>
      <c r="AD860" s="5">
        <f>SUM(AD846:AD859)</f>
        <v>0</v>
      </c>
      <c r="AJ860" s="3"/>
      <c r="AK860" s="3"/>
      <c r="AL860" s="3"/>
      <c r="AM860" s="3"/>
      <c r="AN860" s="18"/>
      <c r="AO860" s="3"/>
    </row>
    <row r="861" spans="2:41">
      <c r="B861" s="11" t="s">
        <v>17</v>
      </c>
      <c r="C861" s="10"/>
      <c r="E861" s="13"/>
      <c r="F861" s="13"/>
      <c r="G861" s="13"/>
      <c r="N861" s="3"/>
      <c r="O861" s="3"/>
      <c r="P861" s="3"/>
      <c r="Q861" s="3"/>
      <c r="R861" s="18"/>
      <c r="S861" s="3"/>
      <c r="V861" s="17"/>
      <c r="X861" s="11" t="s">
        <v>17</v>
      </c>
      <c r="Y861" s="10"/>
      <c r="AA861" s="13"/>
      <c r="AB861" s="13"/>
      <c r="AC861" s="13"/>
      <c r="AJ861" s="3"/>
      <c r="AK861" s="3"/>
      <c r="AL861" s="3"/>
      <c r="AM861" s="3"/>
      <c r="AN861" s="18"/>
      <c r="AO861" s="3"/>
    </row>
    <row r="862" spans="2:41">
      <c r="B862" s="12"/>
      <c r="C862" s="10"/>
      <c r="N862" s="170" t="s">
        <v>7</v>
      </c>
      <c r="O862" s="171"/>
      <c r="P862" s="171"/>
      <c r="Q862" s="172"/>
      <c r="R862" s="18">
        <f>SUM(R846:R861)</f>
        <v>0</v>
      </c>
      <c r="S862" s="3"/>
      <c r="V862" s="17"/>
      <c r="X862" s="12"/>
      <c r="Y862" s="10"/>
      <c r="AJ862" s="170" t="s">
        <v>7</v>
      </c>
      <c r="AK862" s="171"/>
      <c r="AL862" s="171"/>
      <c r="AM862" s="172"/>
      <c r="AN862" s="18">
        <f>SUM(AN846:AN861)</f>
        <v>0</v>
      </c>
      <c r="AO862" s="3"/>
    </row>
    <row r="863" spans="2:41">
      <c r="B863" s="12"/>
      <c r="C863" s="10"/>
      <c r="V863" s="17"/>
      <c r="X863" s="12"/>
      <c r="Y863" s="10"/>
    </row>
    <row r="864" spans="2:41">
      <c r="B864" s="12"/>
      <c r="C864" s="10"/>
      <c r="V864" s="17"/>
      <c r="X864" s="12"/>
      <c r="Y864" s="10"/>
    </row>
    <row r="865" spans="2:27">
      <c r="B865" s="12"/>
      <c r="C865" s="10"/>
      <c r="E865" s="14"/>
      <c r="V865" s="17"/>
      <c r="X865" s="12"/>
      <c r="Y865" s="10"/>
      <c r="AA865" s="14"/>
    </row>
    <row r="866" spans="2:27">
      <c r="B866" s="12"/>
      <c r="C866" s="10"/>
      <c r="V866" s="17"/>
      <c r="X866" s="12"/>
      <c r="Y866" s="10"/>
    </row>
    <row r="867" spans="2:27">
      <c r="B867" s="12"/>
      <c r="C867" s="10"/>
      <c r="V867" s="17"/>
      <c r="X867" s="12"/>
      <c r="Y867" s="10"/>
    </row>
    <row r="868" spans="2:27">
      <c r="B868" s="12"/>
      <c r="C868" s="10"/>
      <c r="V868" s="17"/>
      <c r="X868" s="12"/>
      <c r="Y868" s="10"/>
    </row>
    <row r="869" spans="2:27">
      <c r="B869" s="12"/>
      <c r="C869" s="10"/>
      <c r="V869" s="17"/>
      <c r="X869" s="12"/>
      <c r="Y869" s="10"/>
    </row>
    <row r="870" spans="2:27">
      <c r="B870" s="12"/>
      <c r="C870" s="10"/>
      <c r="V870" s="17"/>
      <c r="X870" s="12"/>
      <c r="Y870" s="10"/>
    </row>
    <row r="871" spans="2:27">
      <c r="B871" s="11"/>
      <c r="C871" s="10"/>
      <c r="V871" s="17"/>
      <c r="X871" s="11"/>
      <c r="Y871" s="10"/>
    </row>
    <row r="872" spans="2:27">
      <c r="B872" s="15" t="s">
        <v>18</v>
      </c>
      <c r="C872" s="16">
        <f>SUM(C853:C871)</f>
        <v>7974.349255000001</v>
      </c>
      <c r="D872" t="s">
        <v>22</v>
      </c>
      <c r="E872" t="s">
        <v>21</v>
      </c>
      <c r="V872" s="17"/>
      <c r="X872" s="15" t="s">
        <v>18</v>
      </c>
      <c r="Y872" s="16">
        <f>SUM(Y853:Y871)</f>
        <v>7974.349255000001</v>
      </c>
      <c r="Z872" t="s">
        <v>22</v>
      </c>
      <c r="AA872" t="s">
        <v>21</v>
      </c>
    </row>
    <row r="873" spans="2:27">
      <c r="E873" s="1" t="s">
        <v>19</v>
      </c>
      <c r="V873" s="17"/>
      <c r="AA873" s="1" t="s">
        <v>19</v>
      </c>
    </row>
    <row r="874" spans="2:27">
      <c r="V874" s="17"/>
    </row>
    <row r="875" spans="2:27">
      <c r="V875" s="17"/>
    </row>
    <row r="876" spans="2:27">
      <c r="V876" s="17"/>
    </row>
    <row r="877" spans="2:27">
      <c r="V877" s="17"/>
    </row>
    <row r="878" spans="2:27">
      <c r="V878" s="17"/>
    </row>
    <row r="879" spans="2:27">
      <c r="V879" s="17"/>
    </row>
    <row r="880" spans="2:27">
      <c r="V880" s="17"/>
    </row>
    <row r="881" spans="2:41">
      <c r="V881" s="17"/>
    </row>
    <row r="882" spans="2:41">
      <c r="V882" s="17"/>
    </row>
    <row r="883" spans="2:41">
      <c r="V883" s="17"/>
    </row>
    <row r="884" spans="2:41">
      <c r="V884" s="17"/>
    </row>
    <row r="885" spans="2:41" ht="26.25">
      <c r="I885" s="76"/>
      <c r="V885" s="17"/>
    </row>
    <row r="886" spans="2:41" ht="26.25">
      <c r="I886" s="76"/>
      <c r="V886" s="17"/>
    </row>
    <row r="887" spans="2:41">
      <c r="V887" s="17"/>
      <c r="AC887" s="176" t="s">
        <v>29</v>
      </c>
      <c r="AD887" s="176"/>
      <c r="AE887" s="176"/>
    </row>
    <row r="888" spans="2:41" ht="15" customHeight="1">
      <c r="H888" s="76" t="s">
        <v>28</v>
      </c>
      <c r="J888" s="76"/>
      <c r="V888" s="17"/>
      <c r="AC888" s="176"/>
      <c r="AD888" s="176"/>
      <c r="AE888" s="176"/>
    </row>
    <row r="889" spans="2:41" ht="15" customHeight="1">
      <c r="H889" s="76"/>
      <c r="J889" s="76"/>
      <c r="V889" s="17"/>
      <c r="AC889" s="176"/>
      <c r="AD889" s="176"/>
      <c r="AE889" s="176"/>
    </row>
    <row r="890" spans="2:41">
      <c r="V890" s="17"/>
    </row>
    <row r="891" spans="2:41">
      <c r="V891" s="17"/>
    </row>
    <row r="892" spans="2:41" ht="23.25">
      <c r="B892" s="22" t="s">
        <v>71</v>
      </c>
      <c r="V892" s="17"/>
      <c r="X892" s="22" t="s">
        <v>71</v>
      </c>
    </row>
    <row r="893" spans="2:41" ht="23.25">
      <c r="B893" s="23" t="s">
        <v>32</v>
      </c>
      <c r="C893" s="20">
        <f>IF(X844="PAGADO",0,Y849)</f>
        <v>-7974.349255000001</v>
      </c>
      <c r="E893" s="174" t="s">
        <v>20</v>
      </c>
      <c r="F893" s="174"/>
      <c r="G893" s="174"/>
      <c r="H893" s="174"/>
      <c r="V893" s="17"/>
      <c r="X893" s="23" t="s">
        <v>32</v>
      </c>
      <c r="Y893" s="20">
        <f>IF(B893="PAGADO",0,C898)</f>
        <v>-7974.349255000001</v>
      </c>
      <c r="AA893" s="174" t="s">
        <v>20</v>
      </c>
      <c r="AB893" s="174"/>
      <c r="AC893" s="174"/>
      <c r="AD893" s="174"/>
    </row>
    <row r="894" spans="2:41">
      <c r="B894" s="1" t="s">
        <v>0</v>
      </c>
      <c r="C894" s="19">
        <f>H909</f>
        <v>0</v>
      </c>
      <c r="E894" s="2" t="s">
        <v>1</v>
      </c>
      <c r="F894" s="2" t="s">
        <v>2</v>
      </c>
      <c r="G894" s="2" t="s">
        <v>3</v>
      </c>
      <c r="H894" s="2" t="s">
        <v>4</v>
      </c>
      <c r="N894" s="2" t="s">
        <v>1</v>
      </c>
      <c r="O894" s="2" t="s">
        <v>5</v>
      </c>
      <c r="P894" s="2" t="s">
        <v>4</v>
      </c>
      <c r="Q894" s="2" t="s">
        <v>6</v>
      </c>
      <c r="R894" s="2" t="s">
        <v>7</v>
      </c>
      <c r="S894" s="3"/>
      <c r="V894" s="17"/>
      <c r="X894" s="1" t="s">
        <v>0</v>
      </c>
      <c r="Y894" s="19">
        <f>AD909</f>
        <v>0</v>
      </c>
      <c r="AA894" s="2" t="s">
        <v>1</v>
      </c>
      <c r="AB894" s="2" t="s">
        <v>2</v>
      </c>
      <c r="AC894" s="2" t="s">
        <v>3</v>
      </c>
      <c r="AD894" s="2" t="s">
        <v>4</v>
      </c>
      <c r="AJ894" s="2" t="s">
        <v>1</v>
      </c>
      <c r="AK894" s="2" t="s">
        <v>5</v>
      </c>
      <c r="AL894" s="2" t="s">
        <v>4</v>
      </c>
      <c r="AM894" s="2" t="s">
        <v>6</v>
      </c>
      <c r="AN894" s="2" t="s">
        <v>7</v>
      </c>
      <c r="AO894" s="3"/>
    </row>
    <row r="895" spans="2:41">
      <c r="C895" s="2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Y895" s="2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" t="s">
        <v>24</v>
      </c>
      <c r="C896" s="19">
        <f>IF(C893&gt;0,C893+C894,C894)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" t="s">
        <v>24</v>
      </c>
      <c r="Y896" s="19">
        <f>IF(Y893&gt;0,Y894+Y893,Y894)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" t="s">
        <v>9</v>
      </c>
      <c r="C897" s="20">
        <f>C920</f>
        <v>7974.349255000001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" t="s">
        <v>9</v>
      </c>
      <c r="Y897" s="20">
        <f>Y920</f>
        <v>7974.349255000001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6" t="s">
        <v>25</v>
      </c>
      <c r="C898" s="21">
        <f>C896-C897</f>
        <v>-7974.349255000001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6" t="s">
        <v>8</v>
      </c>
      <c r="Y898" s="21">
        <f>Y896-Y897</f>
        <v>-7974.349255000001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ht="26.25">
      <c r="B899" s="177" t="str">
        <f>IF(C898&lt;0,"NO PAGAR","COBRAR")</f>
        <v>NO PAGAR</v>
      </c>
      <c r="C899" s="177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77" t="str">
        <f>IF(Y898&lt;0,"NO PAGAR","COBRAR")</f>
        <v>NO PAGAR</v>
      </c>
      <c r="Y899" s="177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68" t="s">
        <v>9</v>
      </c>
      <c r="C900" s="169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68" t="s">
        <v>9</v>
      </c>
      <c r="Y900" s="169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9" t="str">
        <f>IF(C934&lt;0,"SALDO A FAVOR","SALDO ADELANTAD0'")</f>
        <v>SALDO ADELANTAD0'</v>
      </c>
      <c r="C901" s="10">
        <f>IF(Y849&lt;=0,Y849*-1)</f>
        <v>7974.349255000001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9" t="str">
        <f>IF(C898&lt;0,"SALDO ADELANTADO","SALDO A FAVOR'")</f>
        <v>SALDO ADELANTADO</v>
      </c>
      <c r="Y901" s="10">
        <f>IF(C898&lt;=0,C898*-1)</f>
        <v>7974.349255000001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10</v>
      </c>
      <c r="C902" s="10">
        <f>R911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10</v>
      </c>
      <c r="Y902" s="10">
        <f>AN911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11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11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12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12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13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13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14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14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15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15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16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16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17</v>
      </c>
      <c r="C909" s="10"/>
      <c r="E909" s="170" t="s">
        <v>7</v>
      </c>
      <c r="F909" s="171"/>
      <c r="G909" s="172"/>
      <c r="H909" s="5">
        <f>SUM(H895:H908)</f>
        <v>0</v>
      </c>
      <c r="N909" s="3"/>
      <c r="O909" s="3"/>
      <c r="P909" s="3"/>
      <c r="Q909" s="3"/>
      <c r="R909" s="18"/>
      <c r="S909" s="3"/>
      <c r="V909" s="17"/>
      <c r="X909" s="11" t="s">
        <v>17</v>
      </c>
      <c r="Y909" s="10"/>
      <c r="AA909" s="170" t="s">
        <v>7</v>
      </c>
      <c r="AB909" s="171"/>
      <c r="AC909" s="172"/>
      <c r="AD909" s="5">
        <f>SUM(AD895:AD908)</f>
        <v>0</v>
      </c>
      <c r="AJ909" s="3"/>
      <c r="AK909" s="3"/>
      <c r="AL909" s="3"/>
      <c r="AM909" s="3"/>
      <c r="AN909" s="18"/>
      <c r="AO909" s="3"/>
    </row>
    <row r="910" spans="2:41">
      <c r="B910" s="12"/>
      <c r="C910" s="10"/>
      <c r="E910" s="13"/>
      <c r="F910" s="13"/>
      <c r="G910" s="13"/>
      <c r="N910" s="3"/>
      <c r="O910" s="3"/>
      <c r="P910" s="3"/>
      <c r="Q910" s="3"/>
      <c r="R910" s="18"/>
      <c r="S910" s="3"/>
      <c r="V910" s="17"/>
      <c r="X910" s="12"/>
      <c r="Y910" s="10"/>
      <c r="AA910" s="13"/>
      <c r="AB910" s="13"/>
      <c r="AC910" s="13"/>
      <c r="AJ910" s="3"/>
      <c r="AK910" s="3"/>
      <c r="AL910" s="3"/>
      <c r="AM910" s="3"/>
      <c r="AN910" s="18"/>
      <c r="AO910" s="3"/>
    </row>
    <row r="911" spans="2:41">
      <c r="B911" s="12"/>
      <c r="C911" s="10"/>
      <c r="N911" s="170" t="s">
        <v>7</v>
      </c>
      <c r="O911" s="171"/>
      <c r="P911" s="171"/>
      <c r="Q911" s="172"/>
      <c r="R911" s="18">
        <f>SUM(R895:R910)</f>
        <v>0</v>
      </c>
      <c r="S911" s="3"/>
      <c r="V911" s="17"/>
      <c r="X911" s="12"/>
      <c r="Y911" s="10"/>
      <c r="AJ911" s="170" t="s">
        <v>7</v>
      </c>
      <c r="AK911" s="171"/>
      <c r="AL911" s="171"/>
      <c r="AM911" s="172"/>
      <c r="AN911" s="18">
        <f>SUM(AN895:AN910)</f>
        <v>0</v>
      </c>
      <c r="AO911" s="3"/>
    </row>
    <row r="912" spans="2:41">
      <c r="B912" s="12"/>
      <c r="C912" s="10"/>
      <c r="V912" s="17"/>
      <c r="X912" s="12"/>
      <c r="Y912" s="10"/>
    </row>
    <row r="913" spans="2:27">
      <c r="B913" s="12"/>
      <c r="C913" s="10"/>
      <c r="V913" s="17"/>
      <c r="X913" s="12"/>
      <c r="Y913" s="10"/>
    </row>
    <row r="914" spans="2:27">
      <c r="B914" s="12"/>
      <c r="C914" s="10"/>
      <c r="E914" s="14"/>
      <c r="V914" s="17"/>
      <c r="X914" s="12"/>
      <c r="Y914" s="10"/>
      <c r="AA914" s="14"/>
    </row>
    <row r="915" spans="2:27">
      <c r="B915" s="12"/>
      <c r="C915" s="10"/>
      <c r="V915" s="17"/>
      <c r="X915" s="12"/>
      <c r="Y915" s="10"/>
    </row>
    <row r="916" spans="2:27">
      <c r="B916" s="12"/>
      <c r="C916" s="10"/>
      <c r="V916" s="17"/>
      <c r="X916" s="12"/>
      <c r="Y916" s="10"/>
    </row>
    <row r="917" spans="2:27">
      <c r="B917" s="12"/>
      <c r="C917" s="10"/>
      <c r="V917" s="17"/>
      <c r="X917" s="12"/>
      <c r="Y917" s="10"/>
    </row>
    <row r="918" spans="2:27">
      <c r="B918" s="12"/>
      <c r="C918" s="10"/>
      <c r="V918" s="17"/>
      <c r="X918" s="12"/>
      <c r="Y918" s="10"/>
    </row>
    <row r="919" spans="2:27">
      <c r="B919" s="11"/>
      <c r="C919" s="10"/>
      <c r="V919" s="17"/>
      <c r="X919" s="11"/>
      <c r="Y919" s="10"/>
    </row>
    <row r="920" spans="2:27">
      <c r="B920" s="15" t="s">
        <v>18</v>
      </c>
      <c r="C920" s="16">
        <f>SUM(C901:C919)</f>
        <v>7974.349255000001</v>
      </c>
      <c r="V920" s="17"/>
      <c r="X920" s="15" t="s">
        <v>18</v>
      </c>
      <c r="Y920" s="16">
        <f>SUM(Y901:Y919)</f>
        <v>7974.349255000001</v>
      </c>
    </row>
    <row r="921" spans="2:27">
      <c r="D921" t="s">
        <v>22</v>
      </c>
      <c r="E921" t="s">
        <v>21</v>
      </c>
      <c r="V921" s="17"/>
      <c r="Z921" t="s">
        <v>22</v>
      </c>
      <c r="AA921" t="s">
        <v>21</v>
      </c>
    </row>
    <row r="922" spans="2:27">
      <c r="E922" s="1" t="s">
        <v>19</v>
      </c>
      <c r="V922" s="17"/>
      <c r="AA922" s="1" t="s">
        <v>19</v>
      </c>
    </row>
    <row r="923" spans="2:27">
      <c r="V923" s="17"/>
    </row>
    <row r="924" spans="2:27">
      <c r="V924" s="17"/>
    </row>
    <row r="925" spans="2:27">
      <c r="V925" s="17"/>
    </row>
    <row r="926" spans="2:27">
      <c r="I926" s="17"/>
      <c r="V926" s="17"/>
    </row>
    <row r="927" spans="2:27">
      <c r="I927" s="17"/>
      <c r="V927" s="17"/>
    </row>
    <row r="928" spans="2:27">
      <c r="I928" s="17"/>
      <c r="V928" s="17"/>
    </row>
    <row r="929" spans="1:43">
      <c r="A929" s="17"/>
      <c r="B929" s="17"/>
      <c r="C929" s="17"/>
      <c r="D929" s="17"/>
      <c r="E929" s="17"/>
      <c r="F929" s="17"/>
      <c r="G929" s="17"/>
      <c r="H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  <c r="AL929" s="17"/>
      <c r="AM929" s="17"/>
      <c r="AN929" s="17"/>
      <c r="AO929" s="17"/>
      <c r="AP929" s="17"/>
      <c r="AQ929" s="17"/>
    </row>
    <row r="930" spans="1:43" ht="26.25">
      <c r="A930" s="17"/>
      <c r="B930" s="17"/>
      <c r="C930" s="17"/>
      <c r="D930" s="17"/>
      <c r="E930" s="17"/>
      <c r="F930" s="17"/>
      <c r="G930" s="17"/>
      <c r="H930" s="17"/>
      <c r="I930" s="76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</row>
    <row r="931" spans="1:43" ht="26.25">
      <c r="A931" s="17"/>
      <c r="B931" s="17"/>
      <c r="C931" s="17"/>
      <c r="D931" s="17"/>
      <c r="E931" s="17"/>
      <c r="F931" s="17"/>
      <c r="G931" s="17"/>
      <c r="H931" s="17"/>
      <c r="I931" s="76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</row>
    <row r="932" spans="1:43">
      <c r="V932" s="17"/>
    </row>
    <row r="933" spans="1:43" ht="15" customHeight="1">
      <c r="H933" s="76" t="s">
        <v>30</v>
      </c>
      <c r="J933" s="76"/>
      <c r="V933" s="17"/>
      <c r="AA933" s="173" t="s">
        <v>31</v>
      </c>
      <c r="AB933" s="173"/>
      <c r="AC933" s="173"/>
    </row>
    <row r="934" spans="1:43" ht="15" customHeight="1">
      <c r="H934" s="76"/>
      <c r="J934" s="76"/>
      <c r="V934" s="17"/>
      <c r="AA934" s="173"/>
      <c r="AB934" s="173"/>
      <c r="AC934" s="173"/>
    </row>
    <row r="935" spans="1:43">
      <c r="V935" s="17"/>
    </row>
    <row r="936" spans="1:43">
      <c r="V936" s="17"/>
    </row>
    <row r="937" spans="1:43" ht="23.25">
      <c r="B937" s="24" t="s">
        <v>73</v>
      </c>
      <c r="V937" s="17"/>
      <c r="X937" s="22" t="s">
        <v>71</v>
      </c>
    </row>
    <row r="938" spans="1:43" ht="23.25">
      <c r="B938" s="23" t="s">
        <v>32</v>
      </c>
      <c r="C938" s="20">
        <f>IF(X893="PAGADO",0,C898)</f>
        <v>-7974.349255000001</v>
      </c>
      <c r="E938" s="174" t="s">
        <v>20</v>
      </c>
      <c r="F938" s="174"/>
      <c r="G938" s="174"/>
      <c r="H938" s="174"/>
      <c r="V938" s="17"/>
      <c r="X938" s="23" t="s">
        <v>32</v>
      </c>
      <c r="Y938" s="20">
        <f>IF(B1738="PAGADO",0,C943)</f>
        <v>-7974.349255000001</v>
      </c>
      <c r="AA938" s="174" t="s">
        <v>20</v>
      </c>
      <c r="AB938" s="174"/>
      <c r="AC938" s="174"/>
      <c r="AD938" s="174"/>
    </row>
    <row r="939" spans="1:43">
      <c r="B939" s="1" t="s">
        <v>0</v>
      </c>
      <c r="C939" s="19">
        <f>H954</f>
        <v>0</v>
      </c>
      <c r="E939" s="2" t="s">
        <v>1</v>
      </c>
      <c r="F939" s="2" t="s">
        <v>2</v>
      </c>
      <c r="G939" s="2" t="s">
        <v>3</v>
      </c>
      <c r="H939" s="2" t="s">
        <v>4</v>
      </c>
      <c r="N939" s="2" t="s">
        <v>1</v>
      </c>
      <c r="O939" s="2" t="s">
        <v>5</v>
      </c>
      <c r="P939" s="2" t="s">
        <v>4</v>
      </c>
      <c r="Q939" s="2" t="s">
        <v>6</v>
      </c>
      <c r="R939" s="2" t="s">
        <v>7</v>
      </c>
      <c r="S939" s="3"/>
      <c r="V939" s="17"/>
      <c r="X939" s="1" t="s">
        <v>0</v>
      </c>
      <c r="Y939" s="19">
        <f>AD954</f>
        <v>0</v>
      </c>
      <c r="AA939" s="2" t="s">
        <v>1</v>
      </c>
      <c r="AB939" s="2" t="s">
        <v>2</v>
      </c>
      <c r="AC939" s="2" t="s">
        <v>3</v>
      </c>
      <c r="AD939" s="2" t="s">
        <v>4</v>
      </c>
      <c r="AJ939" s="2" t="s">
        <v>1</v>
      </c>
      <c r="AK939" s="2" t="s">
        <v>5</v>
      </c>
      <c r="AL939" s="2" t="s">
        <v>4</v>
      </c>
      <c r="AM939" s="2" t="s">
        <v>6</v>
      </c>
      <c r="AN939" s="2" t="s">
        <v>7</v>
      </c>
      <c r="AO939" s="3"/>
    </row>
    <row r="940" spans="1:43">
      <c r="C940" s="2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Y940" s="2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1:43">
      <c r="B941" s="1" t="s">
        <v>24</v>
      </c>
      <c r="C941" s="19">
        <f>IF(C938&gt;0,C938+C939,C939)</f>
        <v>0</v>
      </c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" t="s">
        <v>24</v>
      </c>
      <c r="Y941" s="19">
        <f>IF(Y938&gt;0,Y938+Y939,Y939)</f>
        <v>0</v>
      </c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1:43">
      <c r="B942" s="1" t="s">
        <v>9</v>
      </c>
      <c r="C942" s="20">
        <f>C966</f>
        <v>7974.349255000001</v>
      </c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" t="s">
        <v>9</v>
      </c>
      <c r="Y942" s="20">
        <f>Y966</f>
        <v>7974.349255000001</v>
      </c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1:43">
      <c r="B943" s="6" t="s">
        <v>26</v>
      </c>
      <c r="C943" s="21">
        <f>C941-C942</f>
        <v>-7974.349255000001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6" t="s">
        <v>27</v>
      </c>
      <c r="Y943" s="21">
        <f>Y941-Y942</f>
        <v>-7974.349255000001</v>
      </c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1:43" ht="23.25">
      <c r="B944" s="6"/>
      <c r="C944" s="7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75" t="str">
        <f>IF(Y943&lt;0,"NO PAGAR","COBRAR'")</f>
        <v>NO PAGAR</v>
      </c>
      <c r="Y944" s="175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ht="23.25">
      <c r="B945" s="175" t="str">
        <f>IF(C943&lt;0,"NO PAGAR","COBRAR'")</f>
        <v>NO PAGAR</v>
      </c>
      <c r="C945" s="175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6"/>
      <c r="Y945" s="8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68" t="s">
        <v>9</v>
      </c>
      <c r="C946" s="169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68" t="s">
        <v>9</v>
      </c>
      <c r="Y946" s="169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9" t="str">
        <f>IF(Y898&lt;0,"SALDO ADELANTADO","SALDO A FAVOR '")</f>
        <v>SALDO ADELANTADO</v>
      </c>
      <c r="C947" s="10">
        <f>IF(Y898&lt;=0,Y898*-1)</f>
        <v>7974.349255000001</v>
      </c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9" t="str">
        <f>IF(C943&lt;0,"SALDO ADELANTADO","SALDO A FAVOR'")</f>
        <v>SALDO ADELANTADO</v>
      </c>
      <c r="Y947" s="10">
        <f>IF(C943&lt;=0,C943*-1)</f>
        <v>7974.349255000001</v>
      </c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10</v>
      </c>
      <c r="C948" s="10">
        <f>R956</f>
        <v>0</v>
      </c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10</v>
      </c>
      <c r="Y948" s="10">
        <f>AN956</f>
        <v>0</v>
      </c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11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11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12</v>
      </c>
      <c r="C950" s="1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12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13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13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14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14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15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15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16</v>
      </c>
      <c r="C954" s="10"/>
      <c r="E954" s="170" t="s">
        <v>7</v>
      </c>
      <c r="F954" s="171"/>
      <c r="G954" s="172"/>
      <c r="H954" s="5">
        <f>SUM(H940:H953)</f>
        <v>0</v>
      </c>
      <c r="N954" s="3"/>
      <c r="O954" s="3"/>
      <c r="P954" s="3"/>
      <c r="Q954" s="3"/>
      <c r="R954" s="18"/>
      <c r="S954" s="3"/>
      <c r="V954" s="17"/>
      <c r="X954" s="11" t="s">
        <v>16</v>
      </c>
      <c r="Y954" s="10"/>
      <c r="AA954" s="170" t="s">
        <v>7</v>
      </c>
      <c r="AB954" s="171"/>
      <c r="AC954" s="172"/>
      <c r="AD954" s="5">
        <f>SUM(AD940:AD953)</f>
        <v>0</v>
      </c>
      <c r="AJ954" s="3"/>
      <c r="AK954" s="3"/>
      <c r="AL954" s="3"/>
      <c r="AM954" s="3"/>
      <c r="AN954" s="18"/>
      <c r="AO954" s="3"/>
    </row>
    <row r="955" spans="2:41">
      <c r="B955" s="11" t="s">
        <v>17</v>
      </c>
      <c r="C955" s="10"/>
      <c r="E955" s="13"/>
      <c r="F955" s="13"/>
      <c r="G955" s="13"/>
      <c r="N955" s="3"/>
      <c r="O955" s="3"/>
      <c r="P955" s="3"/>
      <c r="Q955" s="3"/>
      <c r="R955" s="18"/>
      <c r="S955" s="3"/>
      <c r="V955" s="17"/>
      <c r="X955" s="11" t="s">
        <v>17</v>
      </c>
      <c r="Y955" s="10"/>
      <c r="AA955" s="13"/>
      <c r="AB955" s="13"/>
      <c r="AC955" s="13"/>
      <c r="AJ955" s="3"/>
      <c r="AK955" s="3"/>
      <c r="AL955" s="3"/>
      <c r="AM955" s="3"/>
      <c r="AN955" s="18"/>
      <c r="AO955" s="3"/>
    </row>
    <row r="956" spans="2:41">
      <c r="B956" s="12"/>
      <c r="C956" s="10"/>
      <c r="N956" s="170" t="s">
        <v>7</v>
      </c>
      <c r="O956" s="171"/>
      <c r="P956" s="171"/>
      <c r="Q956" s="172"/>
      <c r="R956" s="18">
        <f>SUM(R940:R955)</f>
        <v>0</v>
      </c>
      <c r="S956" s="3"/>
      <c r="V956" s="17"/>
      <c r="X956" s="12"/>
      <c r="Y956" s="10"/>
      <c r="AJ956" s="170" t="s">
        <v>7</v>
      </c>
      <c r="AK956" s="171"/>
      <c r="AL956" s="171"/>
      <c r="AM956" s="172"/>
      <c r="AN956" s="18">
        <f>SUM(AN940:AN955)</f>
        <v>0</v>
      </c>
      <c r="AO956" s="3"/>
    </row>
    <row r="957" spans="2:41">
      <c r="B957" s="12"/>
      <c r="C957" s="10"/>
      <c r="V957" s="17"/>
      <c r="X957" s="12"/>
      <c r="Y957" s="10"/>
    </row>
    <row r="958" spans="2:41">
      <c r="B958" s="12"/>
      <c r="C958" s="10"/>
      <c r="V958" s="17"/>
      <c r="X958" s="12"/>
      <c r="Y958" s="10"/>
    </row>
    <row r="959" spans="2:41">
      <c r="B959" s="12"/>
      <c r="C959" s="10"/>
      <c r="E959" s="14"/>
      <c r="V959" s="17"/>
      <c r="X959" s="12"/>
      <c r="Y959" s="10"/>
      <c r="AA959" s="14"/>
    </row>
    <row r="960" spans="2:41">
      <c r="B960" s="12"/>
      <c r="C960" s="10"/>
      <c r="V960" s="17"/>
      <c r="X960" s="12"/>
      <c r="Y960" s="10"/>
    </row>
    <row r="961" spans="2:27">
      <c r="B961" s="12"/>
      <c r="C961" s="10"/>
      <c r="V961" s="17"/>
      <c r="X961" s="12"/>
      <c r="Y961" s="10"/>
    </row>
    <row r="962" spans="2:27">
      <c r="B962" s="12"/>
      <c r="C962" s="10"/>
      <c r="V962" s="17"/>
      <c r="X962" s="12"/>
      <c r="Y962" s="10"/>
    </row>
    <row r="963" spans="2:27">
      <c r="B963" s="12"/>
      <c r="C963" s="10"/>
      <c r="V963" s="17"/>
      <c r="X963" s="12"/>
      <c r="Y963" s="10"/>
    </row>
    <row r="964" spans="2:27">
      <c r="B964" s="12"/>
      <c r="C964" s="10"/>
      <c r="V964" s="17"/>
      <c r="X964" s="12"/>
      <c r="Y964" s="10"/>
    </row>
    <row r="965" spans="2:27">
      <c r="B965" s="11"/>
      <c r="C965" s="10"/>
      <c r="V965" s="17"/>
      <c r="X965" s="11"/>
      <c r="Y965" s="10"/>
    </row>
    <row r="966" spans="2:27">
      <c r="B966" s="15" t="s">
        <v>18</v>
      </c>
      <c r="C966" s="16">
        <f>SUM(C947:C965)</f>
        <v>7974.349255000001</v>
      </c>
      <c r="D966" t="s">
        <v>22</v>
      </c>
      <c r="E966" t="s">
        <v>21</v>
      </c>
      <c r="V966" s="17"/>
      <c r="X966" s="15" t="s">
        <v>18</v>
      </c>
      <c r="Y966" s="16">
        <f>SUM(Y947:Y965)</f>
        <v>7974.349255000001</v>
      </c>
      <c r="Z966" t="s">
        <v>22</v>
      </c>
      <c r="AA966" t="s">
        <v>21</v>
      </c>
    </row>
    <row r="967" spans="2:27">
      <c r="E967" s="1" t="s">
        <v>19</v>
      </c>
      <c r="V967" s="17"/>
      <c r="AA967" s="1" t="s">
        <v>19</v>
      </c>
    </row>
    <row r="968" spans="2:27">
      <c r="V968" s="17"/>
    </row>
    <row r="969" spans="2:27">
      <c r="V969" s="17"/>
    </row>
    <row r="970" spans="2:27">
      <c r="V970" s="17"/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2:41">
      <c r="V977" s="17"/>
    </row>
    <row r="978" spans="2:41" ht="26.25">
      <c r="I978" s="76"/>
      <c r="V978" s="17"/>
    </row>
    <row r="979" spans="2:41" ht="26.25">
      <c r="I979" s="76"/>
      <c r="V979" s="17"/>
    </row>
    <row r="980" spans="2:41">
      <c r="V980" s="17"/>
      <c r="AC980" s="176" t="s">
        <v>29</v>
      </c>
      <c r="AD980" s="176"/>
      <c r="AE980" s="176"/>
    </row>
    <row r="981" spans="2:41" ht="15" customHeight="1">
      <c r="H981" s="76" t="s">
        <v>28</v>
      </c>
      <c r="J981" s="76"/>
      <c r="V981" s="17"/>
      <c r="AC981" s="176"/>
      <c r="AD981" s="176"/>
      <c r="AE981" s="176"/>
    </row>
    <row r="982" spans="2:41" ht="15" customHeight="1">
      <c r="H982" s="76"/>
      <c r="J982" s="76"/>
      <c r="V982" s="17"/>
      <c r="AC982" s="176"/>
      <c r="AD982" s="176"/>
      <c r="AE982" s="176"/>
    </row>
    <row r="983" spans="2:41">
      <c r="V983" s="17"/>
    </row>
    <row r="984" spans="2:41">
      <c r="V984" s="17"/>
    </row>
    <row r="985" spans="2:41" ht="23.25">
      <c r="B985" s="22" t="s">
        <v>72</v>
      </c>
      <c r="V985" s="17"/>
      <c r="X985" s="22" t="s">
        <v>74</v>
      </c>
    </row>
    <row r="986" spans="2:41" ht="23.25">
      <c r="B986" s="23" t="s">
        <v>32</v>
      </c>
      <c r="C986" s="20">
        <f>IF(X938="PAGADO",0,Y943)</f>
        <v>-7974.349255000001</v>
      </c>
      <c r="E986" s="174" t="s">
        <v>20</v>
      </c>
      <c r="F986" s="174"/>
      <c r="G986" s="174"/>
      <c r="H986" s="174"/>
      <c r="V986" s="17"/>
      <c r="X986" s="23" t="s">
        <v>32</v>
      </c>
      <c r="Y986" s="20">
        <f>IF(B986="PAGADO",0,C991)</f>
        <v>-7974.349255000001</v>
      </c>
      <c r="AA986" s="174" t="s">
        <v>20</v>
      </c>
      <c r="AB986" s="174"/>
      <c r="AC986" s="174"/>
      <c r="AD986" s="174"/>
    </row>
    <row r="987" spans="2:41">
      <c r="B987" s="1" t="s">
        <v>0</v>
      </c>
      <c r="C987" s="19">
        <f>H1002</f>
        <v>0</v>
      </c>
      <c r="E987" s="2" t="s">
        <v>1</v>
      </c>
      <c r="F987" s="2" t="s">
        <v>2</v>
      </c>
      <c r="G987" s="2" t="s">
        <v>3</v>
      </c>
      <c r="H987" s="2" t="s">
        <v>4</v>
      </c>
      <c r="N987" s="2" t="s">
        <v>1</v>
      </c>
      <c r="O987" s="2" t="s">
        <v>5</v>
      </c>
      <c r="P987" s="2" t="s">
        <v>4</v>
      </c>
      <c r="Q987" s="2" t="s">
        <v>6</v>
      </c>
      <c r="R987" s="2" t="s">
        <v>7</v>
      </c>
      <c r="S987" s="3"/>
      <c r="V987" s="17"/>
      <c r="X987" s="1" t="s">
        <v>0</v>
      </c>
      <c r="Y987" s="19">
        <f>AD1002</f>
        <v>0</v>
      </c>
      <c r="AA987" s="2" t="s">
        <v>1</v>
      </c>
      <c r="AB987" s="2" t="s">
        <v>2</v>
      </c>
      <c r="AC987" s="2" t="s">
        <v>3</v>
      </c>
      <c r="AD987" s="2" t="s">
        <v>4</v>
      </c>
      <c r="AJ987" s="2" t="s">
        <v>1</v>
      </c>
      <c r="AK987" s="2" t="s">
        <v>5</v>
      </c>
      <c r="AL987" s="2" t="s">
        <v>4</v>
      </c>
      <c r="AM987" s="2" t="s">
        <v>6</v>
      </c>
      <c r="AN987" s="2" t="s">
        <v>7</v>
      </c>
      <c r="AO987" s="3"/>
    </row>
    <row r="988" spans="2:41">
      <c r="C988" s="2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Y988" s="2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" t="s">
        <v>24</v>
      </c>
      <c r="C989" s="19">
        <f>IF(C986&gt;0,C986+C987,C987)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" t="s">
        <v>24</v>
      </c>
      <c r="Y989" s="19">
        <f>IF(Y986&gt;0,Y986+Y987,Y987)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" t="s">
        <v>9</v>
      </c>
      <c r="C990" s="20">
        <f>C1013</f>
        <v>7974.349255000001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" t="s">
        <v>9</v>
      </c>
      <c r="Y990" s="20">
        <f>Y1013</f>
        <v>7974.349255000001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6" t="s">
        <v>25</v>
      </c>
      <c r="C991" s="21">
        <f>C989-C990</f>
        <v>-7974.349255000001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6" t="s">
        <v>8</v>
      </c>
      <c r="Y991" s="21">
        <f>Y989-Y990</f>
        <v>-7974.349255000001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 ht="26.25">
      <c r="B992" s="177" t="str">
        <f>IF(C991&lt;0,"NO PAGAR","COBRAR")</f>
        <v>NO PAGAR</v>
      </c>
      <c r="C992" s="177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77" t="str">
        <f>IF(Y991&lt;0,"NO PAGAR","COBRAR")</f>
        <v>NO PAGAR</v>
      </c>
      <c r="Y992" s="177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68" t="s">
        <v>9</v>
      </c>
      <c r="C993" s="169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68" t="s">
        <v>9</v>
      </c>
      <c r="Y993" s="169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9" t="str">
        <f>IF(C1027&lt;0,"SALDO A FAVOR","SALDO ADELANTAD0'")</f>
        <v>SALDO ADELANTAD0'</v>
      </c>
      <c r="C994" s="10">
        <f>IF(Y938&lt;=0,Y938*-1)</f>
        <v>7974.349255000001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9" t="str">
        <f>IF(C991&lt;0,"SALDO ADELANTADO","SALDO A FAVOR'")</f>
        <v>SALDO ADELANTADO</v>
      </c>
      <c r="Y994" s="10">
        <f>IF(C991&lt;=0,C991*-1)</f>
        <v>7974.349255000001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1" t="s">
        <v>10</v>
      </c>
      <c r="C995" s="10">
        <f>R1004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10</v>
      </c>
      <c r="Y995" s="10">
        <f>AN1004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11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11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12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12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13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13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14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14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15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15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16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16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17</v>
      </c>
      <c r="C1002" s="10"/>
      <c r="E1002" s="170" t="s">
        <v>7</v>
      </c>
      <c r="F1002" s="171"/>
      <c r="G1002" s="172"/>
      <c r="H1002" s="5">
        <f>SUM(H988:H1001)</f>
        <v>0</v>
      </c>
      <c r="N1002" s="3"/>
      <c r="O1002" s="3"/>
      <c r="P1002" s="3"/>
      <c r="Q1002" s="3"/>
      <c r="R1002" s="18"/>
      <c r="S1002" s="3"/>
      <c r="V1002" s="17"/>
      <c r="X1002" s="11" t="s">
        <v>17</v>
      </c>
      <c r="Y1002" s="10"/>
      <c r="AA1002" s="170" t="s">
        <v>7</v>
      </c>
      <c r="AB1002" s="171"/>
      <c r="AC1002" s="172"/>
      <c r="AD1002" s="5">
        <f>SUM(AD988:AD1001)</f>
        <v>0</v>
      </c>
      <c r="AJ1002" s="3"/>
      <c r="AK1002" s="3"/>
      <c r="AL1002" s="3"/>
      <c r="AM1002" s="3"/>
      <c r="AN1002" s="18"/>
      <c r="AO1002" s="3"/>
    </row>
    <row r="1003" spans="2:41">
      <c r="B1003" s="12"/>
      <c r="C1003" s="10"/>
      <c r="E1003" s="13"/>
      <c r="F1003" s="13"/>
      <c r="G1003" s="13"/>
      <c r="N1003" s="3"/>
      <c r="O1003" s="3"/>
      <c r="P1003" s="3"/>
      <c r="Q1003" s="3"/>
      <c r="R1003" s="18"/>
      <c r="S1003" s="3"/>
      <c r="V1003" s="17"/>
      <c r="X1003" s="12"/>
      <c r="Y1003" s="10"/>
      <c r="AA1003" s="13"/>
      <c r="AB1003" s="13"/>
      <c r="AC1003" s="13"/>
      <c r="AJ1003" s="3"/>
      <c r="AK1003" s="3"/>
      <c r="AL1003" s="3"/>
      <c r="AM1003" s="3"/>
      <c r="AN1003" s="18"/>
      <c r="AO1003" s="3"/>
    </row>
    <row r="1004" spans="2:41">
      <c r="B1004" s="12"/>
      <c r="C1004" s="10"/>
      <c r="N1004" s="170" t="s">
        <v>7</v>
      </c>
      <c r="O1004" s="171"/>
      <c r="P1004" s="171"/>
      <c r="Q1004" s="172"/>
      <c r="R1004" s="18">
        <f>SUM(R988:R1003)</f>
        <v>0</v>
      </c>
      <c r="S1004" s="3"/>
      <c r="V1004" s="17"/>
      <c r="X1004" s="12"/>
      <c r="Y1004" s="10"/>
      <c r="AJ1004" s="170" t="s">
        <v>7</v>
      </c>
      <c r="AK1004" s="171"/>
      <c r="AL1004" s="171"/>
      <c r="AM1004" s="172"/>
      <c r="AN1004" s="18">
        <f>SUM(AN988:AN1003)</f>
        <v>0</v>
      </c>
      <c r="AO1004" s="3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E1007" s="14"/>
      <c r="V1007" s="17"/>
      <c r="X1007" s="12"/>
      <c r="Y1007" s="10"/>
      <c r="AA1007" s="14"/>
    </row>
    <row r="1008" spans="2:41">
      <c r="B1008" s="12"/>
      <c r="C1008" s="10"/>
      <c r="V1008" s="17"/>
      <c r="X1008" s="12"/>
      <c r="Y1008" s="10"/>
    </row>
    <row r="1009" spans="1:43">
      <c r="B1009" s="12"/>
      <c r="C1009" s="10"/>
      <c r="V1009" s="17"/>
      <c r="X1009" s="12"/>
      <c r="Y1009" s="10"/>
    </row>
    <row r="1010" spans="1:43">
      <c r="B1010" s="12"/>
      <c r="C1010" s="10"/>
      <c r="V1010" s="17"/>
      <c r="X1010" s="12"/>
      <c r="Y1010" s="10"/>
    </row>
    <row r="1011" spans="1:43">
      <c r="B1011" s="12"/>
      <c r="C1011" s="10"/>
      <c r="V1011" s="17"/>
      <c r="X1011" s="12"/>
      <c r="Y1011" s="10"/>
    </row>
    <row r="1012" spans="1:43">
      <c r="B1012" s="11"/>
      <c r="C1012" s="10"/>
      <c r="V1012" s="17"/>
      <c r="X1012" s="11"/>
      <c r="Y1012" s="10"/>
    </row>
    <row r="1013" spans="1:43">
      <c r="B1013" s="15" t="s">
        <v>18</v>
      </c>
      <c r="C1013" s="16">
        <f>SUM(C994:C1012)</f>
        <v>7974.349255000001</v>
      </c>
      <c r="V1013" s="17"/>
      <c r="X1013" s="15" t="s">
        <v>18</v>
      </c>
      <c r="Y1013" s="16">
        <f>SUM(Y994:Y1012)</f>
        <v>7974.349255000001</v>
      </c>
    </row>
    <row r="1014" spans="1:43">
      <c r="D1014" t="s">
        <v>22</v>
      </c>
      <c r="E1014" t="s">
        <v>21</v>
      </c>
      <c r="V1014" s="17"/>
      <c r="Z1014" t="s">
        <v>22</v>
      </c>
      <c r="AA1014" t="s">
        <v>21</v>
      </c>
    </row>
    <row r="1015" spans="1:43">
      <c r="E1015" s="1" t="s">
        <v>19</v>
      </c>
      <c r="V1015" s="17"/>
      <c r="AA1015" s="1" t="s">
        <v>19</v>
      </c>
    </row>
    <row r="1016" spans="1:43">
      <c r="V1016" s="17"/>
    </row>
    <row r="1017" spans="1:43">
      <c r="V1017" s="17"/>
    </row>
    <row r="1018" spans="1:43">
      <c r="V1018" s="17"/>
    </row>
    <row r="1019" spans="1:43">
      <c r="I1019" s="17"/>
      <c r="V1019" s="17"/>
    </row>
    <row r="1020" spans="1:43">
      <c r="I1020" s="17"/>
      <c r="V1020" s="17"/>
    </row>
    <row r="1021" spans="1:43">
      <c r="I1021" s="17"/>
      <c r="V1021" s="17"/>
    </row>
    <row r="1022" spans="1:43">
      <c r="A1022" s="17"/>
      <c r="B1022" s="17"/>
      <c r="C1022" s="17"/>
      <c r="D1022" s="17"/>
      <c r="E1022" s="17"/>
      <c r="F1022" s="17"/>
      <c r="G1022" s="17"/>
      <c r="H1022" s="17"/>
      <c r="J1022" s="17"/>
      <c r="K1022" s="17"/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  <c r="AA1022" s="17"/>
      <c r="AB1022" s="17"/>
      <c r="AC1022" s="17"/>
      <c r="AD1022" s="17"/>
      <c r="AE1022" s="17"/>
      <c r="AF1022" s="17"/>
      <c r="AG1022" s="17"/>
      <c r="AH1022" s="17"/>
      <c r="AI1022" s="17"/>
      <c r="AJ1022" s="17"/>
      <c r="AK1022" s="17"/>
      <c r="AL1022" s="17"/>
      <c r="AM1022" s="17"/>
      <c r="AN1022" s="17"/>
      <c r="AO1022" s="17"/>
      <c r="AP1022" s="17"/>
      <c r="AQ1022" s="17"/>
    </row>
    <row r="1023" spans="1:43" ht="26.25">
      <c r="A1023" s="17"/>
      <c r="B1023" s="17"/>
      <c r="C1023" s="17"/>
      <c r="D1023" s="17"/>
      <c r="E1023" s="17"/>
      <c r="F1023" s="17"/>
      <c r="G1023" s="17"/>
      <c r="H1023" s="17"/>
      <c r="I1023" s="76"/>
      <c r="J1023" s="17"/>
      <c r="K1023" s="17"/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  <c r="AA1023" s="17"/>
      <c r="AB1023" s="17"/>
      <c r="AC1023" s="17"/>
      <c r="AD1023" s="17"/>
      <c r="AE1023" s="17"/>
      <c r="AF1023" s="17"/>
      <c r="AG1023" s="17"/>
      <c r="AH1023" s="17"/>
      <c r="AI1023" s="17"/>
      <c r="AJ1023" s="17"/>
      <c r="AK1023" s="17"/>
      <c r="AL1023" s="17"/>
      <c r="AM1023" s="17"/>
      <c r="AN1023" s="17"/>
      <c r="AO1023" s="17"/>
      <c r="AP1023" s="17"/>
      <c r="AQ1023" s="17"/>
    </row>
    <row r="1024" spans="1:43" ht="26.25">
      <c r="A1024" s="17"/>
      <c r="B1024" s="17"/>
      <c r="C1024" s="17"/>
      <c r="D1024" s="17"/>
      <c r="E1024" s="17"/>
      <c r="F1024" s="17"/>
      <c r="G1024" s="17"/>
      <c r="H1024" s="17"/>
      <c r="I1024" s="76"/>
      <c r="J1024" s="17"/>
      <c r="K1024" s="17"/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  <c r="AA1024" s="17"/>
      <c r="AB1024" s="17"/>
      <c r="AC1024" s="17"/>
      <c r="AD1024" s="17"/>
      <c r="AE1024" s="17"/>
      <c r="AF1024" s="17"/>
      <c r="AG1024" s="17"/>
      <c r="AH1024" s="17"/>
      <c r="AI1024" s="17"/>
      <c r="AJ1024" s="17"/>
      <c r="AK1024" s="17"/>
      <c r="AL1024" s="17"/>
      <c r="AM1024" s="17"/>
      <c r="AN1024" s="17"/>
      <c r="AO1024" s="17"/>
      <c r="AP1024" s="17"/>
      <c r="AQ1024" s="17"/>
    </row>
    <row r="1025" spans="2:41">
      <c r="V1025" s="17"/>
    </row>
    <row r="1026" spans="2:41" ht="15" customHeight="1">
      <c r="H1026" s="76" t="s">
        <v>30</v>
      </c>
      <c r="J1026" s="76"/>
      <c r="V1026" s="17"/>
      <c r="AA1026" s="173" t="s">
        <v>31</v>
      </c>
      <c r="AB1026" s="173"/>
      <c r="AC1026" s="173"/>
    </row>
    <row r="1027" spans="2:41" ht="15" customHeight="1">
      <c r="H1027" s="76"/>
      <c r="J1027" s="76"/>
      <c r="V1027" s="17"/>
      <c r="AA1027" s="173"/>
      <c r="AB1027" s="173"/>
      <c r="AC1027" s="173"/>
    </row>
    <row r="1028" spans="2:41">
      <c r="V1028" s="17"/>
    </row>
    <row r="1029" spans="2:41">
      <c r="V1029" s="17"/>
    </row>
    <row r="1030" spans="2:41" ht="23.25">
      <c r="B1030" s="24" t="s">
        <v>72</v>
      </c>
      <c r="V1030" s="17"/>
      <c r="X1030" s="22" t="s">
        <v>72</v>
      </c>
    </row>
    <row r="1031" spans="2:41" ht="23.25">
      <c r="B1031" s="23" t="s">
        <v>32</v>
      </c>
      <c r="C1031" s="20">
        <f>IF(X986="PAGADO",0,C991)</f>
        <v>-7974.349255000001</v>
      </c>
      <c r="E1031" s="174" t="s">
        <v>20</v>
      </c>
      <c r="F1031" s="174"/>
      <c r="G1031" s="174"/>
      <c r="H1031" s="174"/>
      <c r="V1031" s="17"/>
      <c r="X1031" s="23" t="s">
        <v>32</v>
      </c>
      <c r="Y1031" s="20">
        <f>IF(B1831="PAGADO",0,C1036)</f>
        <v>-7974.349255000001</v>
      </c>
      <c r="AA1031" s="174" t="s">
        <v>20</v>
      </c>
      <c r="AB1031" s="174"/>
      <c r="AC1031" s="174"/>
      <c r="AD1031" s="174"/>
    </row>
    <row r="1032" spans="2:41">
      <c r="B1032" s="1" t="s">
        <v>0</v>
      </c>
      <c r="C1032" s="19">
        <f>H1047</f>
        <v>0</v>
      </c>
      <c r="E1032" s="2" t="s">
        <v>1</v>
      </c>
      <c r="F1032" s="2" t="s">
        <v>2</v>
      </c>
      <c r="G1032" s="2" t="s">
        <v>3</v>
      </c>
      <c r="H1032" s="2" t="s">
        <v>4</v>
      </c>
      <c r="N1032" s="2" t="s">
        <v>1</v>
      </c>
      <c r="O1032" s="2" t="s">
        <v>5</v>
      </c>
      <c r="P1032" s="2" t="s">
        <v>4</v>
      </c>
      <c r="Q1032" s="2" t="s">
        <v>6</v>
      </c>
      <c r="R1032" s="2" t="s">
        <v>7</v>
      </c>
      <c r="S1032" s="3"/>
      <c r="V1032" s="17"/>
      <c r="X1032" s="1" t="s">
        <v>0</v>
      </c>
      <c r="Y1032" s="19">
        <f>AD1047</f>
        <v>0</v>
      </c>
      <c r="AA1032" s="2" t="s">
        <v>1</v>
      </c>
      <c r="AB1032" s="2" t="s">
        <v>2</v>
      </c>
      <c r="AC1032" s="2" t="s">
        <v>3</v>
      </c>
      <c r="AD1032" s="2" t="s">
        <v>4</v>
      </c>
      <c r="AJ1032" s="2" t="s">
        <v>1</v>
      </c>
      <c r="AK1032" s="2" t="s">
        <v>5</v>
      </c>
      <c r="AL1032" s="2" t="s">
        <v>4</v>
      </c>
      <c r="AM1032" s="2" t="s">
        <v>6</v>
      </c>
      <c r="AN1032" s="2" t="s">
        <v>7</v>
      </c>
      <c r="AO1032" s="3"/>
    </row>
    <row r="1033" spans="2:41">
      <c r="C1033" s="20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Y1033" s="2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" t="s">
        <v>24</v>
      </c>
      <c r="C1034" s="19">
        <f>IF(C1031&gt;0,C1031+C1032,C1032)</f>
        <v>0</v>
      </c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" t="s">
        <v>24</v>
      </c>
      <c r="Y1034" s="19">
        <f>IF(Y1031&gt;0,Y1031+Y1032,Y1032)</f>
        <v>0</v>
      </c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" t="s">
        <v>9</v>
      </c>
      <c r="C1035" s="20">
        <f>C1059</f>
        <v>7974.349255000001</v>
      </c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" t="s">
        <v>9</v>
      </c>
      <c r="Y1035" s="20">
        <f>Y1059</f>
        <v>7974.349255000001</v>
      </c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6" t="s">
        <v>26</v>
      </c>
      <c r="C1036" s="21">
        <f>C1034-C1035</f>
        <v>-7974.349255000001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6" t="s">
        <v>27</v>
      </c>
      <c r="Y1036" s="21">
        <f>Y1034-Y1035</f>
        <v>-7974.349255000001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 ht="23.25">
      <c r="B1037" s="6"/>
      <c r="C1037" s="7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75" t="str">
        <f>IF(Y1036&lt;0,"NO PAGAR","COBRAR'")</f>
        <v>NO PAGAR</v>
      </c>
      <c r="Y1037" s="175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 ht="23.25">
      <c r="B1038" s="175" t="str">
        <f>IF(C1036&lt;0,"NO PAGAR","COBRAR'")</f>
        <v>NO PAGAR</v>
      </c>
      <c r="C1038" s="175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6"/>
      <c r="Y1038" s="8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68" t="s">
        <v>9</v>
      </c>
      <c r="C1039" s="169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68" t="s">
        <v>9</v>
      </c>
      <c r="Y1039" s="169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9" t="str">
        <f>IF(Y991&lt;0,"SALDO ADELANTADO","SALDO A FAVOR '")</f>
        <v>SALDO ADELANTADO</v>
      </c>
      <c r="C1040" s="10">
        <f>IF(Y991&lt;=0,Y991*-1)</f>
        <v>7974.349255000001</v>
      </c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9" t="str">
        <f>IF(C1036&lt;0,"SALDO ADELANTADO","SALDO A FAVOR'")</f>
        <v>SALDO ADELANTADO</v>
      </c>
      <c r="Y1040" s="10">
        <f>IF(C1036&lt;=0,C1036*-1)</f>
        <v>7974.349255000001</v>
      </c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1" t="s">
        <v>10</v>
      </c>
      <c r="C1041" s="10">
        <f>R1049</f>
        <v>0</v>
      </c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10</v>
      </c>
      <c r="Y1041" s="10">
        <f>AN1049</f>
        <v>0</v>
      </c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1" t="s">
        <v>11</v>
      </c>
      <c r="C1042" s="1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11</v>
      </c>
      <c r="Y1042" s="1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12</v>
      </c>
      <c r="C1043" s="1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12</v>
      </c>
      <c r="Y1043" s="1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13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13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14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14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15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15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16</v>
      </c>
      <c r="C1047" s="10"/>
      <c r="E1047" s="170" t="s">
        <v>7</v>
      </c>
      <c r="F1047" s="171"/>
      <c r="G1047" s="172"/>
      <c r="H1047" s="5">
        <f>SUM(H1033:H1046)</f>
        <v>0</v>
      </c>
      <c r="N1047" s="3"/>
      <c r="O1047" s="3"/>
      <c r="P1047" s="3"/>
      <c r="Q1047" s="3"/>
      <c r="R1047" s="18"/>
      <c r="S1047" s="3"/>
      <c r="V1047" s="17"/>
      <c r="X1047" s="11" t="s">
        <v>16</v>
      </c>
      <c r="Y1047" s="10"/>
      <c r="AA1047" s="170" t="s">
        <v>7</v>
      </c>
      <c r="AB1047" s="171"/>
      <c r="AC1047" s="172"/>
      <c r="AD1047" s="5">
        <f>SUM(AD1033:AD1046)</f>
        <v>0</v>
      </c>
      <c r="AJ1047" s="3"/>
      <c r="AK1047" s="3"/>
      <c r="AL1047" s="3"/>
      <c r="AM1047" s="3"/>
      <c r="AN1047" s="18"/>
      <c r="AO1047" s="3"/>
    </row>
    <row r="1048" spans="2:41">
      <c r="B1048" s="11" t="s">
        <v>17</v>
      </c>
      <c r="C1048" s="10"/>
      <c r="E1048" s="13"/>
      <c r="F1048" s="13"/>
      <c r="G1048" s="13"/>
      <c r="N1048" s="3"/>
      <c r="O1048" s="3"/>
      <c r="P1048" s="3"/>
      <c r="Q1048" s="3"/>
      <c r="R1048" s="18"/>
      <c r="S1048" s="3"/>
      <c r="V1048" s="17"/>
      <c r="X1048" s="11" t="s">
        <v>17</v>
      </c>
      <c r="Y1048" s="10"/>
      <c r="AA1048" s="13"/>
      <c r="AB1048" s="13"/>
      <c r="AC1048" s="13"/>
      <c r="AJ1048" s="3"/>
      <c r="AK1048" s="3"/>
      <c r="AL1048" s="3"/>
      <c r="AM1048" s="3"/>
      <c r="AN1048" s="18"/>
      <c r="AO1048" s="3"/>
    </row>
    <row r="1049" spans="2:41">
      <c r="B1049" s="12"/>
      <c r="C1049" s="10"/>
      <c r="N1049" s="170" t="s">
        <v>7</v>
      </c>
      <c r="O1049" s="171"/>
      <c r="P1049" s="171"/>
      <c r="Q1049" s="172"/>
      <c r="R1049" s="18">
        <f>SUM(R1033:R1048)</f>
        <v>0</v>
      </c>
      <c r="S1049" s="3"/>
      <c r="V1049" s="17"/>
      <c r="X1049" s="12"/>
      <c r="Y1049" s="10"/>
      <c r="AJ1049" s="170" t="s">
        <v>7</v>
      </c>
      <c r="AK1049" s="171"/>
      <c r="AL1049" s="171"/>
      <c r="AM1049" s="172"/>
      <c r="AN1049" s="18">
        <f>SUM(AN1033:AN1048)</f>
        <v>0</v>
      </c>
      <c r="AO1049" s="3"/>
    </row>
    <row r="1050" spans="2:41">
      <c r="B1050" s="12"/>
      <c r="C1050" s="10"/>
      <c r="V1050" s="17"/>
      <c r="X1050" s="12"/>
      <c r="Y1050" s="10"/>
    </row>
    <row r="1051" spans="2:41">
      <c r="B1051" s="12"/>
      <c r="C1051" s="10"/>
      <c r="V1051" s="17"/>
      <c r="X1051" s="12"/>
      <c r="Y1051" s="10"/>
    </row>
    <row r="1052" spans="2:41">
      <c r="B1052" s="12"/>
      <c r="C1052" s="10"/>
      <c r="E1052" s="14"/>
      <c r="V1052" s="17"/>
      <c r="X1052" s="12"/>
      <c r="Y1052" s="10"/>
      <c r="AA1052" s="14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V1054" s="17"/>
      <c r="X1054" s="12"/>
      <c r="Y1054" s="10"/>
    </row>
    <row r="1055" spans="2:41">
      <c r="B1055" s="12"/>
      <c r="C1055" s="10"/>
      <c r="V1055" s="17"/>
      <c r="X1055" s="12"/>
      <c r="Y1055" s="10"/>
    </row>
    <row r="1056" spans="2:41">
      <c r="B1056" s="12"/>
      <c r="C1056" s="10"/>
      <c r="V1056" s="17"/>
      <c r="X1056" s="12"/>
      <c r="Y1056" s="10"/>
    </row>
    <row r="1057" spans="2:27">
      <c r="B1057" s="12"/>
      <c r="C1057" s="10"/>
      <c r="V1057" s="17"/>
      <c r="X1057" s="12"/>
      <c r="Y1057" s="10"/>
    </row>
    <row r="1058" spans="2:27">
      <c r="B1058" s="11"/>
      <c r="C1058" s="10"/>
      <c r="V1058" s="17"/>
      <c r="X1058" s="11"/>
      <c r="Y1058" s="10"/>
    </row>
    <row r="1059" spans="2:27">
      <c r="B1059" s="15" t="s">
        <v>18</v>
      </c>
      <c r="C1059" s="16">
        <f>SUM(C1040:C1058)</f>
        <v>7974.349255000001</v>
      </c>
      <c r="D1059" t="s">
        <v>22</v>
      </c>
      <c r="E1059" t="s">
        <v>21</v>
      </c>
      <c r="V1059" s="17"/>
      <c r="X1059" s="15" t="s">
        <v>18</v>
      </c>
      <c r="Y1059" s="16">
        <f>SUM(Y1040:Y1058)</f>
        <v>7974.349255000001</v>
      </c>
      <c r="Z1059" t="s">
        <v>22</v>
      </c>
      <c r="AA1059" t="s">
        <v>21</v>
      </c>
    </row>
    <row r="1060" spans="2:27">
      <c r="E1060" s="1" t="s">
        <v>19</v>
      </c>
      <c r="V1060" s="17"/>
      <c r="AA1060" s="1" t="s">
        <v>19</v>
      </c>
    </row>
    <row r="1061" spans="2:27">
      <c r="V1061" s="17"/>
    </row>
    <row r="1062" spans="2:27">
      <c r="V1062" s="17"/>
    </row>
    <row r="1063" spans="2:27">
      <c r="V1063" s="17"/>
    </row>
    <row r="1064" spans="2:27">
      <c r="V1064" s="17"/>
    </row>
    <row r="1065" spans="2:27">
      <c r="V1065" s="17"/>
    </row>
    <row r="1066" spans="2:27">
      <c r="V1066" s="17"/>
    </row>
    <row r="1067" spans="2:27">
      <c r="V1067" s="17"/>
    </row>
    <row r="1068" spans="2:27">
      <c r="V1068" s="17"/>
    </row>
    <row r="1069" spans="2:27">
      <c r="V1069" s="17"/>
    </row>
    <row r="1070" spans="2:27">
      <c r="V1070" s="17"/>
    </row>
    <row r="1071" spans="2:27">
      <c r="V1071" s="17"/>
    </row>
    <row r="1072" spans="2:27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</sheetData>
  <mergeCells count="277">
    <mergeCell ref="B14:C14"/>
    <mergeCell ref="X14:Y14"/>
    <mergeCell ref="AJ26:AM26"/>
    <mergeCell ref="AC2:AE4"/>
    <mergeCell ref="H3:J4"/>
    <mergeCell ref="E8:H8"/>
    <mergeCell ref="AA8:AD8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O8:R8"/>
    <mergeCell ref="AK8:AM8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C97:AE99"/>
    <mergeCell ref="AJ154:AM154"/>
    <mergeCell ref="H131:J132"/>
    <mergeCell ref="AA131:AC132"/>
    <mergeCell ref="E136:H136"/>
    <mergeCell ref="AA136:AD136"/>
    <mergeCell ref="X142:Y142"/>
    <mergeCell ref="B143:C143"/>
    <mergeCell ref="B110:C110"/>
    <mergeCell ref="X110:Y110"/>
    <mergeCell ref="E119:G119"/>
    <mergeCell ref="AA119:AC119"/>
    <mergeCell ref="N121:Q121"/>
    <mergeCell ref="AJ121:AM121"/>
    <mergeCell ref="AC170:AE172"/>
    <mergeCell ref="H171:J172"/>
    <mergeCell ref="E176:H176"/>
    <mergeCell ref="AA176:AD176"/>
    <mergeCell ref="B182:C182"/>
    <mergeCell ref="X182:Y182"/>
    <mergeCell ref="B144:C144"/>
    <mergeCell ref="X144:Y144"/>
    <mergeCell ref="E152:G152"/>
    <mergeCell ref="AA152:AC152"/>
    <mergeCell ref="N154:Q154"/>
    <mergeCell ref="AJ194:AM194"/>
    <mergeCell ref="H216:J217"/>
    <mergeCell ref="AA216:AC217"/>
    <mergeCell ref="E221:H221"/>
    <mergeCell ref="AA221:AD221"/>
    <mergeCell ref="B183:C183"/>
    <mergeCell ref="X183:Y183"/>
    <mergeCell ref="E192:G192"/>
    <mergeCell ref="AA192:AC192"/>
    <mergeCell ref="N194:Q194"/>
    <mergeCell ref="AA237:AC237"/>
    <mergeCell ref="N239:Q239"/>
    <mergeCell ref="AJ239:AM239"/>
    <mergeCell ref="AC262:AE264"/>
    <mergeCell ref="H263:J264"/>
    <mergeCell ref="X227:Y227"/>
    <mergeCell ref="B228:C228"/>
    <mergeCell ref="B229:C229"/>
    <mergeCell ref="X229:Y229"/>
    <mergeCell ref="E237:G237"/>
    <mergeCell ref="E284:G284"/>
    <mergeCell ref="AA284:AC284"/>
    <mergeCell ref="N286:Q286"/>
    <mergeCell ref="AJ286:AM286"/>
    <mergeCell ref="H308:J309"/>
    <mergeCell ref="AA308:AC309"/>
    <mergeCell ref="E268:H268"/>
    <mergeCell ref="AA268:AD268"/>
    <mergeCell ref="B274:C274"/>
    <mergeCell ref="X274:Y274"/>
    <mergeCell ref="B275:C275"/>
    <mergeCell ref="X275:Y275"/>
    <mergeCell ref="E335:G335"/>
    <mergeCell ref="AA329:AC329"/>
    <mergeCell ref="N331:Q331"/>
    <mergeCell ref="AJ331:AM331"/>
    <mergeCell ref="AC358:AE360"/>
    <mergeCell ref="E313:H313"/>
    <mergeCell ref="AA313:AD313"/>
    <mergeCell ref="X319:Y319"/>
    <mergeCell ref="B320:C320"/>
    <mergeCell ref="B321:C321"/>
    <mergeCell ref="X321:Y321"/>
    <mergeCell ref="X358:X360"/>
    <mergeCell ref="B406:C406"/>
    <mergeCell ref="B407:C407"/>
    <mergeCell ref="X407:Y407"/>
    <mergeCell ref="E377:G377"/>
    <mergeCell ref="AA374:AC374"/>
    <mergeCell ref="N379:Q379"/>
    <mergeCell ref="AJ373:AM373"/>
    <mergeCell ref="AA394:AC395"/>
    <mergeCell ref="E361:H361"/>
    <mergeCell ref="AA361:AD361"/>
    <mergeCell ref="B367:C367"/>
    <mergeCell ref="X367:Y367"/>
    <mergeCell ref="B368:C368"/>
    <mergeCell ref="X368:Y368"/>
    <mergeCell ref="F396:H398"/>
    <mergeCell ref="B396:B398"/>
    <mergeCell ref="AJ448:AM448"/>
    <mergeCell ref="E421:G421"/>
    <mergeCell ref="AA415:AC415"/>
    <mergeCell ref="N417:Q417"/>
    <mergeCell ref="AJ409:AM409"/>
    <mergeCell ref="E399:H399"/>
    <mergeCell ref="AA399:AD399"/>
    <mergeCell ref="X405:Y405"/>
    <mergeCell ref="AB434:AC434"/>
    <mergeCell ref="E455:G455"/>
    <mergeCell ref="AA452:AC452"/>
    <mergeCell ref="N454:Q454"/>
    <mergeCell ref="AA471:AC472"/>
    <mergeCell ref="E439:H439"/>
    <mergeCell ref="AA436:AD436"/>
    <mergeCell ref="B442:C442"/>
    <mergeCell ref="X442:Y442"/>
    <mergeCell ref="B443:C443"/>
    <mergeCell ref="X443:Y443"/>
    <mergeCell ref="E490:G490"/>
    <mergeCell ref="AA490:AC490"/>
    <mergeCell ref="N492:Q492"/>
    <mergeCell ref="AJ492:AM492"/>
    <mergeCell ref="AC514:AE516"/>
    <mergeCell ref="E474:H474"/>
    <mergeCell ref="AA474:AD474"/>
    <mergeCell ref="X480:Y480"/>
    <mergeCell ref="B481:C481"/>
    <mergeCell ref="B482:C482"/>
    <mergeCell ref="X482:Y482"/>
    <mergeCell ref="E536:G536"/>
    <mergeCell ref="AA536:AC536"/>
    <mergeCell ref="N538:Q538"/>
    <mergeCell ref="AJ538:AM538"/>
    <mergeCell ref="AA560:AC561"/>
    <mergeCell ref="E520:H520"/>
    <mergeCell ref="AA520:AD520"/>
    <mergeCell ref="B526:C526"/>
    <mergeCell ref="X526:Y526"/>
    <mergeCell ref="B527:C527"/>
    <mergeCell ref="X527:Y527"/>
    <mergeCell ref="E581:G581"/>
    <mergeCell ref="AA581:AC581"/>
    <mergeCell ref="N583:Q583"/>
    <mergeCell ref="AJ583:AM583"/>
    <mergeCell ref="AC607:AE609"/>
    <mergeCell ref="E565:H565"/>
    <mergeCell ref="AA565:AD565"/>
    <mergeCell ref="X571:Y571"/>
    <mergeCell ref="B572:C572"/>
    <mergeCell ref="B573:C573"/>
    <mergeCell ref="X573:Y573"/>
    <mergeCell ref="E629:G629"/>
    <mergeCell ref="AA629:AC629"/>
    <mergeCell ref="N631:Q631"/>
    <mergeCell ref="AJ631:AM631"/>
    <mergeCell ref="AA653:AC654"/>
    <mergeCell ref="E613:H613"/>
    <mergeCell ref="AA613:AD613"/>
    <mergeCell ref="B619:C619"/>
    <mergeCell ref="X619:Y619"/>
    <mergeCell ref="B620:C620"/>
    <mergeCell ref="X620:Y620"/>
    <mergeCell ref="E674:G674"/>
    <mergeCell ref="AA674:AC674"/>
    <mergeCell ref="N676:Q676"/>
    <mergeCell ref="AJ676:AM676"/>
    <mergeCell ref="AC700:AE702"/>
    <mergeCell ref="E658:H658"/>
    <mergeCell ref="AA658:AD658"/>
    <mergeCell ref="X664:Y664"/>
    <mergeCell ref="B665:C665"/>
    <mergeCell ref="B666:C666"/>
    <mergeCell ref="X666:Y666"/>
    <mergeCell ref="E722:G722"/>
    <mergeCell ref="AA722:AC722"/>
    <mergeCell ref="N724:Q724"/>
    <mergeCell ref="AJ724:AM724"/>
    <mergeCell ref="AA746:AC747"/>
    <mergeCell ref="E706:H706"/>
    <mergeCell ref="AA706:AD706"/>
    <mergeCell ref="B712:C712"/>
    <mergeCell ref="X712:Y712"/>
    <mergeCell ref="B713:C713"/>
    <mergeCell ref="X713:Y713"/>
    <mergeCell ref="E767:G767"/>
    <mergeCell ref="AA767:AC767"/>
    <mergeCell ref="N769:Q769"/>
    <mergeCell ref="AJ769:AM769"/>
    <mergeCell ref="AC793:AE795"/>
    <mergeCell ref="E751:H751"/>
    <mergeCell ref="AA751:AD751"/>
    <mergeCell ref="X757:Y757"/>
    <mergeCell ref="B758:C758"/>
    <mergeCell ref="B759:C759"/>
    <mergeCell ref="X759:Y759"/>
    <mergeCell ref="E815:G815"/>
    <mergeCell ref="AA815:AC815"/>
    <mergeCell ref="N817:Q817"/>
    <mergeCell ref="AJ817:AM817"/>
    <mergeCell ref="AA839:AC840"/>
    <mergeCell ref="E799:H799"/>
    <mergeCell ref="AA799:AD799"/>
    <mergeCell ref="B805:C805"/>
    <mergeCell ref="X805:Y805"/>
    <mergeCell ref="B806:C806"/>
    <mergeCell ref="X806:Y806"/>
    <mergeCell ref="E860:G860"/>
    <mergeCell ref="AA860:AC860"/>
    <mergeCell ref="N862:Q862"/>
    <mergeCell ref="AJ862:AM862"/>
    <mergeCell ref="AC887:AE889"/>
    <mergeCell ref="E844:H844"/>
    <mergeCell ref="AA844:AD844"/>
    <mergeCell ref="X850:Y850"/>
    <mergeCell ref="B851:C851"/>
    <mergeCell ref="B852:C852"/>
    <mergeCell ref="X852:Y852"/>
    <mergeCell ref="E909:G909"/>
    <mergeCell ref="AA909:AC909"/>
    <mergeCell ref="N911:Q911"/>
    <mergeCell ref="AJ911:AM911"/>
    <mergeCell ref="AA933:AC934"/>
    <mergeCell ref="E893:H893"/>
    <mergeCell ref="AA893:AD893"/>
    <mergeCell ref="B899:C899"/>
    <mergeCell ref="X899:Y899"/>
    <mergeCell ref="B900:C900"/>
    <mergeCell ref="X900:Y900"/>
    <mergeCell ref="E954:G954"/>
    <mergeCell ref="AA954:AC954"/>
    <mergeCell ref="N956:Q956"/>
    <mergeCell ref="AJ956:AM956"/>
    <mergeCell ref="AC980:AE982"/>
    <mergeCell ref="E938:H938"/>
    <mergeCell ref="AA938:AD938"/>
    <mergeCell ref="X944:Y944"/>
    <mergeCell ref="B945:C945"/>
    <mergeCell ref="B946:C946"/>
    <mergeCell ref="X946:Y946"/>
    <mergeCell ref="E1002:G1002"/>
    <mergeCell ref="AA1002:AC1002"/>
    <mergeCell ref="N1004:Q1004"/>
    <mergeCell ref="AJ1004:AM1004"/>
    <mergeCell ref="AA1026:AC1027"/>
    <mergeCell ref="E986:H986"/>
    <mergeCell ref="AA986:AD986"/>
    <mergeCell ref="B992:C992"/>
    <mergeCell ref="X992:Y992"/>
    <mergeCell ref="B993:C993"/>
    <mergeCell ref="X993:Y993"/>
    <mergeCell ref="E1047:G1047"/>
    <mergeCell ref="AA1047:AC1047"/>
    <mergeCell ref="N1049:Q1049"/>
    <mergeCell ref="AJ1049:AM1049"/>
    <mergeCell ref="E1031:H1031"/>
    <mergeCell ref="AA1031:AD1031"/>
    <mergeCell ref="X1037:Y1037"/>
    <mergeCell ref="B1038:C1038"/>
    <mergeCell ref="B1039:C1039"/>
    <mergeCell ref="X1039:Y1039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1202"/>
  <sheetViews>
    <sheetView topLeftCell="A543" zoomScale="82" zoomScaleNormal="82" workbookViewId="0">
      <selection activeCell="I560" sqref="I560"/>
    </sheetView>
  </sheetViews>
  <sheetFormatPr baseColWidth="10" defaultColWidth="11.42578125" defaultRowHeight="15"/>
  <cols>
    <col min="2" max="2" width="26.5703125" customWidth="1"/>
    <col min="3" max="3" width="16.85546875" customWidth="1"/>
    <col min="5" max="8" width="12.85546875" customWidth="1"/>
    <col min="15" max="15" width="34.140625" customWidth="1"/>
    <col min="18" max="18" width="13.140625" customWidth="1"/>
    <col min="24" max="24" width="28.28515625" customWidth="1"/>
    <col min="25" max="25" width="16.7109375" customWidth="1"/>
    <col min="27" max="27" width="12.85546875" customWidth="1"/>
    <col min="29" max="29" width="14" customWidth="1"/>
    <col min="35" max="35" width="13.7109375" customWidth="1"/>
    <col min="37" max="37" width="23.85546875" customWidth="1"/>
    <col min="40" max="40" width="21.140625" customWidth="1"/>
    <col min="41" max="41" width="12" customWidth="1"/>
    <col min="42" max="42" width="10.5703125" customWidth="1"/>
    <col min="43" max="43" width="7" customWidth="1"/>
    <col min="44" max="44" width="9" customWidth="1"/>
  </cols>
  <sheetData>
    <row r="1" spans="2:41">
      <c r="V1" s="17"/>
    </row>
    <row r="2" spans="2:41">
      <c r="V2" s="17"/>
      <c r="AC2" s="176" t="s">
        <v>29</v>
      </c>
      <c r="AD2" s="176"/>
      <c r="AE2" s="176"/>
    </row>
    <row r="3" spans="2:41">
      <c r="H3" s="173" t="s">
        <v>28</v>
      </c>
      <c r="I3" s="173"/>
      <c r="J3" s="173"/>
      <c r="V3" s="17"/>
      <c r="AC3" s="176"/>
      <c r="AD3" s="176"/>
      <c r="AE3" s="176"/>
    </row>
    <row r="4" spans="2:41">
      <c r="H4" s="173"/>
      <c r="I4" s="173"/>
      <c r="J4" s="173"/>
      <c r="V4" s="17"/>
      <c r="AC4" s="176"/>
      <c r="AD4" s="176"/>
      <c r="AE4" s="17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74" t="s">
        <v>61</v>
      </c>
      <c r="F8" s="174"/>
      <c r="G8" s="174"/>
      <c r="H8" s="174"/>
      <c r="V8" s="17"/>
      <c r="X8" s="23" t="s">
        <v>82</v>
      </c>
      <c r="Y8" s="20">
        <f>IF(B8="PAGADO",0,C13)</f>
        <v>-702.65</v>
      </c>
      <c r="AA8" s="174" t="s">
        <v>61</v>
      </c>
      <c r="AB8" s="174"/>
      <c r="AC8" s="174"/>
      <c r="AD8" s="174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2045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88</v>
      </c>
      <c r="G10" s="3" t="s">
        <v>89</v>
      </c>
      <c r="H10" s="5">
        <v>150</v>
      </c>
      <c r="N10" s="25">
        <v>44931</v>
      </c>
      <c r="O10" s="3" t="s">
        <v>109</v>
      </c>
      <c r="P10" s="3"/>
      <c r="Q10" s="3"/>
      <c r="R10" s="18">
        <v>2.65</v>
      </c>
      <c r="S10" s="3"/>
      <c r="V10" s="17"/>
      <c r="Y10" s="20"/>
      <c r="AA10" s="4">
        <v>44891</v>
      </c>
      <c r="AB10" s="3" t="s">
        <v>149</v>
      </c>
      <c r="AC10" s="3" t="s">
        <v>150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127</v>
      </c>
      <c r="P11" s="3"/>
      <c r="Q11" s="3"/>
      <c r="R11" s="18">
        <v>20</v>
      </c>
      <c r="S11" s="3"/>
      <c r="V11" s="17"/>
      <c r="X11" s="1" t="s">
        <v>24</v>
      </c>
      <c r="Y11" s="19">
        <f>IF(Y8&gt;0,Y9+Y8,Y9)</f>
        <v>2045</v>
      </c>
      <c r="AA11" s="4">
        <v>44914</v>
      </c>
      <c r="AB11" s="3" t="s">
        <v>87</v>
      </c>
      <c r="AC11" s="3" t="s">
        <v>150</v>
      </c>
      <c r="AD11" s="5">
        <v>150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852.65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1140.82</v>
      </c>
      <c r="AA12" s="4">
        <v>44916</v>
      </c>
      <c r="AB12" s="3" t="s">
        <v>87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-702.65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904.18000000000006</v>
      </c>
      <c r="AA13" s="4">
        <v>44900</v>
      </c>
      <c r="AB13" s="3" t="s">
        <v>87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177" t="str">
        <f>IF(C13&lt;0,"NO PAGAR","COBRAR")</f>
        <v>NO PAGAR</v>
      </c>
      <c r="C14" s="17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77" t="str">
        <f>IF(Y13&lt;0,"NO PAGAR","COBRAR")</f>
        <v>COBRAR</v>
      </c>
      <c r="Y14" s="177"/>
      <c r="AA14" s="4">
        <v>44902</v>
      </c>
      <c r="AB14" s="3" t="s">
        <v>87</v>
      </c>
      <c r="AC14" s="3" t="s">
        <v>89</v>
      </c>
      <c r="AD14" s="5">
        <v>200</v>
      </c>
      <c r="AJ14" s="3"/>
      <c r="AK14" s="3"/>
      <c r="AL14" s="3"/>
      <c r="AM14" s="3"/>
      <c r="AN14" s="18"/>
      <c r="AO14" s="3"/>
    </row>
    <row r="15" spans="2:41">
      <c r="B15" s="168" t="s">
        <v>9</v>
      </c>
      <c r="C15" s="16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68" t="s">
        <v>9</v>
      </c>
      <c r="Y15" s="169"/>
      <c r="AA15" s="4">
        <v>44907</v>
      </c>
      <c r="AB15" s="3" t="s">
        <v>87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750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702.65</v>
      </c>
      <c r="AA16" s="4">
        <v>44909</v>
      </c>
      <c r="AB16" s="3" t="s">
        <v>87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44911</v>
      </c>
      <c r="AB17" s="3" t="s">
        <v>87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44889</v>
      </c>
      <c r="AB18" s="3" t="s">
        <v>179</v>
      </c>
      <c r="AC18" s="3" t="s">
        <v>180</v>
      </c>
      <c r="AD18" s="5">
        <v>300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181</v>
      </c>
      <c r="AC19" s="3" t="s">
        <v>182</v>
      </c>
      <c r="AD19" s="5">
        <v>225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70" t="s">
        <v>7</v>
      </c>
      <c r="F24" s="171"/>
      <c r="G24" s="172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159</v>
      </c>
      <c r="Y24" s="10">
        <v>280</v>
      </c>
      <c r="AA24" s="170" t="s">
        <v>7</v>
      </c>
      <c r="AB24" s="171"/>
      <c r="AC24" s="172"/>
      <c r="AD24" s="5">
        <f>SUM(AD10:AD23)</f>
        <v>2045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70" t="s">
        <v>7</v>
      </c>
      <c r="O26" s="171"/>
      <c r="P26" s="171"/>
      <c r="Q26" s="172"/>
      <c r="R26" s="18">
        <f>SUM(R10:R25)</f>
        <v>22.65</v>
      </c>
      <c r="S26" s="3"/>
      <c r="V26" s="17"/>
      <c r="X26" s="12"/>
      <c r="Y26" s="10"/>
      <c r="AJ26" s="170" t="s">
        <v>7</v>
      </c>
      <c r="AK26" s="171"/>
      <c r="AL26" s="171"/>
      <c r="AM26" s="172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852.65</v>
      </c>
      <c r="V35" s="17"/>
      <c r="X35" s="15" t="s">
        <v>18</v>
      </c>
      <c r="Y35" s="16">
        <f>SUM(Y16:Y34)</f>
        <v>1140.82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73" t="s">
        <v>30</v>
      </c>
      <c r="I48" s="173"/>
      <c r="J48" s="173"/>
      <c r="V48" s="17"/>
      <c r="AA48" s="173" t="s">
        <v>31</v>
      </c>
      <c r="AB48" s="173"/>
      <c r="AC48" s="173"/>
    </row>
    <row r="49" spans="2:41">
      <c r="H49" s="173"/>
      <c r="I49" s="173"/>
      <c r="J49" s="173"/>
      <c r="V49" s="17"/>
      <c r="AA49" s="173"/>
      <c r="AB49" s="173"/>
      <c r="AC49" s="173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174" t="s">
        <v>204</v>
      </c>
      <c r="F53" s="174"/>
      <c r="G53" s="174"/>
      <c r="H53" s="174"/>
      <c r="V53" s="17"/>
      <c r="X53" s="23" t="s">
        <v>82</v>
      </c>
      <c r="Y53" s="20">
        <f>IF(B53="PAGADO",0,C58)</f>
        <v>0</v>
      </c>
      <c r="AA53" s="174" t="s">
        <v>204</v>
      </c>
      <c r="AB53" s="174"/>
      <c r="AC53" s="174"/>
      <c r="AD53" s="174"/>
    </row>
    <row r="54" spans="2:41">
      <c r="B54" s="1" t="s">
        <v>0</v>
      </c>
      <c r="C54" s="19">
        <f>H69</f>
        <v>980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480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45277</v>
      </c>
      <c r="F55" s="3" t="s">
        <v>199</v>
      </c>
      <c r="G55" s="3" t="s">
        <v>169</v>
      </c>
      <c r="H55" s="5">
        <v>180</v>
      </c>
      <c r="N55" s="25">
        <v>44945</v>
      </c>
      <c r="O55" s="3" t="s">
        <v>222</v>
      </c>
      <c r="P55" s="3">
        <v>200</v>
      </c>
      <c r="Q55" s="3"/>
      <c r="R55" s="18">
        <v>200</v>
      </c>
      <c r="S55" s="3"/>
      <c r="V55" s="17"/>
      <c r="Y55" s="20"/>
      <c r="AA55" s="4">
        <v>44918</v>
      </c>
      <c r="AB55" s="3" t="s">
        <v>199</v>
      </c>
      <c r="AC55" s="3" t="s">
        <v>170</v>
      </c>
      <c r="AD55" s="5">
        <v>330</v>
      </c>
      <c r="AJ55" s="25">
        <v>44945</v>
      </c>
      <c r="AK55" s="3" t="s">
        <v>235</v>
      </c>
      <c r="AL55" s="3"/>
      <c r="AM55" s="3"/>
      <c r="AN55" s="18">
        <v>240</v>
      </c>
      <c r="AO55" s="3"/>
    </row>
    <row r="56" spans="2:41">
      <c r="B56" s="1" t="s">
        <v>24</v>
      </c>
      <c r="C56" s="19">
        <f>IF(C53&gt;0,C53+C54,C54)</f>
        <v>980</v>
      </c>
      <c r="E56" s="4">
        <v>44930</v>
      </c>
      <c r="F56" s="3" t="s">
        <v>85</v>
      </c>
      <c r="G56" s="3" t="s">
        <v>86</v>
      </c>
      <c r="H56" s="5">
        <v>150</v>
      </c>
      <c r="N56" s="25">
        <v>44944</v>
      </c>
      <c r="O56" s="3" t="s">
        <v>234</v>
      </c>
      <c r="P56" s="3">
        <v>20</v>
      </c>
      <c r="Q56" s="3"/>
      <c r="R56" s="18">
        <v>20</v>
      </c>
      <c r="S56" s="3"/>
      <c r="V56" s="17"/>
      <c r="X56" s="1" t="s">
        <v>24</v>
      </c>
      <c r="Y56" s="19">
        <f>IF(Y53&gt;0,Y53+Y54,Y54)</f>
        <v>480</v>
      </c>
      <c r="AA56" s="4">
        <v>44586</v>
      </c>
      <c r="AB56" s="3" t="s">
        <v>257</v>
      </c>
      <c r="AC56" s="3"/>
      <c r="AD56" s="5">
        <v>100</v>
      </c>
      <c r="AJ56" s="25">
        <v>44951</v>
      </c>
      <c r="AK56" s="3" t="s">
        <v>266</v>
      </c>
      <c r="AL56" s="3"/>
      <c r="AM56" s="3"/>
      <c r="AN56" s="18">
        <v>100</v>
      </c>
      <c r="AO56" s="3"/>
    </row>
    <row r="57" spans="2:41">
      <c r="B57" s="1" t="s">
        <v>9</v>
      </c>
      <c r="C57" s="20">
        <f>C81</f>
        <v>220</v>
      </c>
      <c r="E57" s="4">
        <v>44918</v>
      </c>
      <c r="F57" s="3" t="s">
        <v>85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360</v>
      </c>
      <c r="AA57" s="4">
        <v>44951</v>
      </c>
      <c r="AB57" s="3" t="s">
        <v>265</v>
      </c>
      <c r="AC57" s="3"/>
      <c r="AD57" s="5">
        <v>50</v>
      </c>
      <c r="AJ57" s="25">
        <v>44951</v>
      </c>
      <c r="AK57" s="3" t="s">
        <v>268</v>
      </c>
      <c r="AL57" s="3"/>
      <c r="AM57" s="3"/>
      <c r="AN57" s="18">
        <v>20</v>
      </c>
      <c r="AO57" s="3"/>
    </row>
    <row r="58" spans="2:41">
      <c r="B58" s="6" t="s">
        <v>26</v>
      </c>
      <c r="C58" s="21">
        <f>C56-C57</f>
        <v>760</v>
      </c>
      <c r="E58" s="4">
        <v>44921</v>
      </c>
      <c r="F58" s="3" t="s">
        <v>85</v>
      </c>
      <c r="G58" s="3" t="s">
        <v>86</v>
      </c>
      <c r="H58" s="5">
        <v>200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45288</v>
      </c>
      <c r="F59" s="3" t="s">
        <v>85</v>
      </c>
      <c r="G59" s="3" t="s">
        <v>86</v>
      </c>
      <c r="H59" s="5">
        <v>150</v>
      </c>
      <c r="N59" s="3"/>
      <c r="O59" s="3"/>
      <c r="P59" s="3"/>
      <c r="Q59" s="3"/>
      <c r="R59" s="18"/>
      <c r="S59" s="3"/>
      <c r="V59" s="17"/>
      <c r="X59" s="175" t="str">
        <f>IF(Y58&lt;0,"NO PAGAR","COBRAR'")</f>
        <v>COBRAR'</v>
      </c>
      <c r="Y59" s="17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75" t="str">
        <f>IF(C58&lt;0,"NO PAGAR","COBRAR'")</f>
        <v>COBRAR'</v>
      </c>
      <c r="C60" s="175"/>
      <c r="E60" s="4">
        <v>44893</v>
      </c>
      <c r="F60" s="3" t="s">
        <v>85</v>
      </c>
      <c r="G60" s="3" t="s">
        <v>86</v>
      </c>
      <c r="H60" s="5">
        <v>150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68" t="s">
        <v>9</v>
      </c>
      <c r="C61" s="16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68" t="s">
        <v>9</v>
      </c>
      <c r="Y61" s="16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220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360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70" t="s">
        <v>7</v>
      </c>
      <c r="F69" s="171"/>
      <c r="G69" s="172"/>
      <c r="H69" s="5">
        <f>SUM(H55:H68)</f>
        <v>980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70" t="s">
        <v>7</v>
      </c>
      <c r="AB69" s="171"/>
      <c r="AC69" s="172"/>
      <c r="AD69" s="5">
        <f>SUM(AD55:AD68)</f>
        <v>480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70" t="s">
        <v>7</v>
      </c>
      <c r="O71" s="171"/>
      <c r="P71" s="171"/>
      <c r="Q71" s="172"/>
      <c r="R71" s="18">
        <f>SUM(R55:R70)</f>
        <v>220</v>
      </c>
      <c r="S71" s="3"/>
      <c r="V71" s="17"/>
      <c r="X71" s="12"/>
      <c r="Y71" s="10"/>
      <c r="AJ71" s="170" t="s">
        <v>7</v>
      </c>
      <c r="AK71" s="171"/>
      <c r="AL71" s="171"/>
      <c r="AM71" s="172"/>
      <c r="AN71" s="18">
        <f>SUM(AN55:AN70)</f>
        <v>360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220</v>
      </c>
      <c r="D81" t="s">
        <v>22</v>
      </c>
      <c r="E81" t="s">
        <v>21</v>
      </c>
      <c r="V81" s="17"/>
      <c r="X81" s="15" t="s">
        <v>18</v>
      </c>
      <c r="Y81" s="16">
        <f>SUM(Y62:Y80)</f>
        <v>360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76" t="s">
        <v>29</v>
      </c>
      <c r="AD100" s="176"/>
      <c r="AE100" s="176"/>
    </row>
    <row r="101" spans="2:41">
      <c r="H101" s="173" t="s">
        <v>28</v>
      </c>
      <c r="I101" s="173"/>
      <c r="J101" s="173"/>
      <c r="V101" s="17"/>
      <c r="AC101" s="176"/>
      <c r="AD101" s="176"/>
      <c r="AE101" s="176"/>
    </row>
    <row r="102" spans="2:41">
      <c r="H102" s="173"/>
      <c r="I102" s="173"/>
      <c r="J102" s="173"/>
      <c r="V102" s="17"/>
      <c r="AC102" s="176"/>
      <c r="AD102" s="176"/>
      <c r="AE102" s="176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385</v>
      </c>
      <c r="C106" s="20">
        <f>IF(X53="PAGADO",0,Y58)</f>
        <v>0</v>
      </c>
      <c r="E106" s="174" t="s">
        <v>204</v>
      </c>
      <c r="F106" s="174"/>
      <c r="G106" s="174"/>
      <c r="H106" s="174"/>
      <c r="V106" s="17"/>
      <c r="X106" s="23" t="s">
        <v>32</v>
      </c>
      <c r="Y106" s="20">
        <f>IF(B106="PAGADO",0,C111)</f>
        <v>-110</v>
      </c>
      <c r="AA106" s="174" t="s">
        <v>316</v>
      </c>
      <c r="AB106" s="174"/>
      <c r="AC106" s="174"/>
      <c r="AD106" s="174"/>
    </row>
    <row r="107" spans="2:41">
      <c r="B107" s="1" t="s">
        <v>0</v>
      </c>
      <c r="C107" s="19">
        <f>H122</f>
        <v>500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70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44932</v>
      </c>
      <c r="F108" s="3" t="s">
        <v>88</v>
      </c>
      <c r="G108" s="3" t="s">
        <v>86</v>
      </c>
      <c r="H108" s="5">
        <v>150</v>
      </c>
      <c r="N108" s="25">
        <v>44952</v>
      </c>
      <c r="O108" s="3" t="s">
        <v>110</v>
      </c>
      <c r="P108" s="3">
        <v>500</v>
      </c>
      <c r="Q108" s="3"/>
      <c r="R108" s="18">
        <v>500</v>
      </c>
      <c r="S108" s="3"/>
      <c r="V108" s="17"/>
      <c r="Y108" s="20"/>
      <c r="AA108" s="4">
        <v>44959</v>
      </c>
      <c r="AB108" s="3" t="s">
        <v>311</v>
      </c>
      <c r="AC108" s="3"/>
      <c r="AD108" s="5">
        <v>30</v>
      </c>
      <c r="AJ108" s="25">
        <v>44928</v>
      </c>
      <c r="AK108" s="3" t="s">
        <v>110</v>
      </c>
      <c r="AL108" s="3">
        <v>300</v>
      </c>
      <c r="AM108" s="3"/>
      <c r="AN108" s="18">
        <v>300</v>
      </c>
      <c r="AO108" s="3"/>
    </row>
    <row r="109" spans="2:41">
      <c r="B109" s="1" t="s">
        <v>24</v>
      </c>
      <c r="C109" s="19">
        <f>IF(C106&gt;0,C106+C107,C107)</f>
        <v>500</v>
      </c>
      <c r="E109" s="4">
        <v>44935</v>
      </c>
      <c r="F109" s="3" t="s">
        <v>88</v>
      </c>
      <c r="G109" s="3" t="s">
        <v>86</v>
      </c>
      <c r="H109" s="5">
        <v>200</v>
      </c>
      <c r="N109" s="25">
        <v>44954</v>
      </c>
      <c r="O109" s="3" t="s">
        <v>283</v>
      </c>
      <c r="P109" s="3">
        <v>40</v>
      </c>
      <c r="Q109" s="3"/>
      <c r="R109" s="18">
        <v>40</v>
      </c>
      <c r="S109" s="3"/>
      <c r="V109" s="17"/>
      <c r="X109" s="1" t="s">
        <v>24</v>
      </c>
      <c r="Y109" s="19">
        <f>IF(Y106&gt;0,Y106+Y107,Y107)</f>
        <v>70</v>
      </c>
      <c r="AA109" s="4">
        <v>44965</v>
      </c>
      <c r="AB109" s="3" t="s">
        <v>318</v>
      </c>
      <c r="AC109" s="3"/>
      <c r="AD109" s="5">
        <v>40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C127</f>
        <v>610</v>
      </c>
      <c r="E110" s="4">
        <v>44937</v>
      </c>
      <c r="F110" s="3" t="s">
        <v>88</v>
      </c>
      <c r="G110" s="3" t="s">
        <v>86</v>
      </c>
      <c r="H110" s="5">
        <v>150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Y127</f>
        <v>487.04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-110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-417.04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77" t="str">
        <f>IF(C111&lt;0,"NO PAGAR","COBRAR")</f>
        <v>NO PAGAR</v>
      </c>
      <c r="C112" s="177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77" t="str">
        <f>IF(Y111&lt;0,"NO PAGAR","COBRAR")</f>
        <v>NO PAGAR</v>
      </c>
      <c r="Y112" s="177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68" t="s">
        <v>9</v>
      </c>
      <c r="C113" s="169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68" t="s">
        <v>9</v>
      </c>
      <c r="Y113" s="169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IF(C141&lt;0,"SALDO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ADELANTADO</v>
      </c>
      <c r="Y114" s="10">
        <f>IF(C111&lt;=0,C111*-1)</f>
        <v>110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540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300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50</v>
      </c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30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47.04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70" t="s">
        <v>7</v>
      </c>
      <c r="F122" s="171"/>
      <c r="G122" s="172"/>
      <c r="H122" s="5">
        <f>SUM(H108:H121)</f>
        <v>500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70" t="s">
        <v>7</v>
      </c>
      <c r="AB122" s="171"/>
      <c r="AC122" s="172"/>
      <c r="AD122" s="5">
        <f>SUM(AD108:AD121)</f>
        <v>70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70" t="s">
        <v>7</v>
      </c>
      <c r="O124" s="171"/>
      <c r="P124" s="171"/>
      <c r="Q124" s="172"/>
      <c r="R124" s="18">
        <f>SUM(R108:R123)</f>
        <v>540</v>
      </c>
      <c r="S124" s="3"/>
      <c r="V124" s="17"/>
      <c r="X124" s="12"/>
      <c r="Y124" s="10"/>
      <c r="AJ124" s="170" t="s">
        <v>7</v>
      </c>
      <c r="AK124" s="171"/>
      <c r="AL124" s="171"/>
      <c r="AM124" s="172"/>
      <c r="AN124" s="18">
        <f>SUM(AN108:AN123)</f>
        <v>300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5" t="s">
        <v>18</v>
      </c>
      <c r="C127" s="16">
        <f>SUM(C114:C126)</f>
        <v>610</v>
      </c>
      <c r="V127" s="17"/>
      <c r="X127" s="15" t="s">
        <v>18</v>
      </c>
      <c r="Y127" s="16">
        <f>SUM(Y114:Y126)</f>
        <v>487.04</v>
      </c>
    </row>
    <row r="128" spans="2:41">
      <c r="D128" t="s">
        <v>22</v>
      </c>
      <c r="E128" t="s">
        <v>21</v>
      </c>
      <c r="V128" s="17"/>
      <c r="Z128" t="s">
        <v>22</v>
      </c>
      <c r="AA128" t="s">
        <v>21</v>
      </c>
    </row>
    <row r="129" spans="1:43">
      <c r="E129" s="1" t="s">
        <v>19</v>
      </c>
      <c r="V129" s="17"/>
      <c r="AA129" s="1" t="s">
        <v>19</v>
      </c>
    </row>
    <row r="130" spans="1:43">
      <c r="V130" s="17"/>
    </row>
    <row r="131" spans="1:43">
      <c r="V131" s="17"/>
    </row>
    <row r="132" spans="1:43">
      <c r="V132" s="17"/>
    </row>
    <row r="133" spans="1:43">
      <c r="V133" s="17"/>
    </row>
    <row r="134" spans="1:43">
      <c r="V134" s="17"/>
    </row>
    <row r="135" spans="1:43">
      <c r="V135" s="17"/>
    </row>
    <row r="136" spans="1:43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</row>
    <row r="137" spans="1:43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</row>
    <row r="138" spans="1:43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</row>
    <row r="139" spans="1:43">
      <c r="V139" s="17"/>
    </row>
    <row r="140" spans="1:43">
      <c r="H140" s="173" t="s">
        <v>30</v>
      </c>
      <c r="I140" s="173"/>
      <c r="J140" s="173"/>
      <c r="V140" s="17"/>
      <c r="AA140" s="173" t="s">
        <v>31</v>
      </c>
      <c r="AB140" s="173"/>
      <c r="AC140" s="173"/>
    </row>
    <row r="141" spans="1:43">
      <c r="H141" s="173"/>
      <c r="I141" s="173"/>
      <c r="J141" s="173"/>
      <c r="V141" s="17"/>
      <c r="AA141" s="173"/>
      <c r="AB141" s="173"/>
      <c r="AC141" s="173"/>
    </row>
    <row r="142" spans="1:43">
      <c r="V142" s="17"/>
    </row>
    <row r="143" spans="1:43">
      <c r="V143" s="17"/>
    </row>
    <row r="144" spans="1:43" ht="23.25">
      <c r="B144" s="24" t="s">
        <v>33</v>
      </c>
      <c r="V144" s="17"/>
      <c r="X144" s="22" t="s">
        <v>33</v>
      </c>
    </row>
    <row r="145" spans="2:41" ht="23.25">
      <c r="B145" s="23" t="s">
        <v>32</v>
      </c>
      <c r="C145" s="20">
        <f>IF(X106="PAGADO",0,Y111)</f>
        <v>-417.04</v>
      </c>
      <c r="E145" s="174" t="s">
        <v>204</v>
      </c>
      <c r="F145" s="174"/>
      <c r="G145" s="174"/>
      <c r="H145" s="174"/>
      <c r="V145" s="17"/>
      <c r="X145" s="23" t="s">
        <v>32</v>
      </c>
      <c r="Y145" s="20">
        <f>IF(B145="PAGADO",0,C150)</f>
        <v>-267.52</v>
      </c>
      <c r="AA145" s="174" t="s">
        <v>204</v>
      </c>
      <c r="AB145" s="174"/>
      <c r="AC145" s="174"/>
      <c r="AD145" s="174"/>
      <c r="AK145" t="s">
        <v>188</v>
      </c>
    </row>
    <row r="146" spans="2:41">
      <c r="B146" s="1" t="s">
        <v>0</v>
      </c>
      <c r="C146" s="19">
        <f>H161</f>
        <v>250</v>
      </c>
      <c r="E146" s="2" t="s">
        <v>1</v>
      </c>
      <c r="F146" s="2" t="s">
        <v>2</v>
      </c>
      <c r="G146" s="2" t="s">
        <v>3</v>
      </c>
      <c r="H146" s="2" t="s">
        <v>4</v>
      </c>
      <c r="N146" s="2" t="s">
        <v>1</v>
      </c>
      <c r="O146" s="2" t="s">
        <v>5</v>
      </c>
      <c r="P146" s="2" t="s">
        <v>4</v>
      </c>
      <c r="Q146" s="2" t="s">
        <v>6</v>
      </c>
      <c r="R146" s="2" t="s">
        <v>7</v>
      </c>
      <c r="S146" s="3"/>
      <c r="V146" s="17"/>
      <c r="X146" s="1" t="s">
        <v>0</v>
      </c>
      <c r="Y146" s="19">
        <f>AD161</f>
        <v>620</v>
      </c>
      <c r="AA146" s="2" t="s">
        <v>1</v>
      </c>
      <c r="AB146" s="2" t="s">
        <v>2</v>
      </c>
      <c r="AC146" s="2" t="s">
        <v>3</v>
      </c>
      <c r="AD146" s="2" t="s">
        <v>4</v>
      </c>
      <c r="AJ146" s="2" t="s">
        <v>1</v>
      </c>
      <c r="AK146" s="2" t="s">
        <v>5</v>
      </c>
      <c r="AL146" s="2" t="s">
        <v>4</v>
      </c>
      <c r="AM146" s="2" t="s">
        <v>6</v>
      </c>
      <c r="AN146" s="2" t="s">
        <v>7</v>
      </c>
      <c r="AO146" s="3"/>
    </row>
    <row r="147" spans="2:41">
      <c r="C147" s="20"/>
      <c r="E147" s="4">
        <v>44939</v>
      </c>
      <c r="F147" s="3" t="s">
        <v>181</v>
      </c>
      <c r="G147" s="3" t="s">
        <v>89</v>
      </c>
      <c r="H147" s="5">
        <v>210</v>
      </c>
      <c r="N147" s="25">
        <v>44973</v>
      </c>
      <c r="O147" s="3" t="s">
        <v>347</v>
      </c>
      <c r="P147" s="3"/>
      <c r="Q147" s="3"/>
      <c r="R147" s="18">
        <v>40</v>
      </c>
      <c r="S147" s="3"/>
      <c r="V147" s="17"/>
      <c r="Y147" s="20"/>
      <c r="AA147" s="4">
        <v>44951</v>
      </c>
      <c r="AB147" s="3" t="s">
        <v>194</v>
      </c>
      <c r="AC147" s="3" t="s">
        <v>379</v>
      </c>
      <c r="AD147" s="5">
        <v>220</v>
      </c>
      <c r="AJ147" s="25">
        <v>44974</v>
      </c>
      <c r="AK147" s="3" t="s">
        <v>365</v>
      </c>
      <c r="AL147" s="3">
        <v>200</v>
      </c>
      <c r="AM147" s="3"/>
      <c r="AN147" s="18">
        <v>200</v>
      </c>
      <c r="AO147" s="3"/>
    </row>
    <row r="148" spans="2:41">
      <c r="B148" s="1" t="s">
        <v>24</v>
      </c>
      <c r="C148" s="19">
        <f>IF(C145&gt;0,C146+C145,C146)</f>
        <v>250</v>
      </c>
      <c r="E148" s="4">
        <v>44972</v>
      </c>
      <c r="F148" s="3" t="s">
        <v>329</v>
      </c>
      <c r="G148" s="3"/>
      <c r="H148" s="5">
        <v>40</v>
      </c>
      <c r="N148" s="3"/>
      <c r="O148" s="3"/>
      <c r="P148" s="3"/>
      <c r="Q148" s="3"/>
      <c r="R148" s="18"/>
      <c r="S148" s="3"/>
      <c r="V148" s="17"/>
      <c r="X148" s="1" t="s">
        <v>24</v>
      </c>
      <c r="Y148" s="19">
        <f>IF(Y145&gt;0,Y145+Y146,Y146)</f>
        <v>620</v>
      </c>
      <c r="AA148" s="4">
        <v>44944</v>
      </c>
      <c r="AB148" s="3" t="s">
        <v>87</v>
      </c>
      <c r="AC148" s="3" t="s">
        <v>384</v>
      </c>
      <c r="AD148" s="5">
        <v>200</v>
      </c>
      <c r="AJ148" s="25">
        <v>44979</v>
      </c>
      <c r="AK148" s="3" t="s">
        <v>110</v>
      </c>
      <c r="AL148" s="3">
        <v>200</v>
      </c>
      <c r="AM148" s="3"/>
      <c r="AN148" s="18">
        <v>200</v>
      </c>
      <c r="AO148" s="3"/>
    </row>
    <row r="149" spans="2:41">
      <c r="B149" s="1" t="s">
        <v>9</v>
      </c>
      <c r="C149" s="20">
        <f>C173</f>
        <v>517.52</v>
      </c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" t="s">
        <v>9</v>
      </c>
      <c r="Y149" s="20">
        <f>Y173</f>
        <v>667.52</v>
      </c>
      <c r="AA149" s="4">
        <v>44949</v>
      </c>
      <c r="AB149" s="3" t="s">
        <v>87</v>
      </c>
      <c r="AC149" s="3" t="s">
        <v>384</v>
      </c>
      <c r="AD149" s="5">
        <v>200</v>
      </c>
      <c r="AJ149" s="3"/>
      <c r="AK149" s="3"/>
      <c r="AL149" s="3"/>
      <c r="AM149" s="3"/>
      <c r="AN149" s="18"/>
      <c r="AO149" s="3"/>
    </row>
    <row r="150" spans="2:41">
      <c r="B150" s="6" t="s">
        <v>26</v>
      </c>
      <c r="C150" s="21">
        <f>C148-C149</f>
        <v>-267.52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6" t="s">
        <v>27</v>
      </c>
      <c r="Y150" s="21">
        <f>Y148-Y149</f>
        <v>-47.519999999999982</v>
      </c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ht="23.25">
      <c r="B151" s="6"/>
      <c r="C151" s="7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75" t="str">
        <f>IF(Y150&lt;0,"NO PAGAR","COBRAR'")</f>
        <v>NO PAGAR</v>
      </c>
      <c r="Y151" s="175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ht="23.25">
      <c r="B152" s="175" t="str">
        <f>IF(C150&lt;0,"NO PAGAR","COBRAR'")</f>
        <v>NO PAGAR</v>
      </c>
      <c r="C152" s="175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6"/>
      <c r="Y152" s="8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68" t="s">
        <v>9</v>
      </c>
      <c r="C153" s="169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68" t="s">
        <v>9</v>
      </c>
      <c r="Y153" s="169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9" t="str">
        <f>IF(Y111&lt;0,"SALDO ADELANTADO","SALDO A FAVOR '")</f>
        <v>SALDO ADELANTADO</v>
      </c>
      <c r="C154" s="10">
        <f>IF(Y111&lt;=0,Y111*-1)</f>
        <v>417.04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9" t="str">
        <f>IF(C150&lt;0,"SALDO ADELANTADO","SALDO A FAVOR'")</f>
        <v>SALDO ADELANTADO</v>
      </c>
      <c r="Y154" s="10">
        <f>IF(C150&lt;=0,C150*-1)</f>
        <v>267.52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1" t="s">
        <v>10</v>
      </c>
      <c r="C155" s="10">
        <f>R163</f>
        <v>40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1" t="s">
        <v>10</v>
      </c>
      <c r="Y155" s="10">
        <f>AN163</f>
        <v>400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11" t="s">
        <v>11</v>
      </c>
      <c r="C156" s="10"/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11" t="s">
        <v>11</v>
      </c>
      <c r="Y156" s="10"/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>
      <c r="B157" s="11" t="s">
        <v>12</v>
      </c>
      <c r="C157" s="10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1" t="s">
        <v>12</v>
      </c>
      <c r="Y157" s="1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>
      <c r="B158" s="11" t="s">
        <v>13</v>
      </c>
      <c r="C158" s="1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11" t="s">
        <v>13</v>
      </c>
      <c r="Y158" s="10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1" t="s">
        <v>341</v>
      </c>
      <c r="C159" s="10">
        <v>60.48</v>
      </c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1" t="s">
        <v>14</v>
      </c>
      <c r="Y159" s="1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11" t="s">
        <v>15</v>
      </c>
      <c r="C160" s="10"/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11" t="s">
        <v>15</v>
      </c>
      <c r="Y160" s="10"/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16</v>
      </c>
      <c r="C161" s="10"/>
      <c r="E161" s="170" t="s">
        <v>7</v>
      </c>
      <c r="F161" s="171"/>
      <c r="G161" s="172"/>
      <c r="H161" s="5">
        <f>SUM(H147:H160)</f>
        <v>250</v>
      </c>
      <c r="N161" s="3"/>
      <c r="O161" s="3"/>
      <c r="P161" s="3"/>
      <c r="Q161" s="3"/>
      <c r="R161" s="18"/>
      <c r="S161" s="3"/>
      <c r="V161" s="17"/>
      <c r="X161" s="11" t="s">
        <v>16</v>
      </c>
      <c r="Y161" s="10"/>
      <c r="AA161" s="170" t="s">
        <v>7</v>
      </c>
      <c r="AB161" s="171"/>
      <c r="AC161" s="172"/>
      <c r="AD161" s="5">
        <f>SUM(AD147:AD160)</f>
        <v>620</v>
      </c>
      <c r="AJ161" s="3"/>
      <c r="AK161" s="3"/>
      <c r="AL161" s="3"/>
      <c r="AM161" s="3"/>
      <c r="AN161" s="18"/>
      <c r="AO161" s="3"/>
    </row>
    <row r="162" spans="2:41">
      <c r="B162" s="11" t="s">
        <v>17</v>
      </c>
      <c r="C162" s="10"/>
      <c r="E162" s="13"/>
      <c r="F162" s="13"/>
      <c r="G162" s="13"/>
      <c r="N162" s="3"/>
      <c r="O162" s="3"/>
      <c r="P162" s="3"/>
      <c r="Q162" s="3"/>
      <c r="R162" s="18"/>
      <c r="S162" s="3"/>
      <c r="V162" s="17"/>
      <c r="X162" s="11" t="s">
        <v>17</v>
      </c>
      <c r="Y162" s="10"/>
      <c r="AA162" s="13"/>
      <c r="AB162" s="13"/>
      <c r="AC162" s="13"/>
      <c r="AJ162" s="3"/>
      <c r="AK162" s="3"/>
      <c r="AL162" s="3"/>
      <c r="AM162" s="3"/>
      <c r="AN162" s="18"/>
      <c r="AO162" s="3"/>
    </row>
    <row r="163" spans="2:41">
      <c r="B163" s="12"/>
      <c r="C163" s="10"/>
      <c r="N163" s="170" t="s">
        <v>7</v>
      </c>
      <c r="O163" s="171"/>
      <c r="P163" s="171"/>
      <c r="Q163" s="172"/>
      <c r="R163" s="18">
        <f>SUM(R147:R162)</f>
        <v>40</v>
      </c>
      <c r="S163" s="3"/>
      <c r="V163" s="17"/>
      <c r="X163" s="12"/>
      <c r="Y163" s="10"/>
      <c r="AJ163" s="170" t="s">
        <v>7</v>
      </c>
      <c r="AK163" s="171"/>
      <c r="AL163" s="171"/>
      <c r="AM163" s="172"/>
      <c r="AN163" s="18">
        <f>SUM(AN147:AN162)</f>
        <v>400</v>
      </c>
      <c r="AO163" s="3"/>
    </row>
    <row r="164" spans="2:41">
      <c r="B164" s="12"/>
      <c r="C164" s="10"/>
      <c r="V164" s="17"/>
      <c r="X164" s="12"/>
      <c r="Y164" s="10"/>
    </row>
    <row r="165" spans="2:41">
      <c r="B165" s="12"/>
      <c r="C165" s="10"/>
      <c r="V165" s="17"/>
      <c r="X165" s="12"/>
      <c r="Y165" s="10"/>
    </row>
    <row r="166" spans="2:41">
      <c r="B166" s="12"/>
      <c r="C166" s="10"/>
      <c r="E166" s="14"/>
      <c r="V166" s="17"/>
      <c r="X166" s="12"/>
      <c r="Y166" s="10"/>
      <c r="AA166" s="14"/>
    </row>
    <row r="167" spans="2:41">
      <c r="B167" s="12"/>
      <c r="C167" s="10"/>
      <c r="V167" s="17"/>
      <c r="X167" s="12"/>
      <c r="Y167" s="10"/>
    </row>
    <row r="168" spans="2:41">
      <c r="B168" s="12"/>
      <c r="C168" s="10"/>
      <c r="V168" s="17"/>
      <c r="X168" s="12"/>
      <c r="Y168" s="10"/>
    </row>
    <row r="169" spans="2:41">
      <c r="B169" s="12"/>
      <c r="C169" s="10"/>
      <c r="V169" s="17"/>
      <c r="X169" s="12"/>
      <c r="Y169" s="10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1"/>
      <c r="C172" s="10"/>
      <c r="V172" s="17"/>
      <c r="X172" s="11"/>
      <c r="Y172" s="10"/>
    </row>
    <row r="173" spans="2:41">
      <c r="B173" s="15" t="s">
        <v>18</v>
      </c>
      <c r="C173" s="16">
        <f>SUM(C154:C172)</f>
        <v>517.52</v>
      </c>
      <c r="D173" t="s">
        <v>22</v>
      </c>
      <c r="E173" t="s">
        <v>21</v>
      </c>
      <c r="V173" s="17"/>
      <c r="X173" s="15" t="s">
        <v>18</v>
      </c>
      <c r="Y173" s="16">
        <f>SUM(Y154:Y172)</f>
        <v>667.52</v>
      </c>
      <c r="Z173" t="s">
        <v>22</v>
      </c>
      <c r="AA173" t="s">
        <v>21</v>
      </c>
    </row>
    <row r="174" spans="2:41">
      <c r="E174" s="1" t="s">
        <v>19</v>
      </c>
      <c r="V174" s="17"/>
      <c r="AA174" s="1" t="s">
        <v>19</v>
      </c>
    </row>
    <row r="175" spans="2:41">
      <c r="V175" s="17"/>
    </row>
    <row r="176" spans="2:41">
      <c r="V176" s="17"/>
    </row>
    <row r="177" spans="8:31">
      <c r="V177" s="17"/>
    </row>
    <row r="178" spans="8:31">
      <c r="V178" s="17"/>
    </row>
    <row r="179" spans="8:31">
      <c r="V179" s="17"/>
    </row>
    <row r="180" spans="8:31">
      <c r="V180" s="17"/>
    </row>
    <row r="181" spans="8:31">
      <c r="V181" s="17"/>
    </row>
    <row r="182" spans="8:31">
      <c r="V182" s="17"/>
    </row>
    <row r="183" spans="8:31">
      <c r="V183" s="17"/>
    </row>
    <row r="184" spans="8:31">
      <c r="V184" s="17"/>
    </row>
    <row r="185" spans="8:31">
      <c r="V185" s="17"/>
    </row>
    <row r="186" spans="8:31">
      <c r="V186" s="17"/>
    </row>
    <row r="187" spans="8:31">
      <c r="V187" s="17"/>
    </row>
    <row r="188" spans="8:31">
      <c r="V188" s="17"/>
      <c r="AC188" s="176" t="s">
        <v>29</v>
      </c>
      <c r="AD188" s="176"/>
      <c r="AE188" s="176"/>
    </row>
    <row r="189" spans="8:31">
      <c r="H189" s="173" t="s">
        <v>28</v>
      </c>
      <c r="I189" s="173"/>
      <c r="J189" s="173"/>
      <c r="V189" s="17"/>
      <c r="AC189" s="176"/>
      <c r="AD189" s="176"/>
      <c r="AE189" s="176"/>
    </row>
    <row r="190" spans="8:31">
      <c r="H190" s="173"/>
      <c r="I190" s="173"/>
      <c r="J190" s="173"/>
      <c r="V190" s="17"/>
      <c r="AC190" s="176"/>
      <c r="AD190" s="176"/>
      <c r="AE190" s="176"/>
    </row>
    <row r="191" spans="8:31">
      <c r="V191" s="17"/>
    </row>
    <row r="192" spans="8:31">
      <c r="V192" s="17"/>
    </row>
    <row r="193" spans="2:41" ht="23.25">
      <c r="B193" s="22" t="s">
        <v>63</v>
      </c>
      <c r="V193" s="17"/>
      <c r="X193" s="22" t="s">
        <v>63</v>
      </c>
    </row>
    <row r="194" spans="2:41" ht="23.25">
      <c r="B194" s="23" t="s">
        <v>82</v>
      </c>
      <c r="C194" s="20">
        <f>IF(X145="PAGADO",0,Y150)</f>
        <v>-47.519999999999982</v>
      </c>
      <c r="E194" s="174" t="s">
        <v>360</v>
      </c>
      <c r="F194" s="174"/>
      <c r="G194" s="174"/>
      <c r="H194" s="174"/>
      <c r="V194" s="17"/>
      <c r="X194" s="23" t="s">
        <v>32</v>
      </c>
      <c r="Y194" s="20">
        <f>IF(B194="PAGADO",0,C199)</f>
        <v>0</v>
      </c>
      <c r="AA194" s="174" t="s">
        <v>61</v>
      </c>
      <c r="AB194" s="174"/>
      <c r="AC194" s="174"/>
      <c r="AD194" s="174"/>
    </row>
    <row r="195" spans="2:41">
      <c r="B195" s="1" t="s">
        <v>0</v>
      </c>
      <c r="C195" s="19">
        <f>H210</f>
        <v>1070</v>
      </c>
      <c r="E195" s="2" t="s">
        <v>1</v>
      </c>
      <c r="F195" s="2" t="s">
        <v>2</v>
      </c>
      <c r="G195" s="2" t="s">
        <v>3</v>
      </c>
      <c r="H195" s="2" t="s">
        <v>4</v>
      </c>
      <c r="N195" s="2" t="s">
        <v>1</v>
      </c>
      <c r="O195" s="2" t="s">
        <v>5</v>
      </c>
      <c r="P195" s="2" t="s">
        <v>4</v>
      </c>
      <c r="Q195" s="2" t="s">
        <v>6</v>
      </c>
      <c r="R195" s="2" t="s">
        <v>7</v>
      </c>
      <c r="S195" s="3"/>
      <c r="V195" s="17"/>
      <c r="X195" s="1" t="s">
        <v>0</v>
      </c>
      <c r="Y195" s="19">
        <f>AD210</f>
        <v>860</v>
      </c>
      <c r="AA195" s="2" t="s">
        <v>1</v>
      </c>
      <c r="AB195" s="2" t="s">
        <v>2</v>
      </c>
      <c r="AC195" s="2" t="s">
        <v>3</v>
      </c>
      <c r="AD195" s="2" t="s">
        <v>4</v>
      </c>
      <c r="AJ195" s="2" t="s">
        <v>1</v>
      </c>
      <c r="AK195" s="2" t="s">
        <v>5</v>
      </c>
      <c r="AL195" s="2" t="s">
        <v>4</v>
      </c>
      <c r="AM195" s="2" t="s">
        <v>6</v>
      </c>
      <c r="AN195" s="2" t="s">
        <v>7</v>
      </c>
      <c r="AO195" s="3"/>
    </row>
    <row r="196" spans="2:41">
      <c r="C196" s="20"/>
      <c r="E196" s="4">
        <v>44928</v>
      </c>
      <c r="F196" s="3" t="s">
        <v>149</v>
      </c>
      <c r="G196" s="3" t="s">
        <v>86</v>
      </c>
      <c r="H196" s="5">
        <v>170</v>
      </c>
      <c r="N196" s="25">
        <v>44985</v>
      </c>
      <c r="O196" s="3" t="s">
        <v>406</v>
      </c>
      <c r="P196" s="3"/>
      <c r="Q196" s="3"/>
      <c r="R196" s="18">
        <v>683.56</v>
      </c>
      <c r="S196" s="3"/>
      <c r="V196" s="17"/>
      <c r="Y196" s="20"/>
      <c r="AA196" s="4">
        <v>44946</v>
      </c>
      <c r="AB196" s="3" t="s">
        <v>412</v>
      </c>
      <c r="AC196" s="3" t="s">
        <v>413</v>
      </c>
      <c r="AD196" s="5">
        <v>150</v>
      </c>
      <c r="AJ196" s="25">
        <v>44985</v>
      </c>
      <c r="AK196" s="3" t="s">
        <v>248</v>
      </c>
      <c r="AL196" s="3" t="s">
        <v>411</v>
      </c>
      <c r="AM196" s="3"/>
      <c r="AN196" s="18">
        <v>620.76</v>
      </c>
      <c r="AO196" s="3"/>
    </row>
    <row r="197" spans="2:41">
      <c r="B197" s="1" t="s">
        <v>24</v>
      </c>
      <c r="C197" s="19">
        <f>IF(C194&gt;0,C194+C195,C195)</f>
        <v>1070</v>
      </c>
      <c r="E197" s="4">
        <v>44931</v>
      </c>
      <c r="F197" s="3" t="s">
        <v>149</v>
      </c>
      <c r="G197" s="3" t="s">
        <v>86</v>
      </c>
      <c r="H197" s="5">
        <v>170</v>
      </c>
      <c r="N197" s="3"/>
      <c r="O197" s="3"/>
      <c r="P197" s="3"/>
      <c r="Q197" s="3"/>
      <c r="R197" s="18"/>
      <c r="S197" s="3"/>
      <c r="V197" s="17"/>
      <c r="X197" s="1" t="s">
        <v>24</v>
      </c>
      <c r="Y197" s="19">
        <f>IF(Y194&gt;0,Y194+Y195,Y195)</f>
        <v>860</v>
      </c>
      <c r="AA197" s="4">
        <v>44960</v>
      </c>
      <c r="AB197" s="3" t="s">
        <v>414</v>
      </c>
      <c r="AC197" s="3" t="s">
        <v>86</v>
      </c>
      <c r="AD197" s="5">
        <v>150</v>
      </c>
      <c r="AJ197" s="25">
        <v>44987</v>
      </c>
      <c r="AK197" s="3" t="s">
        <v>248</v>
      </c>
      <c r="AL197" s="3">
        <v>150</v>
      </c>
      <c r="AM197" s="3"/>
      <c r="AN197" s="18">
        <v>150</v>
      </c>
      <c r="AO197" s="3"/>
    </row>
    <row r="198" spans="2:41">
      <c r="B198" s="1" t="s">
        <v>9</v>
      </c>
      <c r="C198" s="20">
        <f>C221</f>
        <v>851.07999999999993</v>
      </c>
      <c r="E198" s="4">
        <v>44965</v>
      </c>
      <c r="F198" s="3" t="s">
        <v>399</v>
      </c>
      <c r="G198" s="3" t="s">
        <v>189</v>
      </c>
      <c r="H198" s="5">
        <v>580</v>
      </c>
      <c r="N198" s="3"/>
      <c r="O198" s="3"/>
      <c r="P198" s="3"/>
      <c r="Q198" s="3"/>
      <c r="R198" s="18"/>
      <c r="S198" s="3"/>
      <c r="V198" s="17"/>
      <c r="X198" s="1" t="s">
        <v>9</v>
      </c>
      <c r="Y198" s="20">
        <f>Y221</f>
        <v>1413.88</v>
      </c>
      <c r="AA198" s="4">
        <v>44963</v>
      </c>
      <c r="AB198" s="3" t="s">
        <v>414</v>
      </c>
      <c r="AC198" s="3" t="s">
        <v>86</v>
      </c>
      <c r="AD198" s="5">
        <v>200</v>
      </c>
      <c r="AJ198" s="3"/>
      <c r="AK198" s="3"/>
      <c r="AL198" s="3"/>
      <c r="AM198" s="3"/>
      <c r="AN198" s="18"/>
      <c r="AO198" s="3"/>
    </row>
    <row r="199" spans="2:41">
      <c r="B199" s="6" t="s">
        <v>25</v>
      </c>
      <c r="C199" s="21">
        <f>C197-C198</f>
        <v>218.92000000000007</v>
      </c>
      <c r="E199" s="4">
        <v>44985</v>
      </c>
      <c r="F199" s="3" t="s">
        <v>407</v>
      </c>
      <c r="G199" s="3"/>
      <c r="H199" s="5">
        <v>100</v>
      </c>
      <c r="N199" s="3"/>
      <c r="O199" s="3"/>
      <c r="P199" s="3"/>
      <c r="Q199" s="3"/>
      <c r="R199" s="18"/>
      <c r="S199" s="3"/>
      <c r="V199" s="17"/>
      <c r="X199" s="6" t="s">
        <v>8</v>
      </c>
      <c r="Y199" s="21">
        <f>Y197-Y198</f>
        <v>-553.88000000000011</v>
      </c>
      <c r="AA199" s="4">
        <v>44932</v>
      </c>
      <c r="AB199" s="3" t="s">
        <v>149</v>
      </c>
      <c r="AC199" s="3" t="s">
        <v>151</v>
      </c>
      <c r="AD199" s="5">
        <v>190</v>
      </c>
      <c r="AJ199" s="3"/>
      <c r="AK199" s="3"/>
      <c r="AL199" s="3"/>
      <c r="AM199" s="3"/>
      <c r="AN199" s="18"/>
      <c r="AO199" s="3"/>
    </row>
    <row r="200" spans="2:41" ht="26.25">
      <c r="B200" s="177" t="str">
        <f>IF(C199&lt;0,"NO PAGAR","COBRAR")</f>
        <v>COBRAR</v>
      </c>
      <c r="C200" s="177"/>
      <c r="E200" s="4">
        <v>44985</v>
      </c>
      <c r="F200" s="3" t="s">
        <v>408</v>
      </c>
      <c r="G200" s="3"/>
      <c r="H200" s="5">
        <v>50</v>
      </c>
      <c r="N200" s="3"/>
      <c r="O200" s="3"/>
      <c r="P200" s="3"/>
      <c r="Q200" s="3"/>
      <c r="R200" s="18"/>
      <c r="S200" s="3"/>
      <c r="V200" s="17"/>
      <c r="X200" s="177" t="str">
        <f>IF(Y199&lt;0,"NO PAGAR","COBRAR")</f>
        <v>NO PAGAR</v>
      </c>
      <c r="Y200" s="177"/>
      <c r="AA200" s="4">
        <v>44938</v>
      </c>
      <c r="AB200" s="3" t="s">
        <v>149</v>
      </c>
      <c r="AC200" s="3" t="s">
        <v>86</v>
      </c>
      <c r="AD200" s="5">
        <v>170</v>
      </c>
      <c r="AJ200" s="3"/>
      <c r="AK200" s="3"/>
      <c r="AL200" s="3"/>
      <c r="AM200" s="3"/>
      <c r="AN200" s="18"/>
      <c r="AO200" s="3"/>
    </row>
    <row r="201" spans="2:41">
      <c r="B201" s="168" t="s">
        <v>9</v>
      </c>
      <c r="C201" s="169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68" t="s">
        <v>9</v>
      </c>
      <c r="Y201" s="169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9" t="str">
        <f>IF(C235&lt;0,"SALDO A FAVOR","SALDO ADELANTAD0'")</f>
        <v>SALDO ADELANTAD0'</v>
      </c>
      <c r="C202" s="10">
        <f>IF(Y150&lt;=0,Y150*-1)</f>
        <v>47.519999999999982</v>
      </c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9" t="str">
        <f>IF(C199&lt;0,"SALDO ADELANTADO","SALDO A FAVOR'")</f>
        <v>SALDO A FAVOR'</v>
      </c>
      <c r="Y202" s="10" t="b">
        <f>IF(C199&lt;=0,C199*-1)</f>
        <v>0</v>
      </c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10</v>
      </c>
      <c r="C203" s="10">
        <f>R212</f>
        <v>683.56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10</v>
      </c>
      <c r="Y203" s="10">
        <f>AN212</f>
        <v>770.76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11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11</v>
      </c>
      <c r="Y204" s="10">
        <v>50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12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12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13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13</v>
      </c>
      <c r="Y206" s="10">
        <v>20</v>
      </c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14</v>
      </c>
      <c r="C207" s="1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1" t="s">
        <v>453</v>
      </c>
      <c r="Y207" s="10">
        <v>59.5</v>
      </c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11" t="s">
        <v>15</v>
      </c>
      <c r="C208" s="10"/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11" t="s">
        <v>15</v>
      </c>
      <c r="Y208" s="10"/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16</v>
      </c>
      <c r="C209" s="10"/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16</v>
      </c>
      <c r="Y209" s="10"/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17</v>
      </c>
      <c r="C210" s="10">
        <v>120</v>
      </c>
      <c r="E210" s="170" t="s">
        <v>7</v>
      </c>
      <c r="F210" s="171"/>
      <c r="G210" s="172"/>
      <c r="H210" s="5">
        <f>SUM(H196:H209)</f>
        <v>1070</v>
      </c>
      <c r="N210" s="3"/>
      <c r="O210" s="3"/>
      <c r="P210" s="3"/>
      <c r="Q210" s="3"/>
      <c r="R210" s="18"/>
      <c r="S210" s="3"/>
      <c r="V210" s="17"/>
      <c r="X210" s="11" t="s">
        <v>446</v>
      </c>
      <c r="Y210" s="10">
        <v>90</v>
      </c>
      <c r="AA210" s="170" t="s">
        <v>7</v>
      </c>
      <c r="AB210" s="171"/>
      <c r="AC210" s="172"/>
      <c r="AD210" s="5">
        <f>SUM(AD196:AD209)</f>
        <v>860</v>
      </c>
      <c r="AJ210" s="3"/>
      <c r="AK210" s="3"/>
      <c r="AL210" s="3"/>
      <c r="AM210" s="3"/>
      <c r="AN210" s="18"/>
      <c r="AO210" s="3"/>
    </row>
    <row r="211" spans="2:41">
      <c r="B211" s="12"/>
      <c r="C211" s="10"/>
      <c r="E211" s="13"/>
      <c r="F211" s="13"/>
      <c r="G211" s="13"/>
      <c r="N211" s="3"/>
      <c r="O211" s="3"/>
      <c r="P211" s="3"/>
      <c r="Q211" s="3"/>
      <c r="R211" s="18"/>
      <c r="S211" s="3"/>
      <c r="V211" s="17"/>
      <c r="X211" s="12" t="s">
        <v>483</v>
      </c>
      <c r="Y211" s="10">
        <v>423.62</v>
      </c>
      <c r="AA211" s="13"/>
      <c r="AB211" s="13"/>
      <c r="AC211" s="13"/>
      <c r="AJ211" s="3"/>
      <c r="AK211" s="3"/>
      <c r="AL211" s="3"/>
      <c r="AM211" s="3"/>
      <c r="AN211" s="18"/>
      <c r="AO211" s="3"/>
    </row>
    <row r="212" spans="2:41">
      <c r="B212" s="12"/>
      <c r="C212" s="10"/>
      <c r="N212" s="170" t="s">
        <v>7</v>
      </c>
      <c r="O212" s="171"/>
      <c r="P212" s="171"/>
      <c r="Q212" s="172"/>
      <c r="R212" s="18">
        <f>SUM(R196:R211)</f>
        <v>683.56</v>
      </c>
      <c r="S212" s="3"/>
      <c r="V212" s="17"/>
      <c r="X212" s="12"/>
      <c r="Y212" s="10"/>
      <c r="AJ212" s="170" t="s">
        <v>7</v>
      </c>
      <c r="AK212" s="171"/>
      <c r="AL212" s="171"/>
      <c r="AM212" s="172"/>
      <c r="AN212" s="18">
        <f>SUM(AN196:AN211)</f>
        <v>770.76</v>
      </c>
      <c r="AO212" s="3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E215" s="14"/>
      <c r="V215" s="17"/>
      <c r="X215" s="12"/>
      <c r="Y215" s="10"/>
      <c r="AA215" s="14"/>
    </row>
    <row r="216" spans="2:41">
      <c r="B216" s="12"/>
      <c r="C216" s="10"/>
      <c r="V216" s="17"/>
      <c r="X216" s="12"/>
      <c r="Y216" s="10"/>
    </row>
    <row r="217" spans="2:41">
      <c r="B217" s="12"/>
      <c r="C217" s="10"/>
      <c r="V217" s="17"/>
      <c r="X217" s="12"/>
      <c r="Y217" s="10"/>
    </row>
    <row r="218" spans="2:41">
      <c r="B218" s="12"/>
      <c r="C218" s="10"/>
      <c r="V218" s="17"/>
      <c r="X218" s="12"/>
      <c r="Y218" s="10"/>
    </row>
    <row r="219" spans="2:41">
      <c r="B219" s="12"/>
      <c r="C219" s="10"/>
      <c r="V219" s="17"/>
      <c r="X219" s="12"/>
      <c r="Y219" s="10"/>
    </row>
    <row r="220" spans="2:41">
      <c r="B220" s="11"/>
      <c r="C220" s="10"/>
      <c r="V220" s="17"/>
      <c r="X220" s="11"/>
      <c r="Y220" s="10"/>
    </row>
    <row r="221" spans="2:41">
      <c r="B221" s="15" t="s">
        <v>18</v>
      </c>
      <c r="C221" s="16">
        <f>SUM(C202:C220)</f>
        <v>851.07999999999993</v>
      </c>
      <c r="V221" s="17"/>
      <c r="X221" s="15" t="s">
        <v>18</v>
      </c>
      <c r="Y221" s="16">
        <f>SUM(Y202:Y220)</f>
        <v>1413.88</v>
      </c>
    </row>
    <row r="222" spans="2:41">
      <c r="D222" t="s">
        <v>22</v>
      </c>
      <c r="E222" t="s">
        <v>21</v>
      </c>
      <c r="V222" s="17"/>
      <c r="Z222" t="s">
        <v>22</v>
      </c>
      <c r="AA222" t="s">
        <v>21</v>
      </c>
    </row>
    <row r="223" spans="2:41">
      <c r="E223" s="1" t="s">
        <v>19</v>
      </c>
      <c r="V223" s="17"/>
      <c r="AA223" s="1" t="s">
        <v>19</v>
      </c>
    </row>
    <row r="224" spans="2:41">
      <c r="V224" s="17"/>
    </row>
    <row r="225" spans="1:43">
      <c r="V225" s="17"/>
    </row>
    <row r="226" spans="1:43">
      <c r="V226" s="17"/>
    </row>
    <row r="227" spans="1:43">
      <c r="V227" s="17"/>
    </row>
    <row r="228" spans="1:43">
      <c r="V228" s="17"/>
    </row>
    <row r="229" spans="1:43">
      <c r="V229" s="17"/>
    </row>
    <row r="230" spans="1:43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</row>
    <row r="231" spans="1:43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</row>
    <row r="232" spans="1:43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</row>
    <row r="233" spans="1:43">
      <c r="V233" s="17"/>
    </row>
    <row r="234" spans="1:43">
      <c r="H234" s="173" t="s">
        <v>30</v>
      </c>
      <c r="I234" s="173"/>
      <c r="J234" s="173"/>
      <c r="V234" s="17"/>
      <c r="AA234" s="173" t="s">
        <v>31</v>
      </c>
      <c r="AB234" s="173"/>
      <c r="AC234" s="173"/>
    </row>
    <row r="235" spans="1:43">
      <c r="H235" s="173"/>
      <c r="I235" s="173"/>
      <c r="J235" s="173"/>
      <c r="V235" s="17"/>
      <c r="AA235" s="173"/>
      <c r="AB235" s="173"/>
      <c r="AC235" s="173"/>
    </row>
    <row r="236" spans="1:43">
      <c r="V236" s="17"/>
    </row>
    <row r="237" spans="1:43">
      <c r="V237" s="17"/>
    </row>
    <row r="238" spans="1:43" ht="23.25">
      <c r="B238" s="24" t="s">
        <v>63</v>
      </c>
      <c r="V238" s="17"/>
      <c r="X238" s="22" t="s">
        <v>63</v>
      </c>
    </row>
    <row r="239" spans="1:43" ht="23.25">
      <c r="B239" s="23" t="s">
        <v>32</v>
      </c>
      <c r="C239" s="20">
        <f>IF(X194="PAGADO",0,Y199)</f>
        <v>-553.88000000000011</v>
      </c>
      <c r="E239" s="174" t="s">
        <v>204</v>
      </c>
      <c r="F239" s="174"/>
      <c r="G239" s="174"/>
      <c r="H239" s="174"/>
      <c r="V239" s="17"/>
      <c r="X239" s="23" t="s">
        <v>32</v>
      </c>
      <c r="Y239" s="20">
        <f>IF(B239="PAGADO",0,C244)</f>
        <v>-50.880000000000109</v>
      </c>
      <c r="AA239" s="174" t="s">
        <v>360</v>
      </c>
      <c r="AB239" s="174"/>
      <c r="AC239" s="174"/>
      <c r="AD239" s="174"/>
    </row>
    <row r="240" spans="1:43">
      <c r="B240" s="1" t="s">
        <v>0</v>
      </c>
      <c r="C240" s="19">
        <f>H255</f>
        <v>763</v>
      </c>
      <c r="E240" s="2" t="s">
        <v>1</v>
      </c>
      <c r="F240" s="2" t="s">
        <v>2</v>
      </c>
      <c r="G240" s="2" t="s">
        <v>3</v>
      </c>
      <c r="H240" s="2" t="s">
        <v>4</v>
      </c>
      <c r="N240" s="2" t="s">
        <v>1</v>
      </c>
      <c r="O240" s="2" t="s">
        <v>5</v>
      </c>
      <c r="P240" s="2" t="s">
        <v>4</v>
      </c>
      <c r="Q240" s="2" t="s">
        <v>6</v>
      </c>
      <c r="R240" s="2" t="s">
        <v>7</v>
      </c>
      <c r="S240" s="3"/>
      <c r="V240" s="17"/>
      <c r="X240" s="1" t="s">
        <v>0</v>
      </c>
      <c r="Y240" s="19">
        <f>AD255</f>
        <v>540</v>
      </c>
      <c r="AA240" s="2" t="s">
        <v>1</v>
      </c>
      <c r="AB240" s="2" t="s">
        <v>2</v>
      </c>
      <c r="AC240" s="2" t="s">
        <v>3</v>
      </c>
      <c r="AD240" s="2" t="s">
        <v>4</v>
      </c>
      <c r="AJ240" s="2" t="s">
        <v>1</v>
      </c>
      <c r="AK240" s="2" t="s">
        <v>5</v>
      </c>
      <c r="AL240" s="2" t="s">
        <v>4</v>
      </c>
      <c r="AM240" s="2" t="s">
        <v>6</v>
      </c>
      <c r="AN240" s="2" t="s">
        <v>7</v>
      </c>
      <c r="AO240" s="3"/>
    </row>
    <row r="241" spans="2:41">
      <c r="C241" s="20"/>
      <c r="E241" s="4">
        <v>44985</v>
      </c>
      <c r="F241" s="3" t="s">
        <v>496</v>
      </c>
      <c r="G241" s="3" t="s">
        <v>332</v>
      </c>
      <c r="H241" s="5">
        <v>300</v>
      </c>
      <c r="N241" s="25">
        <v>45000</v>
      </c>
      <c r="O241" s="3" t="s">
        <v>505</v>
      </c>
      <c r="P241" s="3"/>
      <c r="Q241" s="3">
        <v>1157</v>
      </c>
      <c r="R241" s="18">
        <v>250</v>
      </c>
      <c r="S241" s="3"/>
      <c r="V241" s="17"/>
      <c r="Y241" s="20"/>
      <c r="AA241" s="4">
        <v>44945</v>
      </c>
      <c r="AB241" s="3" t="s">
        <v>149</v>
      </c>
      <c r="AC241" s="3" t="s">
        <v>143</v>
      </c>
      <c r="AD241" s="5">
        <v>190</v>
      </c>
      <c r="AJ241" s="25">
        <v>45005</v>
      </c>
      <c r="AK241" s="3" t="s">
        <v>537</v>
      </c>
      <c r="AL241" s="3">
        <v>200</v>
      </c>
      <c r="AM241" s="3">
        <v>1170</v>
      </c>
      <c r="AN241" s="18">
        <v>200</v>
      </c>
      <c r="AO241" s="3"/>
    </row>
    <row r="242" spans="2:41">
      <c r="B242" s="1" t="s">
        <v>24</v>
      </c>
      <c r="C242" s="19">
        <f>IF(C239&gt;0,C239+C240,C240)</f>
        <v>763</v>
      </c>
      <c r="E242" s="4">
        <v>44981</v>
      </c>
      <c r="F242" s="3" t="s">
        <v>87</v>
      </c>
      <c r="G242" s="3" t="s">
        <v>86</v>
      </c>
      <c r="H242" s="5">
        <v>200</v>
      </c>
      <c r="N242" s="3"/>
      <c r="O242" s="3"/>
      <c r="P242" s="3"/>
      <c r="Q242" s="3"/>
      <c r="R242" s="18"/>
      <c r="S242" s="3"/>
      <c r="V242" s="17"/>
      <c r="X242" s="1" t="s">
        <v>24</v>
      </c>
      <c r="Y242" s="19">
        <f>IF(Y239&gt;0,Y239+Y240,Y240)</f>
        <v>540</v>
      </c>
      <c r="AA242" s="4">
        <v>44979</v>
      </c>
      <c r="AB242" s="3" t="s">
        <v>87</v>
      </c>
      <c r="AC242" s="3" t="s">
        <v>86</v>
      </c>
      <c r="AD242" s="5">
        <v>150</v>
      </c>
      <c r="AJ242" s="25">
        <v>45007</v>
      </c>
      <c r="AK242" s="3" t="s">
        <v>544</v>
      </c>
      <c r="AL242" s="3">
        <v>870</v>
      </c>
      <c r="AM242" s="3">
        <v>1173</v>
      </c>
      <c r="AN242" s="18">
        <v>770</v>
      </c>
      <c r="AO242" s="3"/>
    </row>
    <row r="243" spans="2:41">
      <c r="B243" s="1" t="s">
        <v>9</v>
      </c>
      <c r="C243" s="20">
        <f>C267</f>
        <v>813.88000000000011</v>
      </c>
      <c r="E243" s="4">
        <v>44983</v>
      </c>
      <c r="F243" s="3" t="s">
        <v>87</v>
      </c>
      <c r="G243" s="3" t="s">
        <v>509</v>
      </c>
      <c r="H243" s="5">
        <v>210</v>
      </c>
      <c r="N243" s="3"/>
      <c r="O243" s="3"/>
      <c r="P243" s="3"/>
      <c r="Q243" s="3"/>
      <c r="R243" s="18"/>
      <c r="S243" s="3"/>
      <c r="V243" s="17"/>
      <c r="X243" s="1" t="s">
        <v>9</v>
      </c>
      <c r="Y243" s="20">
        <f>Y267</f>
        <v>1296.8800000000001</v>
      </c>
      <c r="AA243" s="4">
        <v>44993</v>
      </c>
      <c r="AB243" s="3" t="s">
        <v>87</v>
      </c>
      <c r="AC243" s="3" t="s">
        <v>86</v>
      </c>
      <c r="AD243" s="5">
        <v>200</v>
      </c>
      <c r="AJ243" s="3"/>
      <c r="AK243" s="3"/>
      <c r="AL243" s="3"/>
      <c r="AM243" s="3"/>
      <c r="AN243" s="18"/>
      <c r="AO243" s="3"/>
    </row>
    <row r="244" spans="2:41">
      <c r="B244" s="6" t="s">
        <v>26</v>
      </c>
      <c r="C244" s="21">
        <f>C242-C243</f>
        <v>-50.880000000000109</v>
      </c>
      <c r="E244" s="4">
        <v>45000</v>
      </c>
      <c r="F244" s="3" t="s">
        <v>512</v>
      </c>
      <c r="G244" s="3"/>
      <c r="H244" s="5">
        <v>33</v>
      </c>
      <c r="N244" s="3"/>
      <c r="O244" s="3"/>
      <c r="P244" s="3"/>
      <c r="Q244" s="3"/>
      <c r="R244" s="18"/>
      <c r="S244" s="3"/>
      <c r="V244" s="17"/>
      <c r="X244" s="6" t="s">
        <v>27</v>
      </c>
      <c r="Y244" s="21">
        <f>Y242-Y243</f>
        <v>-756.88000000000011</v>
      </c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ht="23.25">
      <c r="B245" s="6"/>
      <c r="C245" s="7"/>
      <c r="E245" s="4" t="s">
        <v>516</v>
      </c>
      <c r="F245" s="3"/>
      <c r="G245" s="3"/>
      <c r="H245" s="5">
        <v>20</v>
      </c>
      <c r="N245" s="3"/>
      <c r="O245" s="3"/>
      <c r="P245" s="3"/>
      <c r="Q245" s="3"/>
      <c r="R245" s="18"/>
      <c r="S245" s="3"/>
      <c r="V245" s="17"/>
      <c r="X245" s="175" t="str">
        <f>IF(Y244&lt;0,"NO PAGAR","COBRAR'")</f>
        <v>NO PAGAR</v>
      </c>
      <c r="Y245" s="175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ht="23.25">
      <c r="B246" s="175" t="str">
        <f>IF(C244&lt;0,"NO PAGAR","COBRAR'")</f>
        <v>NO PAGAR</v>
      </c>
      <c r="C246" s="175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6"/>
      <c r="Y246" s="8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68" t="s">
        <v>9</v>
      </c>
      <c r="C247" s="169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68" t="s">
        <v>9</v>
      </c>
      <c r="Y247" s="169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9" t="str">
        <f>IF(Y199&lt;0,"SALDO ADELANTADO","SALDO A FAVOR '")</f>
        <v>SALDO ADELANTADO</v>
      </c>
      <c r="C248" s="10">
        <f>IF(Y199&lt;=0,Y199*-1)</f>
        <v>553.88000000000011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9" t="str">
        <f>IF(C244&lt;0,"SALDO ADELANTADO","SALDO A FAVOR'")</f>
        <v>SALDO ADELANTADO</v>
      </c>
      <c r="Y248" s="10">
        <f>IF(C244&lt;=0,C244*-1)</f>
        <v>50.880000000000109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10</v>
      </c>
      <c r="C249" s="10">
        <f>R257</f>
        <v>250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10</v>
      </c>
      <c r="Y249" s="10">
        <f>AN257</f>
        <v>970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11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11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12</v>
      </c>
      <c r="C251" s="10">
        <v>10</v>
      </c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12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13</v>
      </c>
      <c r="C252" s="10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11" t="s">
        <v>13</v>
      </c>
      <c r="Y252" s="10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1" t="s">
        <v>14</v>
      </c>
      <c r="C253" s="1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1" t="s">
        <v>14</v>
      </c>
      <c r="Y253" s="1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11" t="s">
        <v>15</v>
      </c>
      <c r="C254" s="10"/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11" t="s">
        <v>15</v>
      </c>
      <c r="Y254" s="10"/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16</v>
      </c>
      <c r="C255" s="10"/>
      <c r="E255" s="170" t="s">
        <v>7</v>
      </c>
      <c r="F255" s="171"/>
      <c r="G255" s="172"/>
      <c r="H255" s="5">
        <f>SUM(H241:H254)</f>
        <v>763</v>
      </c>
      <c r="N255" s="3"/>
      <c r="O255" s="3"/>
      <c r="P255" s="3"/>
      <c r="Q255" s="3"/>
      <c r="R255" s="18"/>
      <c r="S255" s="3"/>
      <c r="V255" s="17"/>
      <c r="X255" s="11" t="s">
        <v>16</v>
      </c>
      <c r="Y255" s="10"/>
      <c r="AA255" s="170" t="s">
        <v>7</v>
      </c>
      <c r="AB255" s="171"/>
      <c r="AC255" s="172"/>
      <c r="AD255" s="5">
        <f>SUM(AD241:AD254)</f>
        <v>540</v>
      </c>
      <c r="AJ255" s="3"/>
      <c r="AK255" s="3"/>
      <c r="AL255" s="3"/>
      <c r="AM255" s="3"/>
      <c r="AN255" s="18"/>
      <c r="AO255" s="3"/>
    </row>
    <row r="256" spans="2:41">
      <c r="B256" s="11" t="s">
        <v>17</v>
      </c>
      <c r="C256" s="10"/>
      <c r="E256" s="13"/>
      <c r="F256" s="13"/>
      <c r="G256" s="13"/>
      <c r="N256" s="3"/>
      <c r="O256" s="3"/>
      <c r="P256" s="3"/>
      <c r="Q256" s="3"/>
      <c r="R256" s="18"/>
      <c r="S256" s="3"/>
      <c r="V256" s="17"/>
      <c r="X256" s="11" t="s">
        <v>527</v>
      </c>
      <c r="Y256" s="10">
        <f>'combustibles '!I105</f>
        <v>40</v>
      </c>
      <c r="AA256" s="13"/>
      <c r="AB256" s="13"/>
      <c r="AC256" s="13"/>
      <c r="AJ256" s="3"/>
      <c r="AK256" s="3"/>
      <c r="AL256" s="3"/>
      <c r="AM256" s="3"/>
      <c r="AN256" s="18"/>
      <c r="AO256" s="3"/>
    </row>
    <row r="257" spans="2:41">
      <c r="B257" s="12"/>
      <c r="C257" s="10"/>
      <c r="N257" s="170" t="s">
        <v>7</v>
      </c>
      <c r="O257" s="171"/>
      <c r="P257" s="171"/>
      <c r="Q257" s="172"/>
      <c r="R257" s="18">
        <f>SUM(R241:R256)</f>
        <v>250</v>
      </c>
      <c r="S257" s="3"/>
      <c r="V257" s="17"/>
      <c r="X257" s="12" t="s">
        <v>557</v>
      </c>
      <c r="Y257" s="10">
        <v>236</v>
      </c>
      <c r="AJ257" s="170" t="s">
        <v>7</v>
      </c>
      <c r="AK257" s="171"/>
      <c r="AL257" s="171"/>
      <c r="AM257" s="172"/>
      <c r="AN257" s="18">
        <f>SUM(AN241:AN256)</f>
        <v>970</v>
      </c>
      <c r="AO257" s="3"/>
    </row>
    <row r="258" spans="2:41">
      <c r="B258" s="12"/>
      <c r="C258" s="10"/>
      <c r="V258" s="17"/>
      <c r="X258" s="12"/>
      <c r="Y258" s="10"/>
    </row>
    <row r="259" spans="2:41">
      <c r="B259" s="12"/>
      <c r="C259" s="10"/>
      <c r="V259" s="17"/>
      <c r="X259" s="12"/>
      <c r="Y259" s="10"/>
    </row>
    <row r="260" spans="2:41">
      <c r="B260" s="12"/>
      <c r="C260" s="10"/>
      <c r="E260" s="14"/>
      <c r="V260" s="17"/>
      <c r="X260" s="12"/>
      <c r="Y260" s="10"/>
      <c r="AA260" s="14"/>
    </row>
    <row r="261" spans="2:41">
      <c r="B261" s="12"/>
      <c r="C261" s="10"/>
      <c r="V261" s="17"/>
      <c r="X261" s="12"/>
      <c r="Y261" s="10"/>
    </row>
    <row r="262" spans="2:41">
      <c r="B262" s="12"/>
      <c r="C262" s="10"/>
      <c r="V262" s="17"/>
      <c r="X262" s="12"/>
      <c r="Y262" s="10"/>
    </row>
    <row r="263" spans="2:41">
      <c r="B263" s="12"/>
      <c r="C263" s="10"/>
      <c r="V263" s="17"/>
      <c r="X263" s="12"/>
      <c r="Y263" s="10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1"/>
      <c r="C266" s="10"/>
      <c r="V266" s="17"/>
      <c r="X266" s="11"/>
      <c r="Y266" s="10"/>
    </row>
    <row r="267" spans="2:41">
      <c r="B267" s="15" t="s">
        <v>18</v>
      </c>
      <c r="C267" s="16">
        <f>SUM(C248:C266)</f>
        <v>813.88000000000011</v>
      </c>
      <c r="D267" t="s">
        <v>22</v>
      </c>
      <c r="E267" t="s">
        <v>21</v>
      </c>
      <c r="V267" s="17"/>
      <c r="X267" s="15" t="s">
        <v>18</v>
      </c>
      <c r="Y267" s="16">
        <f>SUM(Y248:Y266)</f>
        <v>1296.8800000000001</v>
      </c>
      <c r="Z267" t="s">
        <v>22</v>
      </c>
      <c r="AA267" t="s">
        <v>21</v>
      </c>
    </row>
    <row r="268" spans="2:41">
      <c r="E268" s="1" t="s">
        <v>19</v>
      </c>
      <c r="V268" s="17"/>
      <c r="AA268" s="1" t="s">
        <v>19</v>
      </c>
    </row>
    <row r="269" spans="2:41">
      <c r="V269" s="17"/>
    </row>
    <row r="270" spans="2:41">
      <c r="V270" s="17"/>
    </row>
    <row r="271" spans="2:41">
      <c r="V271" s="17"/>
    </row>
    <row r="272" spans="2:41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</row>
    <row r="278" spans="2:41">
      <c r="V278" s="17"/>
    </row>
    <row r="279" spans="2:41">
      <c r="V279" s="17"/>
    </row>
    <row r="280" spans="2:41">
      <c r="V280" s="17"/>
      <c r="AC280" s="176" t="s">
        <v>29</v>
      </c>
      <c r="AD280" s="176"/>
      <c r="AE280" s="176"/>
    </row>
    <row r="281" spans="2:41">
      <c r="H281" s="173" t="s">
        <v>28</v>
      </c>
      <c r="I281" s="173"/>
      <c r="J281" s="173"/>
      <c r="V281" s="17"/>
      <c r="AC281" s="176"/>
      <c r="AD281" s="176"/>
      <c r="AE281" s="176"/>
    </row>
    <row r="282" spans="2:41">
      <c r="H282" s="173"/>
      <c r="I282" s="173"/>
      <c r="J282" s="173"/>
      <c r="V282" s="17"/>
      <c r="AC282" s="176"/>
      <c r="AD282" s="176"/>
      <c r="AE282" s="176"/>
    </row>
    <row r="283" spans="2:41">
      <c r="V283" s="17"/>
    </row>
    <row r="284" spans="2:41">
      <c r="V284" s="17"/>
    </row>
    <row r="285" spans="2:41" ht="23.25">
      <c r="B285" s="22" t="s">
        <v>65</v>
      </c>
      <c r="V285" s="17"/>
      <c r="X285" s="22" t="s">
        <v>65</v>
      </c>
    </row>
    <row r="286" spans="2:41" ht="23.25">
      <c r="B286" s="23" t="s">
        <v>32</v>
      </c>
      <c r="C286" s="20">
        <f>IF(X239="PAGADO",0,Y244)</f>
        <v>-756.88000000000011</v>
      </c>
      <c r="E286" s="174" t="s">
        <v>360</v>
      </c>
      <c r="F286" s="174"/>
      <c r="G286" s="174"/>
      <c r="H286" s="174"/>
      <c r="V286" s="17"/>
      <c r="X286" s="23" t="s">
        <v>32</v>
      </c>
      <c r="Y286" s="20">
        <f>IF(B286="PAGADO",0,C291)</f>
        <v>-293.98</v>
      </c>
      <c r="AA286" s="174" t="s">
        <v>360</v>
      </c>
      <c r="AB286" s="174"/>
      <c r="AC286" s="174"/>
      <c r="AD286" s="174"/>
    </row>
    <row r="287" spans="2:41">
      <c r="B287" s="1" t="s">
        <v>0</v>
      </c>
      <c r="C287" s="19">
        <f>H302</f>
        <v>820</v>
      </c>
      <c r="E287" s="2" t="s">
        <v>1</v>
      </c>
      <c r="F287" s="2" t="s">
        <v>2</v>
      </c>
      <c r="G287" s="2" t="s">
        <v>3</v>
      </c>
      <c r="H287" s="2" t="s">
        <v>4</v>
      </c>
      <c r="N287" s="2" t="s">
        <v>1</v>
      </c>
      <c r="O287" s="2" t="s">
        <v>5</v>
      </c>
      <c r="P287" s="2" t="s">
        <v>4</v>
      </c>
      <c r="Q287" s="2" t="s">
        <v>6</v>
      </c>
      <c r="R287" s="2" t="s">
        <v>7</v>
      </c>
      <c r="S287" s="3"/>
      <c r="V287" s="17"/>
      <c r="X287" s="1" t="s">
        <v>0</v>
      </c>
      <c r="Y287" s="19">
        <f>AD302</f>
        <v>0</v>
      </c>
      <c r="AA287" s="2" t="s">
        <v>1</v>
      </c>
      <c r="AB287" s="2" t="s">
        <v>2</v>
      </c>
      <c r="AC287" s="2" t="s">
        <v>3</v>
      </c>
      <c r="AD287" s="2" t="s">
        <v>4</v>
      </c>
      <c r="AJ287" s="2" t="s">
        <v>1</v>
      </c>
      <c r="AK287" s="2" t="s">
        <v>5</v>
      </c>
      <c r="AL287" s="2" t="s">
        <v>4</v>
      </c>
      <c r="AM287" s="2" t="s">
        <v>6</v>
      </c>
      <c r="AN287" s="2" t="s">
        <v>7</v>
      </c>
      <c r="AO287" s="3"/>
    </row>
    <row r="288" spans="2:41">
      <c r="C288" s="20"/>
      <c r="E288" s="4">
        <v>45015</v>
      </c>
      <c r="F288" s="3" t="s">
        <v>586</v>
      </c>
      <c r="G288" s="3"/>
      <c r="H288" s="5">
        <v>100</v>
      </c>
      <c r="N288" s="25">
        <v>45013</v>
      </c>
      <c r="O288" s="3" t="s">
        <v>568</v>
      </c>
      <c r="P288" s="3">
        <v>40</v>
      </c>
      <c r="Q288" s="3">
        <v>1181</v>
      </c>
      <c r="R288" s="18">
        <v>40</v>
      </c>
      <c r="S288" s="3"/>
      <c r="V288" s="17"/>
      <c r="Y288" s="20"/>
      <c r="AA288" s="4"/>
      <c r="AB288" s="3"/>
      <c r="AC288" s="3"/>
      <c r="AD288" s="5"/>
      <c r="AJ288" s="25">
        <v>45026</v>
      </c>
      <c r="AK288" s="3" t="s">
        <v>513</v>
      </c>
      <c r="AL288" s="3">
        <v>580</v>
      </c>
      <c r="AM288" s="3"/>
      <c r="AN288" s="18">
        <v>580</v>
      </c>
      <c r="AO288" s="3"/>
    </row>
    <row r="289" spans="2:41">
      <c r="B289" s="1" t="s">
        <v>24</v>
      </c>
      <c r="C289" s="19">
        <f>IF(C286&gt;0,C286+C287,C287)</f>
        <v>820</v>
      </c>
      <c r="E289" s="4">
        <v>45015</v>
      </c>
      <c r="F289" s="3" t="s">
        <v>588</v>
      </c>
      <c r="G289" s="3"/>
      <c r="H289" s="5">
        <v>50</v>
      </c>
      <c r="N289" s="25">
        <v>45014</v>
      </c>
      <c r="O289" s="3" t="s">
        <v>578</v>
      </c>
      <c r="P289" s="3"/>
      <c r="Q289" s="3" t="s">
        <v>579</v>
      </c>
      <c r="R289" s="18">
        <v>210</v>
      </c>
      <c r="S289" s="3"/>
      <c r="V289" s="17"/>
      <c r="X289" s="1" t="s">
        <v>24</v>
      </c>
      <c r="Y289" s="19">
        <f>IF(Y286&gt;0,Y286+Y287,Y287)</f>
        <v>0</v>
      </c>
      <c r="AA289" s="4"/>
      <c r="AB289" s="3"/>
      <c r="AC289" s="3"/>
      <c r="AD289" s="5"/>
      <c r="AJ289" s="25">
        <v>45027</v>
      </c>
      <c r="AK289" s="3" t="s">
        <v>622</v>
      </c>
      <c r="AL289" s="3">
        <v>200</v>
      </c>
      <c r="AM289" s="3"/>
      <c r="AN289" s="18">
        <v>200</v>
      </c>
      <c r="AO289" s="3"/>
    </row>
    <row r="290" spans="2:41">
      <c r="B290" s="1" t="s">
        <v>9</v>
      </c>
      <c r="C290" s="20">
        <f>C313</f>
        <v>1113.98</v>
      </c>
      <c r="E290" s="4">
        <v>45002</v>
      </c>
      <c r="F290" s="3" t="s">
        <v>591</v>
      </c>
      <c r="G290" s="3" t="s">
        <v>86</v>
      </c>
      <c r="H290" s="5">
        <v>120</v>
      </c>
      <c r="N290" s="25">
        <v>45022</v>
      </c>
      <c r="O290" s="3" t="s">
        <v>603</v>
      </c>
      <c r="P290" s="3"/>
      <c r="Q290" s="3"/>
      <c r="R290" s="18">
        <v>40</v>
      </c>
      <c r="S290" s="3"/>
      <c r="V290" s="17"/>
      <c r="X290" s="1" t="s">
        <v>9</v>
      </c>
      <c r="Y290" s="20">
        <f>Y313</f>
        <v>1218.23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6" t="s">
        <v>25</v>
      </c>
      <c r="C291" s="21">
        <f>C289-C290</f>
        <v>-293.98</v>
      </c>
      <c r="E291" s="4">
        <v>45006</v>
      </c>
      <c r="F291" s="3" t="s">
        <v>87</v>
      </c>
      <c r="G291" s="3" t="s">
        <v>599</v>
      </c>
      <c r="H291" s="5">
        <v>200</v>
      </c>
      <c r="N291" s="25">
        <v>44991</v>
      </c>
      <c r="O291" s="3" t="s">
        <v>614</v>
      </c>
      <c r="P291" s="3"/>
      <c r="Q291" s="3"/>
      <c r="R291" s="18">
        <v>20</v>
      </c>
      <c r="S291" s="3"/>
      <c r="V291" s="17"/>
      <c r="X291" s="6" t="s">
        <v>8</v>
      </c>
      <c r="Y291" s="21">
        <f>Y289-Y290</f>
        <v>-1218.23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ht="26.25">
      <c r="B292" s="177" t="str">
        <f>IF(C291&lt;0,"NO PAGAR","COBRAR")</f>
        <v>NO PAGAR</v>
      </c>
      <c r="C292" s="177"/>
      <c r="E292" s="4">
        <v>44970</v>
      </c>
      <c r="F292" s="3" t="s">
        <v>87</v>
      </c>
      <c r="G292" s="3" t="s">
        <v>86</v>
      </c>
      <c r="H292" s="5">
        <v>150</v>
      </c>
      <c r="N292" s="3"/>
      <c r="O292" s="3"/>
      <c r="P292" s="3"/>
      <c r="Q292" s="3"/>
      <c r="R292" s="18"/>
      <c r="S292" s="3"/>
      <c r="V292" s="17"/>
      <c r="X292" s="177" t="str">
        <f>IF(Y291&lt;0,"NO PAGAR","COBRAR")</f>
        <v>NO PAGAR</v>
      </c>
      <c r="Y292" s="177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68" t="s">
        <v>9</v>
      </c>
      <c r="C293" s="169"/>
      <c r="E293" s="4">
        <v>44972</v>
      </c>
      <c r="F293" s="3" t="s">
        <v>87</v>
      </c>
      <c r="G293" s="3" t="s">
        <v>86</v>
      </c>
      <c r="H293" s="5">
        <v>200</v>
      </c>
      <c r="N293" s="3"/>
      <c r="O293" s="3"/>
      <c r="P293" s="3"/>
      <c r="Q293" s="3"/>
      <c r="R293" s="18"/>
      <c r="S293" s="3"/>
      <c r="V293" s="17"/>
      <c r="X293" s="168" t="s">
        <v>9</v>
      </c>
      <c r="Y293" s="169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9" t="str">
        <f>IF(C327&lt;0,"SALDO A FAVOR","SALDO ADELANTAD0'")</f>
        <v>SALDO ADELANTAD0'</v>
      </c>
      <c r="C294" s="10">
        <f>IF(Y244&lt;=0,Y244*-1)</f>
        <v>756.88000000000011</v>
      </c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9" t="str">
        <f>IF(C291&lt;0,"SALDO ADELANTADO","SALDO A FAVOR'")</f>
        <v>SALDO ADELANTADO</v>
      </c>
      <c r="Y294" s="10">
        <f>IF(C291&lt;=0,C291*-1)</f>
        <v>293.98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10</v>
      </c>
      <c r="C295" s="10">
        <f>R304</f>
        <v>310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10</v>
      </c>
      <c r="Y295" s="10">
        <f>AN304</f>
        <v>780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11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11</v>
      </c>
      <c r="Y296" s="10">
        <v>50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12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12</v>
      </c>
      <c r="Y297" s="10">
        <v>15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13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13</v>
      </c>
      <c r="Y298" s="10">
        <v>20</v>
      </c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14</v>
      </c>
      <c r="C299" s="10"/>
      <c r="E299" s="4"/>
      <c r="F299" s="3"/>
      <c r="G299" s="3"/>
      <c r="H299" s="5"/>
      <c r="K299" t="s">
        <v>1038</v>
      </c>
      <c r="N299" s="3"/>
      <c r="O299" s="3"/>
      <c r="P299" s="3"/>
      <c r="Q299" s="3"/>
      <c r="R299" s="18"/>
      <c r="S299" s="3"/>
      <c r="V299" s="17"/>
      <c r="X299" s="11" t="s">
        <v>625</v>
      </c>
      <c r="Y299" s="10">
        <v>59.25</v>
      </c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11" t="s">
        <v>15</v>
      </c>
      <c r="C300" s="10"/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11" t="s">
        <v>15</v>
      </c>
      <c r="Y300" s="10"/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572</v>
      </c>
      <c r="C301" s="10">
        <v>47.1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16</v>
      </c>
      <c r="Y301" s="10"/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17</v>
      </c>
      <c r="C302" s="10"/>
      <c r="E302" s="170" t="s">
        <v>7</v>
      </c>
      <c r="F302" s="171"/>
      <c r="G302" s="172"/>
      <c r="H302" s="5">
        <f>SUM(H288:H301)</f>
        <v>820</v>
      </c>
      <c r="N302" s="3"/>
      <c r="O302" s="3"/>
      <c r="P302" s="3"/>
      <c r="Q302" s="3"/>
      <c r="R302" s="18"/>
      <c r="S302" s="3"/>
      <c r="V302" s="17"/>
      <c r="X302" s="11" t="s">
        <v>17</v>
      </c>
      <c r="Y302" s="10"/>
      <c r="AA302" s="170" t="s">
        <v>7</v>
      </c>
      <c r="AB302" s="171"/>
      <c r="AC302" s="172"/>
      <c r="AD302" s="5">
        <f>SUM(AD288:AD301)</f>
        <v>0</v>
      </c>
      <c r="AJ302" s="3"/>
      <c r="AK302" s="3"/>
      <c r="AL302" s="3"/>
      <c r="AM302" s="3"/>
      <c r="AN302" s="18"/>
      <c r="AO302" s="3"/>
    </row>
    <row r="303" spans="2:41">
      <c r="B303" s="12"/>
      <c r="C303" s="10"/>
      <c r="E303" s="13"/>
      <c r="F303" s="13"/>
      <c r="G303" s="13"/>
      <c r="N303" s="3"/>
      <c r="O303" s="3"/>
      <c r="P303" s="3"/>
      <c r="Q303" s="3"/>
      <c r="R303" s="18"/>
      <c r="S303" s="3"/>
      <c r="V303" s="17"/>
      <c r="X303" s="12"/>
      <c r="Y303" s="10"/>
      <c r="AA303" s="13"/>
      <c r="AB303" s="13"/>
      <c r="AC303" s="13"/>
      <c r="AJ303" s="3"/>
      <c r="AK303" s="3"/>
      <c r="AL303" s="3"/>
      <c r="AM303" s="3"/>
      <c r="AN303" s="18"/>
      <c r="AO303" s="3"/>
    </row>
    <row r="304" spans="2:41">
      <c r="B304" s="12"/>
      <c r="C304" s="10"/>
      <c r="N304" s="170" t="s">
        <v>7</v>
      </c>
      <c r="O304" s="171"/>
      <c r="P304" s="171"/>
      <c r="Q304" s="172"/>
      <c r="R304" s="18">
        <f>SUM(R288:R303)</f>
        <v>310</v>
      </c>
      <c r="S304" s="3"/>
      <c r="V304" s="17"/>
      <c r="X304" s="12"/>
      <c r="Y304" s="10"/>
      <c r="AJ304" s="170" t="s">
        <v>7</v>
      </c>
      <c r="AK304" s="171"/>
      <c r="AL304" s="171"/>
      <c r="AM304" s="172"/>
      <c r="AN304" s="18">
        <f>SUM(AN288:AN303)</f>
        <v>780</v>
      </c>
      <c r="AO304" s="3"/>
    </row>
    <row r="305" spans="2:27">
      <c r="B305" s="12"/>
      <c r="C305" s="10"/>
      <c r="V305" s="17"/>
      <c r="X305" s="12"/>
      <c r="Y305" s="10"/>
    </row>
    <row r="306" spans="2:27">
      <c r="B306" s="12"/>
      <c r="C306" s="10"/>
      <c r="V306" s="17"/>
      <c r="X306" s="12"/>
      <c r="Y306" s="10"/>
    </row>
    <row r="307" spans="2:27">
      <c r="B307" s="12"/>
      <c r="C307" s="10"/>
      <c r="E307" s="14"/>
      <c r="V307" s="17"/>
      <c r="X307" s="12"/>
      <c r="Y307" s="10"/>
      <c r="AA307" s="14"/>
    </row>
    <row r="308" spans="2:27">
      <c r="B308" s="12"/>
      <c r="C308" s="10"/>
      <c r="V308" s="17"/>
      <c r="X308" s="12"/>
      <c r="Y308" s="10"/>
    </row>
    <row r="309" spans="2:27">
      <c r="B309" s="12"/>
      <c r="C309" s="10"/>
      <c r="V309" s="17"/>
      <c r="X309" s="12"/>
      <c r="Y309" s="10"/>
    </row>
    <row r="310" spans="2:27">
      <c r="B310" s="12"/>
      <c r="C310" s="10"/>
      <c r="V310" s="17"/>
      <c r="X310" s="12"/>
      <c r="Y310" s="10"/>
    </row>
    <row r="311" spans="2:27">
      <c r="B311" s="12"/>
      <c r="C311" s="10"/>
      <c r="V311" s="17"/>
      <c r="X311" s="12"/>
      <c r="Y311" s="10"/>
    </row>
    <row r="312" spans="2:27">
      <c r="B312" s="11"/>
      <c r="C312" s="10"/>
      <c r="V312" s="17"/>
      <c r="X312" s="11"/>
      <c r="Y312" s="10"/>
    </row>
    <row r="313" spans="2:27">
      <c r="B313" s="15" t="s">
        <v>18</v>
      </c>
      <c r="C313" s="16">
        <f>SUM(C294:C312)</f>
        <v>1113.98</v>
      </c>
      <c r="V313" s="17"/>
      <c r="X313" s="15" t="s">
        <v>18</v>
      </c>
      <c r="Y313" s="16">
        <f>SUM(Y294:Y312)</f>
        <v>1218.23</v>
      </c>
    </row>
    <row r="314" spans="2:27">
      <c r="D314" t="s">
        <v>22</v>
      </c>
      <c r="E314" t="s">
        <v>21</v>
      </c>
      <c r="V314" s="17"/>
      <c r="Z314" t="s">
        <v>22</v>
      </c>
      <c r="AA314" t="s">
        <v>21</v>
      </c>
    </row>
    <row r="315" spans="2:27">
      <c r="E315" s="1" t="s">
        <v>19</v>
      </c>
      <c r="V315" s="17"/>
      <c r="AA315" s="1" t="s">
        <v>19</v>
      </c>
    </row>
    <row r="316" spans="2:27">
      <c r="V316" s="17"/>
    </row>
    <row r="317" spans="2:27">
      <c r="V317" s="17"/>
    </row>
    <row r="318" spans="2:27">
      <c r="V318" s="17"/>
    </row>
    <row r="319" spans="2:27">
      <c r="V319" s="17"/>
    </row>
    <row r="320" spans="2:27">
      <c r="V320" s="17"/>
    </row>
    <row r="321" spans="1:43">
      <c r="V321" s="17"/>
    </row>
    <row r="322" spans="1:43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</row>
    <row r="323" spans="1:4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</row>
    <row r="324" spans="1:43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</row>
    <row r="325" spans="1:43">
      <c r="V325" s="17"/>
    </row>
    <row r="326" spans="1:43">
      <c r="H326" s="173" t="s">
        <v>30</v>
      </c>
      <c r="I326" s="173"/>
      <c r="J326" s="173"/>
      <c r="V326" s="17"/>
      <c r="AA326" s="173" t="s">
        <v>31</v>
      </c>
      <c r="AB326" s="173"/>
      <c r="AC326" s="173"/>
    </row>
    <row r="327" spans="1:43">
      <c r="H327" s="173"/>
      <c r="I327" s="173"/>
      <c r="J327" s="173"/>
      <c r="V327" s="17"/>
      <c r="AA327" s="173"/>
      <c r="AB327" s="173"/>
      <c r="AC327" s="173"/>
    </row>
    <row r="328" spans="1:43">
      <c r="V328" s="17"/>
    </row>
    <row r="329" spans="1:43">
      <c r="V329" s="17"/>
    </row>
    <row r="330" spans="1:43" ht="23.25">
      <c r="B330" s="24" t="s">
        <v>65</v>
      </c>
      <c r="V330" s="17"/>
      <c r="X330" s="22" t="s">
        <v>65</v>
      </c>
    </row>
    <row r="331" spans="1:43" ht="23.25">
      <c r="B331" s="23" t="s">
        <v>32</v>
      </c>
      <c r="C331" s="20">
        <f>IF(X286="PAGADO",0,Y291)</f>
        <v>-1218.23</v>
      </c>
      <c r="E331" s="174" t="s">
        <v>360</v>
      </c>
      <c r="F331" s="174"/>
      <c r="G331" s="174"/>
      <c r="H331" s="174"/>
      <c r="V331" s="17"/>
      <c r="X331" s="23" t="s">
        <v>32</v>
      </c>
      <c r="Y331" s="20">
        <f>IF(B1102="PAGADO",0,C336)</f>
        <v>-457.30000000000018</v>
      </c>
      <c r="AA331" s="174" t="s">
        <v>61</v>
      </c>
      <c r="AB331" s="174"/>
      <c r="AC331" s="174"/>
      <c r="AD331" s="174"/>
    </row>
    <row r="332" spans="1:43">
      <c r="B332" s="1" t="s">
        <v>0</v>
      </c>
      <c r="C332" s="19">
        <f>H347</f>
        <v>2080</v>
      </c>
      <c r="E332" s="2" t="s">
        <v>1</v>
      </c>
      <c r="F332" s="2" t="s">
        <v>2</v>
      </c>
      <c r="G332" s="2" t="s">
        <v>3</v>
      </c>
      <c r="H332" s="2" t="s">
        <v>4</v>
      </c>
      <c r="N332" s="2" t="s">
        <v>1</v>
      </c>
      <c r="O332" s="2" t="s">
        <v>5</v>
      </c>
      <c r="P332" s="2" t="s">
        <v>4</v>
      </c>
      <c r="Q332" s="2" t="s">
        <v>6</v>
      </c>
      <c r="R332" s="2" t="s">
        <v>7</v>
      </c>
      <c r="S332" s="3"/>
      <c r="V332" s="17"/>
      <c r="X332" s="1" t="s">
        <v>0</v>
      </c>
      <c r="Y332" s="19">
        <f>AD347</f>
        <v>170</v>
      </c>
      <c r="AA332" s="2" t="s">
        <v>1</v>
      </c>
      <c r="AB332" s="2" t="s">
        <v>2</v>
      </c>
      <c r="AC332" s="2" t="s">
        <v>3</v>
      </c>
      <c r="AD332" s="2" t="s">
        <v>4</v>
      </c>
      <c r="AG332">
        <f>700/30*21</f>
        <v>490</v>
      </c>
      <c r="AJ332" s="2" t="s">
        <v>1</v>
      </c>
      <c r="AK332" s="2" t="s">
        <v>5</v>
      </c>
      <c r="AL332" s="2" t="s">
        <v>4</v>
      </c>
      <c r="AM332" s="2" t="s">
        <v>6</v>
      </c>
      <c r="AN332" s="2" t="s">
        <v>7</v>
      </c>
      <c r="AO332" s="3"/>
    </row>
    <row r="333" spans="1:43">
      <c r="C333" s="20"/>
      <c r="E333" s="4">
        <v>44987</v>
      </c>
      <c r="F333" s="3" t="s">
        <v>496</v>
      </c>
      <c r="G333" s="3" t="s">
        <v>332</v>
      </c>
      <c r="H333" s="5">
        <v>310</v>
      </c>
      <c r="N333" s="25">
        <v>45030</v>
      </c>
      <c r="O333" s="3" t="s">
        <v>578</v>
      </c>
      <c r="P333" s="3"/>
      <c r="Q333" s="3"/>
      <c r="R333" s="18">
        <v>180</v>
      </c>
      <c r="S333" s="3"/>
      <c r="V333" s="17"/>
      <c r="Y333" s="20"/>
      <c r="AA333" s="4">
        <v>44986</v>
      </c>
      <c r="AB333" s="3" t="s">
        <v>149</v>
      </c>
      <c r="AC333" s="3" t="s">
        <v>150</v>
      </c>
      <c r="AD333" s="5">
        <v>170</v>
      </c>
      <c r="AJ333" s="25">
        <v>45040</v>
      </c>
      <c r="AK333" s="3" t="s">
        <v>513</v>
      </c>
      <c r="AL333" s="3">
        <v>190.07</v>
      </c>
      <c r="AM333" s="3">
        <v>1223</v>
      </c>
      <c r="AN333" s="18">
        <v>190.07</v>
      </c>
      <c r="AO333" s="3"/>
    </row>
    <row r="334" spans="1:43">
      <c r="B334" s="1" t="s">
        <v>24</v>
      </c>
      <c r="C334" s="19">
        <f>IF(C331&gt;0,C331+C332,C332)</f>
        <v>2080</v>
      </c>
      <c r="E334" s="4">
        <v>45000</v>
      </c>
      <c r="F334" s="3" t="s">
        <v>496</v>
      </c>
      <c r="G334" s="3" t="s">
        <v>151</v>
      </c>
      <c r="H334" s="5">
        <v>140</v>
      </c>
      <c r="N334" s="25">
        <v>45033</v>
      </c>
      <c r="O334" s="3" t="s">
        <v>578</v>
      </c>
      <c r="P334" s="3"/>
      <c r="Q334" s="3"/>
      <c r="R334" s="18">
        <v>650</v>
      </c>
      <c r="S334" s="3"/>
      <c r="V334" s="17"/>
      <c r="X334" s="1" t="s">
        <v>24</v>
      </c>
      <c r="Y334" s="19">
        <f>IF(Y331&gt;0,Y331+Y332,Y332)</f>
        <v>170</v>
      </c>
      <c r="AA334" s="4"/>
      <c r="AB334" s="3"/>
      <c r="AC334" s="3"/>
      <c r="AD334" s="5"/>
      <c r="AJ334" s="25">
        <v>45040</v>
      </c>
      <c r="AK334" s="3" t="s">
        <v>700</v>
      </c>
      <c r="AL334" s="3">
        <v>20</v>
      </c>
      <c r="AM334" s="3"/>
      <c r="AN334" s="18">
        <v>20</v>
      </c>
      <c r="AO334" s="3"/>
    </row>
    <row r="335" spans="1:43">
      <c r="B335" s="1" t="s">
        <v>9</v>
      </c>
      <c r="C335" s="20">
        <f>C359</f>
        <v>2537.3000000000002</v>
      </c>
      <c r="E335" s="4">
        <v>45008</v>
      </c>
      <c r="F335" s="3" t="s">
        <v>496</v>
      </c>
      <c r="G335" s="3" t="s">
        <v>106</v>
      </c>
      <c r="H335" s="5">
        <v>285</v>
      </c>
      <c r="N335" s="25">
        <v>45035</v>
      </c>
      <c r="O335" s="3" t="s">
        <v>657</v>
      </c>
      <c r="P335" s="3"/>
      <c r="Q335" s="3">
        <v>1216</v>
      </c>
      <c r="R335" s="18">
        <v>180</v>
      </c>
      <c r="S335" s="3"/>
      <c r="V335" s="17"/>
      <c r="X335" s="1" t="s">
        <v>9</v>
      </c>
      <c r="Y335" s="20">
        <f>Y354</f>
        <v>1022.3700000000001</v>
      </c>
      <c r="AA335" s="4"/>
      <c r="AB335" s="3"/>
      <c r="AC335" s="3"/>
      <c r="AD335" s="5"/>
      <c r="AJ335" s="25">
        <v>45043</v>
      </c>
      <c r="AK335" s="3" t="s">
        <v>704</v>
      </c>
      <c r="AL335" s="3">
        <v>210</v>
      </c>
      <c r="AM335" s="3">
        <v>1226</v>
      </c>
      <c r="AN335" s="18">
        <v>210</v>
      </c>
      <c r="AO335" s="3"/>
    </row>
    <row r="336" spans="1:43">
      <c r="B336" s="6" t="s">
        <v>26</v>
      </c>
      <c r="C336" s="21">
        <f>C334-C335</f>
        <v>-457.30000000000018</v>
      </c>
      <c r="E336" s="4">
        <v>45011</v>
      </c>
      <c r="F336" s="3" t="s">
        <v>496</v>
      </c>
      <c r="G336" s="3" t="s">
        <v>636</v>
      </c>
      <c r="H336" s="5">
        <v>330</v>
      </c>
      <c r="N336" s="3"/>
      <c r="O336" s="3"/>
      <c r="P336" s="3"/>
      <c r="Q336" s="3"/>
      <c r="R336" s="18"/>
      <c r="S336" s="3"/>
      <c r="V336" s="17"/>
      <c r="X336" s="6" t="s">
        <v>27</v>
      </c>
      <c r="Y336" s="21">
        <f>Y334-Y335</f>
        <v>-852.37000000000012</v>
      </c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ht="23.25">
      <c r="B337" s="6"/>
      <c r="C337" s="7"/>
      <c r="E337" s="4">
        <v>45015</v>
      </c>
      <c r="F337" s="3" t="s">
        <v>496</v>
      </c>
      <c r="G337" s="3" t="s">
        <v>97</v>
      </c>
      <c r="H337" s="5">
        <v>285</v>
      </c>
      <c r="N337" s="3"/>
      <c r="O337" s="3"/>
      <c r="P337" s="3"/>
      <c r="Q337" s="3"/>
      <c r="R337" s="18"/>
      <c r="S337" s="3"/>
      <c r="V337" s="17"/>
      <c r="X337" s="175" t="str">
        <f>IF(Y336&lt;0,"NO PAGAR","COBRAR'")</f>
        <v>NO PAGAR</v>
      </c>
      <c r="Y337" s="175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ht="23.25">
      <c r="B338" s="175" t="str">
        <f>IF(C336&lt;0,"NO PAGAR","COBRAR'")</f>
        <v>NO PAGAR</v>
      </c>
      <c r="C338" s="175"/>
      <c r="E338" s="4">
        <v>44967</v>
      </c>
      <c r="F338" s="3" t="s">
        <v>149</v>
      </c>
      <c r="G338" s="3" t="s">
        <v>647</v>
      </c>
      <c r="H338" s="5">
        <v>170</v>
      </c>
      <c r="N338" s="3"/>
      <c r="O338" s="3"/>
      <c r="P338" s="3"/>
      <c r="Q338" s="3"/>
      <c r="R338" s="18"/>
      <c r="S338" s="3"/>
      <c r="V338" s="17"/>
      <c r="X338" s="6"/>
      <c r="Y338" s="8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68" t="s">
        <v>9</v>
      </c>
      <c r="C339" s="169"/>
      <c r="E339" s="4">
        <v>44980</v>
      </c>
      <c r="F339" s="3" t="s">
        <v>149</v>
      </c>
      <c r="G339" s="3" t="s">
        <v>151</v>
      </c>
      <c r="H339" s="75">
        <v>190</v>
      </c>
      <c r="N339" s="3"/>
      <c r="O339" s="3"/>
      <c r="P339" s="3"/>
      <c r="Q339" s="3"/>
      <c r="R339" s="18"/>
      <c r="S339" s="3"/>
      <c r="V339" s="17"/>
      <c r="X339" s="168" t="s">
        <v>9</v>
      </c>
      <c r="Y339" s="169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9" t="str">
        <f>IF(Y291&lt;0,"SALDO ADELANTADO","SALDO A FAVOR '")</f>
        <v>SALDO ADELANTADO</v>
      </c>
      <c r="C340" s="10">
        <f>IF(Y291&lt;=0,Y291*-1)</f>
        <v>1218.23</v>
      </c>
      <c r="E340" s="4">
        <v>45000</v>
      </c>
      <c r="F340" s="3" t="s">
        <v>658</v>
      </c>
      <c r="G340" s="3" t="s">
        <v>576</v>
      </c>
      <c r="H340" s="5">
        <v>160</v>
      </c>
      <c r="N340" s="3"/>
      <c r="O340" s="3"/>
      <c r="P340" s="3"/>
      <c r="Q340" s="3"/>
      <c r="R340" s="18"/>
      <c r="S340" s="3"/>
      <c r="V340" s="17"/>
      <c r="X340" s="9" t="str">
        <f>IF(C336&lt;0,"SALDO ADELANTADO","SALDO A FAVOR'")</f>
        <v>SALDO ADELANTADO</v>
      </c>
      <c r="Y340" s="10">
        <f>IF(C336&lt;=0,C336*-1)</f>
        <v>457.30000000000018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10</v>
      </c>
      <c r="C341" s="10">
        <f>R349</f>
        <v>1010</v>
      </c>
      <c r="E341" s="4">
        <v>44992</v>
      </c>
      <c r="F341" s="3" t="s">
        <v>181</v>
      </c>
      <c r="G341" s="3" t="s">
        <v>89</v>
      </c>
      <c r="H341" s="5">
        <v>210</v>
      </c>
      <c r="N341" s="3"/>
      <c r="O341" s="3"/>
      <c r="P341" s="3"/>
      <c r="Q341" s="3"/>
      <c r="R341" s="18"/>
      <c r="S341" s="3"/>
      <c r="V341" s="17"/>
      <c r="X341" s="11" t="s">
        <v>10</v>
      </c>
      <c r="Y341" s="10">
        <f>AN349</f>
        <v>420.07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11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11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12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12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13</v>
      </c>
      <c r="C344" s="1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11" t="s">
        <v>13</v>
      </c>
      <c r="Y344" s="10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1" t="s">
        <v>14</v>
      </c>
      <c r="C345" s="1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1" t="s">
        <v>14</v>
      </c>
      <c r="Y345" s="10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11" t="s">
        <v>15</v>
      </c>
      <c r="C346" s="10"/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11" t="s">
        <v>15</v>
      </c>
      <c r="Y346" s="10"/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669</v>
      </c>
      <c r="C347" s="10">
        <v>47.05</v>
      </c>
      <c r="E347" s="170" t="s">
        <v>7</v>
      </c>
      <c r="F347" s="171"/>
      <c r="G347" s="172"/>
      <c r="H347" s="5">
        <f>SUM(H333:H346)</f>
        <v>2080</v>
      </c>
      <c r="N347" s="3"/>
      <c r="O347" s="3"/>
      <c r="P347" s="3"/>
      <c r="Q347" s="3"/>
      <c r="R347" s="18"/>
      <c r="S347" s="3"/>
      <c r="V347" s="17"/>
      <c r="X347" s="11" t="s">
        <v>16</v>
      </c>
      <c r="Y347" s="10"/>
      <c r="AA347" s="170" t="s">
        <v>7</v>
      </c>
      <c r="AB347" s="171"/>
      <c r="AC347" s="172"/>
      <c r="AD347" s="5">
        <f>SUM(AD333:AD346)</f>
        <v>170</v>
      </c>
      <c r="AJ347" s="3"/>
      <c r="AK347" s="3"/>
      <c r="AL347" s="3"/>
      <c r="AM347" s="3"/>
      <c r="AN347" s="18"/>
      <c r="AO347" s="3"/>
    </row>
    <row r="348" spans="2:41">
      <c r="B348" s="11" t="s">
        <v>672</v>
      </c>
      <c r="C348" s="10">
        <v>262.02</v>
      </c>
      <c r="E348" s="13"/>
      <c r="F348" s="13"/>
      <c r="G348" s="13"/>
      <c r="N348" s="3"/>
      <c r="O348" s="3"/>
      <c r="P348" s="3"/>
      <c r="Q348" s="3"/>
      <c r="R348" s="18"/>
      <c r="S348" s="3"/>
      <c r="V348" s="17"/>
      <c r="X348" s="11" t="s">
        <v>695</v>
      </c>
      <c r="Y348" s="10">
        <v>145</v>
      </c>
      <c r="AA348" s="13"/>
      <c r="AB348" s="13"/>
      <c r="AC348" s="13"/>
      <c r="AJ348" s="3"/>
      <c r="AK348" s="3"/>
      <c r="AL348" s="3"/>
      <c r="AM348" s="3"/>
      <c r="AN348" s="18"/>
      <c r="AO348" s="3"/>
    </row>
    <row r="349" spans="2:41">
      <c r="B349" s="12"/>
      <c r="C349" s="10"/>
      <c r="N349" s="170" t="s">
        <v>7</v>
      </c>
      <c r="O349" s="171"/>
      <c r="P349" s="171"/>
      <c r="Q349" s="172"/>
      <c r="R349" s="18">
        <f>SUM(R333:R348)</f>
        <v>1010</v>
      </c>
      <c r="S349" s="3"/>
      <c r="V349" s="17"/>
      <c r="X349" s="12"/>
      <c r="Y349" s="10"/>
      <c r="AJ349" s="170" t="s">
        <v>7</v>
      </c>
      <c r="AK349" s="171"/>
      <c r="AL349" s="171"/>
      <c r="AM349" s="172"/>
      <c r="AN349" s="18">
        <f>SUM(AN333:AN348)</f>
        <v>420.07</v>
      </c>
      <c r="AO349" s="3"/>
    </row>
    <row r="350" spans="2:41">
      <c r="B350" s="12"/>
      <c r="C350" s="10"/>
      <c r="V350" s="17"/>
      <c r="X350" s="12"/>
      <c r="Y350" s="10"/>
    </row>
    <row r="351" spans="2:41">
      <c r="B351" s="12"/>
      <c r="C351" s="10"/>
      <c r="V351" s="17"/>
      <c r="X351" s="12"/>
      <c r="Y351" s="10"/>
    </row>
    <row r="352" spans="2:41">
      <c r="B352" s="12"/>
      <c r="C352" s="10"/>
      <c r="E352" s="14"/>
      <c r="V352" s="17"/>
      <c r="X352" s="12"/>
      <c r="Y352" s="10"/>
    </row>
    <row r="353" spans="2:27">
      <c r="B353" s="12"/>
      <c r="C353" s="10"/>
      <c r="V353" s="17"/>
      <c r="X353" s="11"/>
      <c r="Y353" s="10"/>
    </row>
    <row r="354" spans="2:27">
      <c r="B354" s="12"/>
      <c r="C354" s="10"/>
      <c r="V354" s="17"/>
      <c r="X354" s="15" t="s">
        <v>18</v>
      </c>
      <c r="Y354" s="16">
        <f>SUM(Y340:Y353)</f>
        <v>1022.3700000000001</v>
      </c>
      <c r="Z354" t="s">
        <v>22</v>
      </c>
      <c r="AA354" t="s">
        <v>21</v>
      </c>
    </row>
    <row r="355" spans="2:27">
      <c r="B355" s="12"/>
      <c r="C355" s="10"/>
      <c r="V355" s="17"/>
      <c r="AA355" s="1" t="s">
        <v>19</v>
      </c>
    </row>
    <row r="356" spans="2:27">
      <c r="B356" s="12"/>
      <c r="C356" s="10"/>
      <c r="V356" s="17"/>
    </row>
    <row r="357" spans="2:27">
      <c r="B357" s="12"/>
      <c r="C357" s="10"/>
      <c r="V357" s="17"/>
    </row>
    <row r="358" spans="2:27">
      <c r="B358" s="11"/>
      <c r="C358" s="10"/>
      <c r="V358" s="17"/>
    </row>
    <row r="359" spans="2:27">
      <c r="B359" s="15" t="s">
        <v>18</v>
      </c>
      <c r="C359" s="16">
        <f>SUM(C340:C358)</f>
        <v>2537.3000000000002</v>
      </c>
      <c r="D359" t="s">
        <v>22</v>
      </c>
      <c r="E359" t="s">
        <v>21</v>
      </c>
      <c r="V359" s="17"/>
    </row>
    <row r="360" spans="2:27">
      <c r="E360" s="1" t="s">
        <v>19</v>
      </c>
      <c r="V360" s="17"/>
    </row>
    <row r="361" spans="2:27">
      <c r="V361" s="17"/>
    </row>
    <row r="362" spans="2:27">
      <c r="V362" s="17"/>
    </row>
    <row r="363" spans="2:27">
      <c r="V363" s="17"/>
    </row>
    <row r="364" spans="2:27">
      <c r="V364" s="17"/>
    </row>
    <row r="365" spans="2:27">
      <c r="V365" s="17"/>
    </row>
    <row r="366" spans="2:27">
      <c r="V366" s="17"/>
    </row>
    <row r="367" spans="2:27">
      <c r="V367" s="17"/>
    </row>
    <row r="368" spans="2:27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</row>
    <row r="374" spans="2:41">
      <c r="H374" s="173" t="s">
        <v>28</v>
      </c>
      <c r="I374" s="173"/>
      <c r="J374" s="173"/>
      <c r="V374" s="17"/>
    </row>
    <row r="375" spans="2:41">
      <c r="H375" s="173"/>
      <c r="I375" s="173"/>
      <c r="J375" s="173"/>
      <c r="V375" s="17"/>
    </row>
    <row r="376" spans="2:41">
      <c r="V376" s="17"/>
      <c r="X376" s="186" t="s">
        <v>64</v>
      </c>
      <c r="AB376" s="183" t="s">
        <v>29</v>
      </c>
      <c r="AC376" s="183"/>
      <c r="AD376" s="183"/>
    </row>
    <row r="377" spans="2:41">
      <c r="V377" s="17"/>
      <c r="X377" s="186"/>
      <c r="AB377" s="183"/>
      <c r="AC377" s="183"/>
      <c r="AD377" s="183"/>
    </row>
    <row r="378" spans="2:41" ht="23.25">
      <c r="B378" s="22" t="s">
        <v>64</v>
      </c>
      <c r="V378" s="17"/>
      <c r="X378" s="186"/>
      <c r="AB378" s="183"/>
      <c r="AC378" s="183"/>
      <c r="AD378" s="183"/>
    </row>
    <row r="379" spans="2:41" ht="23.25">
      <c r="B379" s="23" t="s">
        <v>32</v>
      </c>
      <c r="C379" s="20">
        <f>IF(X331="PAGADO",0,Y336)</f>
        <v>-852.37000000000012</v>
      </c>
      <c r="E379" s="174" t="s">
        <v>360</v>
      </c>
      <c r="F379" s="174"/>
      <c r="G379" s="174"/>
      <c r="H379" s="174"/>
      <c r="V379" s="17"/>
      <c r="X379" s="23" t="s">
        <v>32</v>
      </c>
      <c r="Y379" s="20">
        <f>IF(B379="PAGADO",0,C384)</f>
        <v>-887.71000000000015</v>
      </c>
      <c r="AA379" s="174" t="s">
        <v>61</v>
      </c>
      <c r="AB379" s="174"/>
      <c r="AC379" s="174"/>
      <c r="AD379" s="174"/>
    </row>
    <row r="380" spans="2:41">
      <c r="B380" s="1" t="s">
        <v>0</v>
      </c>
      <c r="C380" s="19">
        <f>H395</f>
        <v>879.66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173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>
        <v>45023</v>
      </c>
      <c r="F381" s="3" t="s">
        <v>87</v>
      </c>
      <c r="G381" s="3" t="s">
        <v>89</v>
      </c>
      <c r="H381" s="5">
        <v>200</v>
      </c>
      <c r="N381" s="25">
        <v>45049</v>
      </c>
      <c r="O381" s="3" t="s">
        <v>433</v>
      </c>
      <c r="P381" s="3">
        <v>845</v>
      </c>
      <c r="Q381" s="3"/>
      <c r="R381" s="18">
        <v>845</v>
      </c>
      <c r="S381" s="3"/>
      <c r="V381" s="17"/>
      <c r="Y381" s="20"/>
      <c r="AA381" s="4">
        <v>45082</v>
      </c>
      <c r="AB381" s="3" t="s">
        <v>733</v>
      </c>
      <c r="AC381" s="3"/>
      <c r="AD381" s="5">
        <v>33</v>
      </c>
      <c r="AJ381" s="25">
        <v>45056</v>
      </c>
      <c r="AK381" s="3" t="s">
        <v>749</v>
      </c>
      <c r="AL381" s="3">
        <v>350</v>
      </c>
      <c r="AM381" s="3">
        <v>1245</v>
      </c>
      <c r="AN381" s="18">
        <v>350</v>
      </c>
      <c r="AO381" s="3"/>
    </row>
    <row r="382" spans="2:41">
      <c r="B382" s="1" t="s">
        <v>24</v>
      </c>
      <c r="C382" s="19">
        <f>IF(C379&gt;0,C379+C380,C380)</f>
        <v>879.66</v>
      </c>
      <c r="E382" s="4">
        <v>45026</v>
      </c>
      <c r="F382" s="3" t="s">
        <v>87</v>
      </c>
      <c r="G382" s="3" t="s">
        <v>89</v>
      </c>
      <c r="H382" s="5">
        <v>200</v>
      </c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173</v>
      </c>
      <c r="AA382" s="4">
        <v>45056</v>
      </c>
      <c r="AB382" s="3" t="s">
        <v>747</v>
      </c>
      <c r="AC382" s="3"/>
      <c r="AD382" s="5">
        <v>90</v>
      </c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C400</f>
        <v>1767.3700000000001</v>
      </c>
      <c r="E383" s="4">
        <v>45028</v>
      </c>
      <c r="F383" s="3" t="s">
        <v>87</v>
      </c>
      <c r="G383" s="3" t="s">
        <v>89</v>
      </c>
      <c r="H383" s="5">
        <v>200</v>
      </c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Y400</f>
        <v>1580.1200000000001</v>
      </c>
      <c r="AA383" s="4">
        <v>45056</v>
      </c>
      <c r="AB383" s="3" t="s">
        <v>748</v>
      </c>
      <c r="AC383" s="3"/>
      <c r="AD383" s="5">
        <v>50</v>
      </c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-887.71000000000015</v>
      </c>
      <c r="E384" s="4">
        <v>45033</v>
      </c>
      <c r="F384" s="3" t="s">
        <v>87</v>
      </c>
      <c r="G384" s="3" t="s">
        <v>89</v>
      </c>
      <c r="H384" s="5">
        <v>200</v>
      </c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-1407.1200000000001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 ht="26.25">
      <c r="B385" s="177" t="str">
        <f>IF(C384&lt;0,"NO PAGAR","COBRAR")</f>
        <v>NO PAGAR</v>
      </c>
      <c r="C385" s="177"/>
      <c r="E385" s="4">
        <v>45049</v>
      </c>
      <c r="F385" s="3" t="s">
        <v>714</v>
      </c>
      <c r="G385" s="3"/>
      <c r="H385" s="5">
        <v>33</v>
      </c>
      <c r="N385" s="3"/>
      <c r="O385" s="3"/>
      <c r="P385" s="3"/>
      <c r="Q385" s="3"/>
      <c r="R385" s="18"/>
      <c r="S385" s="3"/>
      <c r="V385" s="17"/>
      <c r="X385" s="177" t="str">
        <f>IF(Y384&lt;0,"NO PAGAR","COBRAR")</f>
        <v>NO PAGAR</v>
      </c>
      <c r="Y385" s="177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68" t="s">
        <v>9</v>
      </c>
      <c r="C386" s="169"/>
      <c r="E386" s="4">
        <v>45049</v>
      </c>
      <c r="F386" s="3" t="s">
        <v>715</v>
      </c>
      <c r="G386" s="3"/>
      <c r="H386" s="5">
        <v>46.66</v>
      </c>
      <c r="N386" s="3"/>
      <c r="O386" s="3"/>
      <c r="P386" s="3"/>
      <c r="Q386" s="3"/>
      <c r="R386" s="18"/>
      <c r="S386" s="3"/>
      <c r="V386" s="17"/>
      <c r="X386" s="168" t="s">
        <v>9</v>
      </c>
      <c r="Y386" s="169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9" t="str">
        <f>IF(C414&lt;0,"SALDO A FAVOR","SALDO ADELANTAD0'")</f>
        <v>SALDO ADELANTAD0'</v>
      </c>
      <c r="C387" s="10">
        <f>IF(Y336&lt;=0,Y336*-1)</f>
        <v>852.37000000000012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ADELANTADO</v>
      </c>
      <c r="Y387" s="10">
        <f>IF(C384&lt;=0,C384*-1)</f>
        <v>887.71000000000015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10</v>
      </c>
      <c r="C388" s="10">
        <f>R397</f>
        <v>845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AN390</f>
        <v>350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11</v>
      </c>
      <c r="C389" s="10">
        <v>50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>
        <v>15</v>
      </c>
      <c r="AA390" s="4"/>
      <c r="AB390" s="3"/>
      <c r="AC390" s="3"/>
      <c r="AD390" s="5"/>
      <c r="AJ390" s="170" t="s">
        <v>7</v>
      </c>
      <c r="AK390" s="171"/>
      <c r="AL390" s="171"/>
      <c r="AM390" s="172"/>
      <c r="AN390" s="18">
        <f>SUM(AN381:AN389)</f>
        <v>350</v>
      </c>
      <c r="AO390" s="3"/>
    </row>
    <row r="391" spans="2:46">
      <c r="B391" s="11" t="s">
        <v>13</v>
      </c>
      <c r="C391" s="10">
        <v>20</v>
      </c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</row>
    <row r="392" spans="2:46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763</v>
      </c>
      <c r="Y392" s="10">
        <v>58.92</v>
      </c>
      <c r="AA392" s="4"/>
      <c r="AB392" s="3"/>
      <c r="AC392" s="3"/>
      <c r="AD392" s="5"/>
    </row>
    <row r="393" spans="2:46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</row>
    <row r="394" spans="2:46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</row>
    <row r="395" spans="2:46">
      <c r="B395" s="11" t="s">
        <v>17</v>
      </c>
      <c r="C395" s="10"/>
      <c r="E395" s="170" t="s">
        <v>7</v>
      </c>
      <c r="F395" s="171"/>
      <c r="G395" s="172"/>
      <c r="H395" s="5">
        <f>SUM(H381:H394)</f>
        <v>879.66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>
        <f>AR401</f>
        <v>268.49</v>
      </c>
      <c r="AA395" s="170" t="s">
        <v>7</v>
      </c>
      <c r="AB395" s="171"/>
      <c r="AC395" s="172"/>
      <c r="AD395" s="5">
        <f>SUM(AD381:AD394)</f>
        <v>173</v>
      </c>
    </row>
    <row r="396" spans="2:46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</row>
    <row r="397" spans="2:46">
      <c r="B397" s="12"/>
      <c r="C397" s="10"/>
      <c r="N397" s="170" t="s">
        <v>7</v>
      </c>
      <c r="O397" s="171"/>
      <c r="P397" s="171"/>
      <c r="Q397" s="172"/>
      <c r="R397" s="18">
        <f>SUM(R381:R396)</f>
        <v>845</v>
      </c>
      <c r="S397" s="3"/>
      <c r="V397" s="17"/>
      <c r="X397" s="12"/>
      <c r="Y397" s="10"/>
    </row>
    <row r="398" spans="2:46">
      <c r="B398" s="12"/>
      <c r="C398" s="10"/>
      <c r="V398" s="17"/>
      <c r="X398" s="12"/>
      <c r="Y398" s="10"/>
    </row>
    <row r="399" spans="2:46">
      <c r="B399" s="11"/>
      <c r="C399" s="10"/>
      <c r="V399" s="17"/>
      <c r="X399" s="11"/>
      <c r="Y399" s="10"/>
      <c r="AA399" t="s">
        <v>22</v>
      </c>
      <c r="AB399" t="s">
        <v>21</v>
      </c>
      <c r="AI399" s="109" t="s">
        <v>552</v>
      </c>
      <c r="AJ399" s="110">
        <v>373586</v>
      </c>
      <c r="AK399" s="109" t="s">
        <v>468</v>
      </c>
      <c r="AL399" s="111">
        <v>45035</v>
      </c>
      <c r="AM399" s="109">
        <v>2300248628</v>
      </c>
      <c r="AN399" s="109" t="s">
        <v>477</v>
      </c>
      <c r="AO399" s="109" t="s">
        <v>476</v>
      </c>
      <c r="AP399" s="109">
        <v>306404</v>
      </c>
      <c r="AQ399" s="109">
        <v>77.14</v>
      </c>
      <c r="AR399" s="109">
        <v>135</v>
      </c>
      <c r="AS399" s="62"/>
      <c r="AT399" s="61"/>
    </row>
    <row r="400" spans="2:46">
      <c r="B400" s="15" t="s">
        <v>18</v>
      </c>
      <c r="C400" s="16">
        <f>SUM(C387:C399)</f>
        <v>1767.3700000000001</v>
      </c>
      <c r="V400" s="17"/>
      <c r="X400" s="15" t="s">
        <v>18</v>
      </c>
      <c r="Y400" s="16">
        <f>SUM(Y387:Y399)</f>
        <v>1580.1200000000001</v>
      </c>
      <c r="AB400" s="1" t="s">
        <v>19</v>
      </c>
      <c r="AI400" s="112" t="s">
        <v>470</v>
      </c>
      <c r="AJ400" s="113">
        <v>24632</v>
      </c>
      <c r="AK400" s="112" t="s">
        <v>468</v>
      </c>
      <c r="AL400" s="114">
        <v>45043</v>
      </c>
      <c r="AM400" s="112">
        <v>1726019084</v>
      </c>
      <c r="AN400" s="112" t="s">
        <v>746</v>
      </c>
      <c r="AO400" s="112" t="s">
        <v>476</v>
      </c>
      <c r="AP400" s="112">
        <v>307170</v>
      </c>
      <c r="AQ400" s="112">
        <v>76.28</v>
      </c>
      <c r="AR400" s="112">
        <v>133.49</v>
      </c>
      <c r="AS400" s="67"/>
      <c r="AT400" s="66"/>
    </row>
    <row r="401" spans="1:44">
      <c r="D401" t="s">
        <v>22</v>
      </c>
      <c r="E401" t="s">
        <v>21</v>
      </c>
      <c r="V401" s="17"/>
      <c r="AR401">
        <f>SUM(AR399:AR400)</f>
        <v>268.49</v>
      </c>
    </row>
    <row r="402" spans="1:44">
      <c r="E402" s="1" t="s">
        <v>19</v>
      </c>
      <c r="V402" s="17"/>
    </row>
    <row r="403" spans="1:44">
      <c r="V403" s="17"/>
    </row>
    <row r="404" spans="1:44">
      <c r="V404" s="17"/>
    </row>
    <row r="405" spans="1:44">
      <c r="V405" s="17"/>
    </row>
    <row r="406" spans="1:44">
      <c r="V406" s="17"/>
    </row>
    <row r="407" spans="1:44">
      <c r="V407" s="17"/>
    </row>
    <row r="408" spans="1:44">
      <c r="V408" s="17"/>
    </row>
    <row r="409" spans="1:44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4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4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4">
      <c r="V412" s="17"/>
    </row>
    <row r="413" spans="1:44">
      <c r="H413" s="173" t="s">
        <v>30</v>
      </c>
      <c r="I413" s="173"/>
      <c r="J413" s="173"/>
      <c r="V413" s="17"/>
      <c r="AA413" s="173" t="s">
        <v>31</v>
      </c>
      <c r="AB413" s="173"/>
      <c r="AC413" s="173"/>
    </row>
    <row r="414" spans="1:44">
      <c r="H414" s="173"/>
      <c r="I414" s="173"/>
      <c r="J414" s="173"/>
      <c r="V414" s="17"/>
      <c r="AA414" s="173"/>
      <c r="AB414" s="173"/>
      <c r="AC414" s="173"/>
    </row>
    <row r="415" spans="1:44">
      <c r="V415" s="17"/>
    </row>
    <row r="416" spans="1:44">
      <c r="V416" s="17"/>
    </row>
    <row r="417" spans="2:41" ht="23.25">
      <c r="B417" s="24" t="s">
        <v>64</v>
      </c>
      <c r="V417" s="17"/>
      <c r="X417" s="22" t="s">
        <v>64</v>
      </c>
    </row>
    <row r="418" spans="2:41" ht="23.25">
      <c r="B418" s="23" t="s">
        <v>32</v>
      </c>
      <c r="C418" s="20">
        <f>IF(X379="PAGADO",0,C384)</f>
        <v>-887.71000000000015</v>
      </c>
      <c r="E418" s="174" t="s">
        <v>360</v>
      </c>
      <c r="F418" s="174"/>
      <c r="G418" s="174"/>
      <c r="H418" s="174"/>
      <c r="V418" s="17"/>
      <c r="X418" s="23" t="s">
        <v>32</v>
      </c>
      <c r="Y418" s="20">
        <f>IF(B1195="PAGADO",0,C423)</f>
        <v>-980.52000000000021</v>
      </c>
      <c r="AA418" s="174" t="s">
        <v>843</v>
      </c>
      <c r="AB418" s="174"/>
      <c r="AC418" s="174"/>
      <c r="AD418" s="174"/>
    </row>
    <row r="419" spans="2:41">
      <c r="B419" s="1" t="s">
        <v>0</v>
      </c>
      <c r="C419" s="19">
        <f>H434</f>
        <v>660</v>
      </c>
      <c r="E419" s="2" t="s">
        <v>1</v>
      </c>
      <c r="F419" s="2" t="s">
        <v>2</v>
      </c>
      <c r="G419" s="2" t="s">
        <v>3</v>
      </c>
      <c r="H419" s="2" t="s">
        <v>4</v>
      </c>
      <c r="N419" s="2" t="s">
        <v>1</v>
      </c>
      <c r="O419" s="2" t="s">
        <v>5</v>
      </c>
      <c r="P419" s="2" t="s">
        <v>4</v>
      </c>
      <c r="Q419" s="2" t="s">
        <v>6</v>
      </c>
      <c r="R419" s="2" t="s">
        <v>7</v>
      </c>
      <c r="S419" s="3"/>
      <c r="V419" s="17"/>
      <c r="X419" s="1" t="s">
        <v>0</v>
      </c>
      <c r="Y419" s="19">
        <f>AD434</f>
        <v>1490</v>
      </c>
      <c r="AA419" s="2" t="s">
        <v>1</v>
      </c>
      <c r="AB419" s="2" t="s">
        <v>2</v>
      </c>
      <c r="AC419" s="2" t="s">
        <v>3</v>
      </c>
      <c r="AD419" s="2" t="s">
        <v>4</v>
      </c>
      <c r="AJ419" s="2" t="s">
        <v>1</v>
      </c>
      <c r="AK419" s="2" t="s">
        <v>5</v>
      </c>
      <c r="AL419" s="2" t="s">
        <v>4</v>
      </c>
      <c r="AM419" s="2" t="s">
        <v>6</v>
      </c>
      <c r="AN419" s="2" t="s">
        <v>7</v>
      </c>
      <c r="AO419" s="3"/>
    </row>
    <row r="420" spans="2:41">
      <c r="C420" s="20"/>
      <c r="E420" s="4">
        <v>45044</v>
      </c>
      <c r="F420" s="3" t="s">
        <v>87</v>
      </c>
      <c r="G420" s="3" t="s">
        <v>89</v>
      </c>
      <c r="H420" s="5">
        <v>150</v>
      </c>
      <c r="N420" s="25">
        <v>45062</v>
      </c>
      <c r="O420" s="3" t="s">
        <v>783</v>
      </c>
      <c r="P420" s="3">
        <v>120</v>
      </c>
      <c r="Q420" s="3"/>
      <c r="R420" s="18">
        <v>120</v>
      </c>
      <c r="S420" s="3"/>
      <c r="V420" s="17"/>
      <c r="Y420" s="20"/>
      <c r="AA420" s="4">
        <v>45054</v>
      </c>
      <c r="AB420" s="3" t="s">
        <v>87</v>
      </c>
      <c r="AC420" s="3" t="s">
        <v>89</v>
      </c>
      <c r="AD420" s="5">
        <v>200</v>
      </c>
      <c r="AJ420" s="25">
        <v>45069</v>
      </c>
      <c r="AK420" s="3" t="s">
        <v>852</v>
      </c>
      <c r="AL420" s="3"/>
      <c r="AM420" s="3"/>
      <c r="AN420" s="18">
        <v>150</v>
      </c>
      <c r="AO420" s="3"/>
    </row>
    <row r="421" spans="2:41">
      <c r="B421" s="1" t="s">
        <v>24</v>
      </c>
      <c r="C421" s="19">
        <f>IF(C418&gt;0,C418+C419,C419)</f>
        <v>660</v>
      </c>
      <c r="E421" s="4">
        <v>45051</v>
      </c>
      <c r="F421" s="3" t="s">
        <v>87</v>
      </c>
      <c r="G421" s="3" t="s">
        <v>89</v>
      </c>
      <c r="H421" s="5">
        <v>150</v>
      </c>
      <c r="N421" s="25">
        <v>45063</v>
      </c>
      <c r="O421" s="3" t="s">
        <v>798</v>
      </c>
      <c r="P421" s="3"/>
      <c r="Q421" s="3"/>
      <c r="R421" s="18">
        <v>78.400000000000006</v>
      </c>
      <c r="S421" s="3"/>
      <c r="V421" s="17"/>
      <c r="X421" s="1" t="s">
        <v>24</v>
      </c>
      <c r="Y421" s="19">
        <f>IF(Y418&gt;0,Y418+Y419,Y419)</f>
        <v>1490</v>
      </c>
      <c r="AA421" s="4">
        <v>45058</v>
      </c>
      <c r="AB421" s="3" t="s">
        <v>87</v>
      </c>
      <c r="AC421" s="3" t="s">
        <v>89</v>
      </c>
      <c r="AD421" s="5">
        <v>200</v>
      </c>
      <c r="AJ421" s="25">
        <v>45069</v>
      </c>
      <c r="AK421" s="3" t="s">
        <v>857</v>
      </c>
      <c r="AL421" s="3"/>
      <c r="AM421" s="3"/>
      <c r="AN421" s="18">
        <v>40</v>
      </c>
      <c r="AO421" s="3"/>
    </row>
    <row r="422" spans="2:41">
      <c r="B422" s="1" t="s">
        <v>9</v>
      </c>
      <c r="C422" s="20">
        <f>C440</f>
        <v>1640.5200000000002</v>
      </c>
      <c r="E422" s="4">
        <v>45021</v>
      </c>
      <c r="F422" s="3" t="s">
        <v>644</v>
      </c>
      <c r="G422" s="3" t="s">
        <v>790</v>
      </c>
      <c r="H422" s="5">
        <v>360</v>
      </c>
      <c r="N422" s="25">
        <v>45063</v>
      </c>
      <c r="O422" s="3" t="s">
        <v>807</v>
      </c>
      <c r="P422" s="3"/>
      <c r="Q422" s="3"/>
      <c r="R422" s="18">
        <v>15</v>
      </c>
      <c r="S422" s="3"/>
      <c r="V422" s="17"/>
      <c r="X422" s="1" t="s">
        <v>9</v>
      </c>
      <c r="Y422" s="20">
        <f>Y440</f>
        <v>1645.7600000000002</v>
      </c>
      <c r="AA422" s="4">
        <v>45014</v>
      </c>
      <c r="AB422" s="3" t="s">
        <v>87</v>
      </c>
      <c r="AC422" s="3" t="s">
        <v>89</v>
      </c>
      <c r="AD422" s="5">
        <v>150</v>
      </c>
      <c r="AJ422" s="25">
        <v>45069</v>
      </c>
      <c r="AK422" s="3" t="s">
        <v>513</v>
      </c>
      <c r="AL422" s="3"/>
      <c r="AM422" s="3"/>
      <c r="AN422" s="18">
        <v>10</v>
      </c>
      <c r="AO422" s="3"/>
    </row>
    <row r="423" spans="2:41">
      <c r="B423" s="6" t="s">
        <v>26</v>
      </c>
      <c r="C423" s="21">
        <f>C421-C422</f>
        <v>-980.52000000000021</v>
      </c>
      <c r="E423" s="4"/>
      <c r="F423" s="3"/>
      <c r="G423" s="3"/>
      <c r="H423" s="5"/>
      <c r="N423" s="3"/>
      <c r="O423" s="3" t="s">
        <v>811</v>
      </c>
      <c r="P423" s="3"/>
      <c r="Q423" s="3"/>
      <c r="R423" s="18">
        <v>20</v>
      </c>
      <c r="S423" s="3"/>
      <c r="V423" s="17"/>
      <c r="X423" s="6" t="s">
        <v>27</v>
      </c>
      <c r="Y423" s="21">
        <f>Y421-Y422</f>
        <v>-155.76000000000022</v>
      </c>
      <c r="AA423" s="4">
        <v>45035</v>
      </c>
      <c r="AB423" s="3" t="s">
        <v>194</v>
      </c>
      <c r="AC423" s="3" t="s">
        <v>377</v>
      </c>
      <c r="AD423" s="5">
        <v>580</v>
      </c>
      <c r="AJ423" s="4">
        <v>45070</v>
      </c>
      <c r="AK423" s="3" t="s">
        <v>315</v>
      </c>
      <c r="AL423" s="3"/>
      <c r="AM423" s="3">
        <v>1276</v>
      </c>
      <c r="AN423" s="18">
        <v>250</v>
      </c>
      <c r="AO423" s="3"/>
    </row>
    <row r="424" spans="2:41" ht="23.25">
      <c r="B424" s="6"/>
      <c r="C424" s="7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175" t="str">
        <f>IF(Y423&lt;0,"NO PAGAR","COBRAR'")</f>
        <v>NO PAGAR</v>
      </c>
      <c r="Y424" s="175"/>
      <c r="AA424" s="4">
        <v>45037</v>
      </c>
      <c r="AB424" s="3" t="s">
        <v>194</v>
      </c>
      <c r="AC424" s="3" t="s">
        <v>737</v>
      </c>
      <c r="AD424" s="5">
        <v>200</v>
      </c>
      <c r="AJ424" s="25">
        <v>45086</v>
      </c>
      <c r="AK424" s="3" t="s">
        <v>919</v>
      </c>
      <c r="AL424" s="3"/>
      <c r="AM424" s="3"/>
      <c r="AN424" s="18">
        <v>20</v>
      </c>
      <c r="AO424" s="3"/>
    </row>
    <row r="425" spans="2:41" ht="23.25">
      <c r="B425" s="175" t="str">
        <f>IF(C423&lt;0,"NO PAGAR","COBRAR'")</f>
        <v>NO PAGAR</v>
      </c>
      <c r="C425" s="175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6"/>
      <c r="Y425" s="8"/>
      <c r="AA425" s="4">
        <v>45027</v>
      </c>
      <c r="AB425" s="3" t="s">
        <v>597</v>
      </c>
      <c r="AC425" s="3" t="s">
        <v>862</v>
      </c>
      <c r="AD425" s="5">
        <v>160</v>
      </c>
      <c r="AJ425" s="3"/>
      <c r="AK425" s="3"/>
      <c r="AL425" s="3"/>
      <c r="AM425" s="3"/>
      <c r="AN425" s="18"/>
      <c r="AO425" s="3"/>
    </row>
    <row r="426" spans="2:41">
      <c r="B426" s="168" t="s">
        <v>9</v>
      </c>
      <c r="C426" s="169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68" t="s">
        <v>9</v>
      </c>
      <c r="Y426" s="169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9" t="str">
        <f>IF(Y384&lt;0,"SALDO ADELANTADO","SALDO A FAVOR '")</f>
        <v>SALDO ADELANTADO</v>
      </c>
      <c r="C427" s="10">
        <f>IF(Y384&lt;=0,Y384*-1)</f>
        <v>1407.1200000000001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9" t="str">
        <f>IF(C423&lt;0,"SALDO ADELANTADO","SALDO A FAVOR'")</f>
        <v>SALDO ADELANTADO</v>
      </c>
      <c r="Y427" s="10">
        <f>IF(C423&lt;=0,C423*-1)</f>
        <v>980.52000000000021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10</v>
      </c>
      <c r="C428" s="10">
        <f>R429</f>
        <v>233.4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10</v>
      </c>
      <c r="Y428" s="10">
        <f>AN429</f>
        <v>470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11</v>
      </c>
      <c r="C429" s="10"/>
      <c r="E429" s="4"/>
      <c r="F429" s="3"/>
      <c r="G429" s="3"/>
      <c r="H429" s="5"/>
      <c r="N429" s="170" t="s">
        <v>7</v>
      </c>
      <c r="O429" s="171"/>
      <c r="P429" s="171"/>
      <c r="Q429" s="172"/>
      <c r="R429" s="18">
        <f>SUM(R420:R428)</f>
        <v>233.4</v>
      </c>
      <c r="S429" s="3"/>
      <c r="V429" s="17"/>
      <c r="X429" s="11" t="s">
        <v>11</v>
      </c>
      <c r="Y429" s="10"/>
      <c r="AA429" s="4"/>
      <c r="AB429" s="3"/>
      <c r="AC429" s="3"/>
      <c r="AD429" s="5"/>
      <c r="AJ429" s="170" t="s">
        <v>7</v>
      </c>
      <c r="AK429" s="171"/>
      <c r="AL429" s="171"/>
      <c r="AM429" s="172"/>
      <c r="AN429" s="18">
        <f>SUM(AN420:AN428)</f>
        <v>470</v>
      </c>
      <c r="AO429" s="3"/>
    </row>
    <row r="430" spans="2:41">
      <c r="B430" s="11" t="s">
        <v>12</v>
      </c>
      <c r="C430" s="10"/>
      <c r="E430" s="4"/>
      <c r="F430" s="3"/>
      <c r="G430" s="3"/>
      <c r="H430" s="5"/>
      <c r="V430" s="17"/>
      <c r="X430" s="11" t="s">
        <v>12</v>
      </c>
      <c r="Y430" s="10"/>
      <c r="AA430" s="4"/>
      <c r="AB430" s="3"/>
      <c r="AC430" s="3"/>
      <c r="AD430" s="5"/>
    </row>
    <row r="431" spans="2:41">
      <c r="B431" s="11" t="s">
        <v>13</v>
      </c>
      <c r="C431" s="10"/>
      <c r="E431" s="4"/>
      <c r="F431" s="3"/>
      <c r="G431" s="3"/>
      <c r="H431" s="5"/>
      <c r="V431" s="17"/>
      <c r="X431" s="11" t="s">
        <v>13</v>
      </c>
      <c r="Y431" s="10"/>
      <c r="AA431" s="4"/>
      <c r="AB431" s="3"/>
      <c r="AC431" s="3"/>
      <c r="AD431" s="5"/>
      <c r="AJ431" s="118" t="s">
        <v>830</v>
      </c>
      <c r="AK431" s="118" t="s">
        <v>468</v>
      </c>
      <c r="AL431" s="118" t="s">
        <v>476</v>
      </c>
      <c r="AM431" s="119">
        <v>78.180000000000007</v>
      </c>
      <c r="AN431" s="120">
        <v>44.674999999999997</v>
      </c>
      <c r="AO431" s="120">
        <v>307619</v>
      </c>
    </row>
    <row r="432" spans="2:41">
      <c r="B432" s="11" t="s">
        <v>14</v>
      </c>
      <c r="C432" s="10"/>
      <c r="E432" s="4"/>
      <c r="F432" s="3"/>
      <c r="G432" s="3"/>
      <c r="H432" s="5"/>
      <c r="V432" s="17"/>
      <c r="X432" s="11" t="s">
        <v>14</v>
      </c>
      <c r="Y432" s="10"/>
      <c r="AA432" s="4"/>
      <c r="AB432" s="3"/>
      <c r="AC432" s="3"/>
      <c r="AD432" s="5"/>
      <c r="AJ432" s="118" t="s">
        <v>832</v>
      </c>
      <c r="AK432" s="118" t="s">
        <v>468</v>
      </c>
      <c r="AL432" s="118" t="s">
        <v>476</v>
      </c>
      <c r="AM432" s="119">
        <v>117.06</v>
      </c>
      <c r="AN432" s="120">
        <v>66.888999999999996</v>
      </c>
      <c r="AO432" s="120">
        <v>308331</v>
      </c>
    </row>
    <row r="433" spans="2:39">
      <c r="B433" s="11" t="s">
        <v>15</v>
      </c>
      <c r="C433" s="10"/>
      <c r="E433" s="4"/>
      <c r="F433" s="3"/>
      <c r="G433" s="3"/>
      <c r="H433" s="5"/>
      <c r="V433" s="17"/>
      <c r="X433" s="11" t="s">
        <v>15</v>
      </c>
      <c r="Y433" s="10"/>
      <c r="AA433" s="4"/>
      <c r="AB433" s="3"/>
      <c r="AC433" s="3"/>
      <c r="AD433" s="5"/>
      <c r="AM433" s="19">
        <f>SUM(AM431:AM432)</f>
        <v>195.24</v>
      </c>
    </row>
    <row r="434" spans="2:39">
      <c r="B434" s="11" t="s">
        <v>16</v>
      </c>
      <c r="C434" s="10"/>
      <c r="E434" s="170" t="s">
        <v>7</v>
      </c>
      <c r="F434" s="171"/>
      <c r="G434" s="172"/>
      <c r="H434" s="5">
        <f>SUM(H420:H433)</f>
        <v>660</v>
      </c>
      <c r="V434" s="17"/>
      <c r="X434" s="11" t="s">
        <v>16</v>
      </c>
      <c r="Y434" s="10"/>
      <c r="AA434" s="170" t="s">
        <v>7</v>
      </c>
      <c r="AB434" s="171"/>
      <c r="AC434" s="172"/>
      <c r="AD434" s="5">
        <f>SUM(AD420:AD433)</f>
        <v>1490</v>
      </c>
    </row>
    <row r="435" spans="2:39">
      <c r="B435" s="11" t="s">
        <v>17</v>
      </c>
      <c r="C435" s="10"/>
      <c r="E435" s="13"/>
      <c r="F435" s="13"/>
      <c r="G435" s="13"/>
      <c r="V435" s="17"/>
      <c r="X435" s="11" t="s">
        <v>840</v>
      </c>
      <c r="Y435" s="10">
        <v>195.24</v>
      </c>
      <c r="AA435" s="13"/>
      <c r="AB435" s="13"/>
      <c r="AC435" s="13"/>
    </row>
    <row r="436" spans="2:39">
      <c r="B436" s="12"/>
      <c r="C436" s="10"/>
      <c r="V436" s="17"/>
      <c r="X436" s="12"/>
      <c r="Y436" s="10"/>
    </row>
    <row r="437" spans="2:39">
      <c r="B437" s="12"/>
      <c r="C437" s="10"/>
      <c r="V437" s="17"/>
      <c r="X437" s="12"/>
      <c r="Y437" s="10"/>
    </row>
    <row r="438" spans="2:39">
      <c r="B438" s="12"/>
      <c r="C438" s="10"/>
      <c r="V438" s="17"/>
      <c r="X438" s="12"/>
      <c r="Y438" s="10"/>
    </row>
    <row r="439" spans="2:39">
      <c r="B439" s="11"/>
      <c r="C439" s="10"/>
      <c r="V439" s="17"/>
      <c r="X439" s="11"/>
      <c r="Y439" s="10"/>
    </row>
    <row r="440" spans="2:39">
      <c r="B440" s="15" t="s">
        <v>18</v>
      </c>
      <c r="C440" s="16">
        <f>SUM(C427:C439)</f>
        <v>1640.5200000000002</v>
      </c>
      <c r="D440" t="s">
        <v>22</v>
      </c>
      <c r="E440" t="s">
        <v>21</v>
      </c>
      <c r="V440" s="17"/>
      <c r="X440" s="15" t="s">
        <v>18</v>
      </c>
      <c r="Y440" s="16">
        <f>SUM(Y427:Y439)</f>
        <v>1645.7600000000002</v>
      </c>
      <c r="Z440" t="s">
        <v>22</v>
      </c>
      <c r="AA440" t="s">
        <v>21</v>
      </c>
    </row>
    <row r="441" spans="2:39">
      <c r="E441" s="1" t="s">
        <v>19</v>
      </c>
      <c r="V441" s="17"/>
      <c r="AA441" s="1" t="s">
        <v>19</v>
      </c>
    </row>
    <row r="442" spans="2:39">
      <c r="V442" s="17"/>
    </row>
    <row r="443" spans="2:39">
      <c r="V443" s="17"/>
    </row>
    <row r="444" spans="2:39">
      <c r="V444" s="17"/>
    </row>
    <row r="445" spans="2:39">
      <c r="V445" s="17"/>
    </row>
    <row r="446" spans="2:39">
      <c r="V446" s="17"/>
    </row>
    <row r="447" spans="2:39">
      <c r="V447" s="17"/>
    </row>
    <row r="448" spans="2:3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</row>
    <row r="455" spans="2:41">
      <c r="V455" s="17"/>
    </row>
    <row r="456" spans="2:41">
      <c r="V456" s="17"/>
    </row>
    <row r="457" spans="2:41">
      <c r="V457" s="17"/>
    </row>
    <row r="458" spans="2:41">
      <c r="N458" s="2" t="s">
        <v>1</v>
      </c>
      <c r="O458" s="2" t="s">
        <v>5</v>
      </c>
      <c r="P458" s="2" t="s">
        <v>4</v>
      </c>
      <c r="Q458" s="2" t="s">
        <v>6</v>
      </c>
      <c r="R458" s="2" t="s">
        <v>7</v>
      </c>
      <c r="S458" s="3"/>
      <c r="V458" s="17"/>
      <c r="AC458" s="176" t="s">
        <v>29</v>
      </c>
      <c r="AD458" s="176"/>
      <c r="AE458" s="176"/>
      <c r="AJ458" s="2" t="s">
        <v>1</v>
      </c>
      <c r="AK458" s="2" t="s">
        <v>5</v>
      </c>
      <c r="AL458" s="2" t="s">
        <v>4</v>
      </c>
      <c r="AM458" s="2" t="s">
        <v>6</v>
      </c>
      <c r="AN458" s="2" t="s">
        <v>7</v>
      </c>
      <c r="AO458" s="3"/>
    </row>
    <row r="459" spans="2:41">
      <c r="H459" s="173" t="s">
        <v>28</v>
      </c>
      <c r="I459" s="173"/>
      <c r="J459" s="173"/>
      <c r="N459" s="25">
        <v>45071</v>
      </c>
      <c r="O459" s="3" t="s">
        <v>513</v>
      </c>
      <c r="P459" s="3">
        <v>950</v>
      </c>
      <c r="Q459" s="3"/>
      <c r="R459" s="18">
        <v>950</v>
      </c>
      <c r="S459" s="3"/>
      <c r="V459" s="17"/>
      <c r="AC459" s="176"/>
      <c r="AD459" s="176"/>
      <c r="AE459" s="176"/>
      <c r="AJ459" s="4">
        <v>45082</v>
      </c>
      <c r="AK459" s="3" t="s">
        <v>315</v>
      </c>
      <c r="AL459" s="3">
        <v>240</v>
      </c>
      <c r="AM459" s="3">
        <v>1302</v>
      </c>
      <c r="AN459" s="18">
        <v>340</v>
      </c>
      <c r="AO459" s="3"/>
    </row>
    <row r="460" spans="2:41">
      <c r="H460" s="173"/>
      <c r="I460" s="173"/>
      <c r="J460" s="173"/>
      <c r="N460" s="25">
        <v>45078</v>
      </c>
      <c r="O460" s="3" t="s">
        <v>513</v>
      </c>
      <c r="P460" s="3">
        <v>50</v>
      </c>
      <c r="Q460" s="3"/>
      <c r="R460" s="18">
        <v>50</v>
      </c>
      <c r="S460" s="3"/>
      <c r="V460" s="17"/>
      <c r="AC460" s="176"/>
      <c r="AD460" s="176"/>
      <c r="AE460" s="176"/>
      <c r="AJ460" s="25">
        <v>45084</v>
      </c>
      <c r="AK460" s="3" t="s">
        <v>887</v>
      </c>
      <c r="AL460" s="3"/>
      <c r="AM460" s="3"/>
      <c r="AN460" s="3">
        <v>29.57</v>
      </c>
      <c r="AO460" s="3"/>
    </row>
    <row r="461" spans="2:41">
      <c r="N461" s="3"/>
      <c r="O461" s="3"/>
      <c r="P461" s="3"/>
      <c r="Q461" s="3"/>
      <c r="R461" s="18"/>
      <c r="S461" s="3"/>
      <c r="V461" s="17"/>
      <c r="AJ461" s="3"/>
      <c r="AK461" s="3"/>
      <c r="AL461" s="3"/>
      <c r="AM461" s="3"/>
      <c r="AN461" s="18"/>
      <c r="AO461" s="3"/>
    </row>
    <row r="462" spans="2:41">
      <c r="N462" s="3"/>
      <c r="O462" s="3"/>
      <c r="P462" s="3"/>
      <c r="Q462" s="3"/>
      <c r="R462" s="18"/>
      <c r="S462" s="3"/>
      <c r="V462" s="17"/>
      <c r="AJ462" s="3"/>
      <c r="AK462" s="3"/>
      <c r="AL462" s="3"/>
      <c r="AM462" s="3"/>
      <c r="AN462" s="18"/>
      <c r="AO462" s="3"/>
    </row>
    <row r="463" spans="2:41" ht="23.25">
      <c r="B463" s="22" t="s">
        <v>66</v>
      </c>
      <c r="N463" s="3"/>
      <c r="O463" s="3"/>
      <c r="P463" s="3"/>
      <c r="Q463" s="3"/>
      <c r="R463" s="18"/>
      <c r="S463" s="3"/>
      <c r="V463" s="17"/>
      <c r="X463" s="22" t="s">
        <v>66</v>
      </c>
      <c r="AJ463" s="3"/>
      <c r="AK463" s="3"/>
      <c r="AL463" s="3"/>
      <c r="AM463" s="3"/>
      <c r="AN463" s="18"/>
      <c r="AO463" s="3"/>
    </row>
    <row r="464" spans="2:41" ht="23.25">
      <c r="B464" s="23" t="s">
        <v>32</v>
      </c>
      <c r="C464" s="20">
        <f>IF(X418="PAGADO",0,Y423)</f>
        <v>-155.76000000000022</v>
      </c>
      <c r="E464" s="174" t="s">
        <v>360</v>
      </c>
      <c r="F464" s="174"/>
      <c r="G464" s="174"/>
      <c r="H464" s="174"/>
      <c r="N464" s="3"/>
      <c r="O464" s="3"/>
      <c r="P464" s="3"/>
      <c r="Q464" s="3"/>
      <c r="R464" s="18"/>
      <c r="S464" s="3"/>
      <c r="V464" s="17"/>
      <c r="X464" s="23" t="s">
        <v>32</v>
      </c>
      <c r="Y464" s="20">
        <f>IF(B464="PAGADO",0,C469)</f>
        <v>-1104.4200000000003</v>
      </c>
      <c r="AA464" s="174" t="s">
        <v>204</v>
      </c>
      <c r="AB464" s="174"/>
      <c r="AC464" s="174"/>
      <c r="AD464" s="174"/>
      <c r="AJ464" s="3"/>
      <c r="AK464" s="3"/>
      <c r="AL464" s="3"/>
      <c r="AM464" s="3"/>
      <c r="AN464" s="18"/>
      <c r="AO464" s="3"/>
    </row>
    <row r="465" spans="2:42">
      <c r="B465" s="1" t="s">
        <v>0</v>
      </c>
      <c r="C465" s="19">
        <f>H480</f>
        <v>170</v>
      </c>
      <c r="E465" s="2" t="s">
        <v>1</v>
      </c>
      <c r="F465" s="2" t="s">
        <v>2</v>
      </c>
      <c r="G465" s="2" t="s">
        <v>3</v>
      </c>
      <c r="H465" s="2" t="s">
        <v>4</v>
      </c>
      <c r="N465" s="3"/>
      <c r="O465" s="3"/>
      <c r="P465" s="3"/>
      <c r="Q465" s="3"/>
      <c r="R465" s="18"/>
      <c r="S465" s="3"/>
      <c r="V465" s="17"/>
      <c r="X465" s="1" t="s">
        <v>0</v>
      </c>
      <c r="Y465" s="19">
        <f>AD480</f>
        <v>535</v>
      </c>
      <c r="AA465" s="2" t="s">
        <v>1</v>
      </c>
      <c r="AB465" s="2" t="s">
        <v>2</v>
      </c>
      <c r="AC465" s="2" t="s">
        <v>3</v>
      </c>
      <c r="AD465" s="2" t="s">
        <v>4</v>
      </c>
      <c r="AJ465" s="3"/>
      <c r="AK465" s="3"/>
      <c r="AL465" s="3"/>
      <c r="AM465" s="3"/>
      <c r="AN465" s="18"/>
      <c r="AO465" s="3"/>
    </row>
    <row r="466" spans="2:42">
      <c r="C466" s="20"/>
      <c r="E466" s="4">
        <v>44972</v>
      </c>
      <c r="F466" s="3" t="s">
        <v>870</v>
      </c>
      <c r="G466" s="3" t="s">
        <v>871</v>
      </c>
      <c r="H466" s="5">
        <v>170</v>
      </c>
      <c r="N466" s="3"/>
      <c r="O466" s="3"/>
      <c r="P466" s="3"/>
      <c r="Q466" s="3"/>
      <c r="R466" s="18"/>
      <c r="S466" s="3"/>
      <c r="V466" s="17"/>
      <c r="Y466" s="20"/>
      <c r="AA466" s="4">
        <v>45061</v>
      </c>
      <c r="AB466" s="3" t="s">
        <v>87</v>
      </c>
      <c r="AC466" s="3" t="s">
        <v>89</v>
      </c>
      <c r="AD466" s="5">
        <v>200</v>
      </c>
      <c r="AJ466" s="3"/>
      <c r="AK466" s="3"/>
      <c r="AL466" s="3"/>
      <c r="AM466" s="3"/>
      <c r="AN466" s="18"/>
      <c r="AO466" s="3"/>
    </row>
    <row r="467" spans="2:42">
      <c r="B467" s="1" t="s">
        <v>24</v>
      </c>
      <c r="C467" s="19">
        <f>IF(C464&gt;0,C464+C465,C465)</f>
        <v>170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535</v>
      </c>
      <c r="AA467" s="4">
        <v>45082</v>
      </c>
      <c r="AB467" s="3" t="s">
        <v>884</v>
      </c>
      <c r="AC467" s="3" t="s">
        <v>230</v>
      </c>
      <c r="AD467" s="5">
        <v>335</v>
      </c>
      <c r="AJ467" s="3"/>
      <c r="AK467" s="3"/>
      <c r="AL467" s="3"/>
      <c r="AM467" s="3"/>
      <c r="AN467" s="18"/>
      <c r="AO467" s="3"/>
    </row>
    <row r="468" spans="2:42">
      <c r="B468" s="1" t="s">
        <v>9</v>
      </c>
      <c r="C468" s="20">
        <f>C485</f>
        <v>1274.4200000000003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Y485</f>
        <v>1613.9900000000002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6" t="s">
        <v>25</v>
      </c>
      <c r="C469" s="21">
        <f>C467-C468</f>
        <v>-1104.4200000000003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-1078.9900000000002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 ht="26.25">
      <c r="B470" s="177" t="str">
        <f>IF(C469&lt;0,"NO PAGAR","COBRAR")</f>
        <v>NO PAGAR</v>
      </c>
      <c r="C470" s="177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77" t="str">
        <f>IF(Y469&lt;0,"NO PAGAR","COBRAR")</f>
        <v>NO PAGAR</v>
      </c>
      <c r="Y470" s="177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168" t="s">
        <v>9</v>
      </c>
      <c r="C471" s="169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68" t="s">
        <v>9</v>
      </c>
      <c r="Y471" s="169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2">
      <c r="B472" s="9" t="str">
        <f>IF(C499&lt;0,"SALDO A FAVOR","SALDO ADELANTAD0'")</f>
        <v>SALDO ADELANTAD0'</v>
      </c>
      <c r="C472" s="10">
        <f>IF(Y423&lt;=0,Y423*-1)</f>
        <v>155.76000000000022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ADELANTADO</v>
      </c>
      <c r="Y472" s="10">
        <f>IF(C469&lt;=0,C469*-1)</f>
        <v>1104.4200000000003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2">
      <c r="B473" s="11" t="s">
        <v>10</v>
      </c>
      <c r="C473" s="10">
        <f>R475</f>
        <v>1000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AN475</f>
        <v>369.57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2">
      <c r="B474" s="11" t="s">
        <v>11</v>
      </c>
      <c r="C474" s="10">
        <v>50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2">
      <c r="B475" s="11" t="s">
        <v>12</v>
      </c>
      <c r="C475" s="10"/>
      <c r="E475" s="4"/>
      <c r="F475" s="3"/>
      <c r="G475" s="3"/>
      <c r="H475" s="5"/>
      <c r="N475" s="170" t="s">
        <v>7</v>
      </c>
      <c r="O475" s="171"/>
      <c r="P475" s="171"/>
      <c r="Q475" s="172"/>
      <c r="R475" s="18">
        <f>SUM(R459:R474)</f>
        <v>1000</v>
      </c>
      <c r="S475" s="3"/>
      <c r="V475" s="17"/>
      <c r="X475" s="11" t="s">
        <v>12</v>
      </c>
      <c r="Y475" s="10"/>
      <c r="AA475" s="4"/>
      <c r="AB475" s="3"/>
      <c r="AC475" s="3"/>
      <c r="AD475" s="5"/>
      <c r="AJ475" s="170" t="s">
        <v>7</v>
      </c>
      <c r="AK475" s="171"/>
      <c r="AL475" s="171"/>
      <c r="AM475" s="172"/>
      <c r="AN475" s="18">
        <f>SUM(AN459:AN474)</f>
        <v>369.57</v>
      </c>
      <c r="AO475" s="3"/>
    </row>
    <row r="476" spans="2:42" ht="30">
      <c r="B476" s="11" t="s">
        <v>13</v>
      </c>
      <c r="C476" s="10">
        <v>20</v>
      </c>
      <c r="E476" s="4"/>
      <c r="F476" s="3"/>
      <c r="G476" s="3"/>
      <c r="H476" s="5"/>
      <c r="V476" s="17"/>
      <c r="X476" s="11" t="s">
        <v>13</v>
      </c>
      <c r="Y476" s="10"/>
      <c r="AA476" s="4"/>
      <c r="AB476" s="3"/>
      <c r="AC476" s="3"/>
      <c r="AD476" s="5"/>
      <c r="AJ476" s="130" t="s">
        <v>893</v>
      </c>
      <c r="AK476" s="130" t="s">
        <v>894</v>
      </c>
      <c r="AL476" s="130" t="s">
        <v>895</v>
      </c>
      <c r="AM476" s="130" t="s">
        <v>896</v>
      </c>
      <c r="AN476" s="130" t="s">
        <v>897</v>
      </c>
      <c r="AO476" s="130" t="s">
        <v>898</v>
      </c>
      <c r="AP476" s="130" t="s">
        <v>899</v>
      </c>
    </row>
    <row r="477" spans="2:42">
      <c r="B477" s="11" t="s">
        <v>14</v>
      </c>
      <c r="C477" s="10"/>
      <c r="E477" s="4"/>
      <c r="F477" s="3"/>
      <c r="G477" s="3"/>
      <c r="H477" s="5"/>
      <c r="V477" s="17"/>
      <c r="X477" s="11" t="s">
        <v>14</v>
      </c>
      <c r="Y477" s="10"/>
      <c r="AA477" s="4"/>
      <c r="AB477" s="3"/>
      <c r="AC477" s="3"/>
      <c r="AD477" s="5"/>
      <c r="AJ477" s="126" t="s">
        <v>468</v>
      </c>
      <c r="AK477" s="127">
        <v>45072.533622690004</v>
      </c>
      <c r="AL477" s="126" t="s">
        <v>476</v>
      </c>
      <c r="AM477" s="128">
        <v>79.998999999999995</v>
      </c>
      <c r="AN477" s="133">
        <v>140</v>
      </c>
      <c r="AO477" s="128">
        <v>308940</v>
      </c>
      <c r="AP477" s="129" t="s">
        <v>913</v>
      </c>
    </row>
    <row r="478" spans="2:42">
      <c r="B478" s="11" t="s">
        <v>15</v>
      </c>
      <c r="C478" s="10"/>
      <c r="E478" s="4"/>
      <c r="F478" s="3"/>
      <c r="G478" s="3"/>
      <c r="H478" s="5"/>
      <c r="V478" s="17"/>
      <c r="X478" s="11" t="s">
        <v>15</v>
      </c>
      <c r="Y478" s="10"/>
      <c r="AA478" s="4"/>
      <c r="AB478" s="3"/>
      <c r="AC478" s="3"/>
      <c r="AD478" s="5"/>
    </row>
    <row r="479" spans="2:42">
      <c r="B479" s="11" t="s">
        <v>866</v>
      </c>
      <c r="C479" s="10">
        <v>48.66</v>
      </c>
      <c r="E479" s="4"/>
      <c r="F479" s="3"/>
      <c r="G479" s="3"/>
      <c r="H479" s="5"/>
      <c r="V479" s="17"/>
      <c r="X479" s="11" t="s">
        <v>16</v>
      </c>
      <c r="Y479" s="10"/>
      <c r="AA479" s="4"/>
      <c r="AB479" s="3"/>
      <c r="AC479" s="3"/>
      <c r="AD479" s="5"/>
    </row>
    <row r="480" spans="2:42">
      <c r="B480" s="11" t="s">
        <v>17</v>
      </c>
      <c r="C480" s="10"/>
      <c r="E480" s="170" t="s">
        <v>7</v>
      </c>
      <c r="F480" s="171"/>
      <c r="G480" s="172"/>
      <c r="H480" s="5">
        <f>SUM(H466:H479)</f>
        <v>170</v>
      </c>
      <c r="V480" s="17"/>
      <c r="X480" s="11" t="s">
        <v>914</v>
      </c>
      <c r="Y480" s="10">
        <f>AN477</f>
        <v>140</v>
      </c>
      <c r="AA480" s="170" t="s">
        <v>7</v>
      </c>
      <c r="AB480" s="171"/>
      <c r="AC480" s="172"/>
      <c r="AD480" s="5">
        <f>SUM(AD466:AD479)</f>
        <v>535</v>
      </c>
    </row>
    <row r="481" spans="1:43">
      <c r="B481" s="12"/>
      <c r="C481" s="10"/>
      <c r="E481" s="13"/>
      <c r="F481" s="13"/>
      <c r="G481" s="13"/>
      <c r="V481" s="17"/>
      <c r="X481" s="12"/>
      <c r="Y481" s="10"/>
      <c r="AA481" s="13"/>
      <c r="AB481" s="13"/>
      <c r="AC481" s="13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1"/>
      <c r="C484" s="10"/>
      <c r="V484" s="17"/>
      <c r="X484" s="11"/>
      <c r="Y484" s="10"/>
    </row>
    <row r="485" spans="1:43">
      <c r="B485" s="15" t="s">
        <v>18</v>
      </c>
      <c r="C485" s="16">
        <f>SUM(C472:C484)</f>
        <v>1274.4200000000003</v>
      </c>
      <c r="V485" s="17"/>
      <c r="X485" s="15" t="s">
        <v>18</v>
      </c>
      <c r="Y485" s="16">
        <f>SUM(Y472:Y484)</f>
        <v>1613.9900000000002</v>
      </c>
    </row>
    <row r="486" spans="1:43">
      <c r="D486" t="s">
        <v>22</v>
      </c>
      <c r="E486" t="s">
        <v>21</v>
      </c>
      <c r="V486" s="17"/>
      <c r="Z486" t="s">
        <v>22</v>
      </c>
      <c r="AA486" t="s">
        <v>21</v>
      </c>
    </row>
    <row r="487" spans="1:43">
      <c r="E487" s="1" t="s">
        <v>19</v>
      </c>
      <c r="V487" s="17"/>
      <c r="AA487" s="1" t="s">
        <v>19</v>
      </c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2:41">
      <c r="V497" s="17"/>
    </row>
    <row r="498" spans="2:41">
      <c r="H498" s="173" t="s">
        <v>30</v>
      </c>
      <c r="I498" s="173"/>
      <c r="J498" s="173"/>
      <c r="V498" s="17"/>
      <c r="AA498" s="173" t="s">
        <v>31</v>
      </c>
      <c r="AB498" s="173"/>
      <c r="AC498" s="173"/>
    </row>
    <row r="499" spans="2:41">
      <c r="H499" s="173"/>
      <c r="I499" s="173"/>
      <c r="J499" s="173"/>
      <c r="V499" s="17"/>
      <c r="AA499" s="173"/>
      <c r="AB499" s="173"/>
      <c r="AC499" s="173"/>
    </row>
    <row r="500" spans="2:41">
      <c r="V500" s="17"/>
    </row>
    <row r="501" spans="2:41">
      <c r="V501" s="17"/>
    </row>
    <row r="502" spans="2:41" ht="23.25">
      <c r="B502" s="24" t="s">
        <v>66</v>
      </c>
      <c r="V502" s="17"/>
      <c r="X502" s="22" t="s">
        <v>66</v>
      </c>
    </row>
    <row r="503" spans="2:41" ht="23.25">
      <c r="B503" s="23" t="s">
        <v>32</v>
      </c>
      <c r="C503" s="20">
        <f>IF(X464="PAGADO",0,Y469)</f>
        <v>-1078.9900000000002</v>
      </c>
      <c r="E503" s="174" t="s">
        <v>204</v>
      </c>
      <c r="F503" s="174"/>
      <c r="G503" s="174"/>
      <c r="H503" s="174"/>
      <c r="V503" s="17"/>
      <c r="X503" s="23" t="s">
        <v>32</v>
      </c>
      <c r="Y503" s="20">
        <f>IF(B1292="PAGADO",0,C508)</f>
        <v>-237.65000000000032</v>
      </c>
      <c r="AA503" s="174" t="s">
        <v>360</v>
      </c>
      <c r="AB503" s="174"/>
      <c r="AC503" s="174"/>
      <c r="AD503" s="174"/>
    </row>
    <row r="504" spans="2:41">
      <c r="B504" s="1" t="s">
        <v>0</v>
      </c>
      <c r="C504" s="19">
        <f>H519</f>
        <v>1035</v>
      </c>
      <c r="E504" s="2" t="s">
        <v>1</v>
      </c>
      <c r="F504" s="2" t="s">
        <v>2</v>
      </c>
      <c r="G504" s="2" t="s">
        <v>3</v>
      </c>
      <c r="H504" s="2" t="s">
        <v>4</v>
      </c>
      <c r="N504" s="2" t="s">
        <v>1</v>
      </c>
      <c r="O504" s="2" t="s">
        <v>5</v>
      </c>
      <c r="P504" s="2" t="s">
        <v>4</v>
      </c>
      <c r="Q504" s="2" t="s">
        <v>6</v>
      </c>
      <c r="R504" s="2" t="s">
        <v>7</v>
      </c>
      <c r="S504" s="3"/>
      <c r="V504" s="17"/>
      <c r="X504" s="1" t="s">
        <v>0</v>
      </c>
      <c r="Y504" s="19">
        <f>AD519</f>
        <v>1170</v>
      </c>
      <c r="AA504" s="2" t="s">
        <v>1</v>
      </c>
      <c r="AB504" s="2" t="s">
        <v>2</v>
      </c>
      <c r="AC504" s="2" t="s">
        <v>3</v>
      </c>
      <c r="AD504" s="2" t="s">
        <v>4</v>
      </c>
      <c r="AJ504" s="2" t="s">
        <v>1</v>
      </c>
      <c r="AK504" s="2" t="s">
        <v>5</v>
      </c>
      <c r="AL504" s="2" t="s">
        <v>4</v>
      </c>
      <c r="AM504" s="2" t="s">
        <v>6</v>
      </c>
      <c r="AN504" s="2" t="s">
        <v>7</v>
      </c>
      <c r="AO504" s="3"/>
    </row>
    <row r="505" spans="2:41">
      <c r="C505" s="20"/>
      <c r="E505" s="4">
        <v>45063</v>
      </c>
      <c r="F505" s="3" t="s">
        <v>88</v>
      </c>
      <c r="G505" s="3" t="s">
        <v>89</v>
      </c>
      <c r="H505" s="5">
        <v>200</v>
      </c>
      <c r="N505" s="25">
        <v>45089</v>
      </c>
      <c r="O505" s="3" t="s">
        <v>932</v>
      </c>
      <c r="P505" s="3"/>
      <c r="Q505" s="3"/>
      <c r="R505" s="18">
        <v>25</v>
      </c>
      <c r="S505" s="3"/>
      <c r="V505" s="17"/>
      <c r="Y505" s="20"/>
      <c r="AA505" s="4">
        <v>45079</v>
      </c>
      <c r="AB505" s="3" t="s">
        <v>88</v>
      </c>
      <c r="AC505" s="3" t="s">
        <v>89</v>
      </c>
      <c r="AD505" s="5">
        <v>200</v>
      </c>
      <c r="AJ505" s="25">
        <v>45093</v>
      </c>
      <c r="AK505" s="3" t="s">
        <v>513</v>
      </c>
      <c r="AL505" s="3"/>
      <c r="AM505" s="3"/>
      <c r="AN505" s="18">
        <v>28.75</v>
      </c>
      <c r="AO505" s="3"/>
    </row>
    <row r="506" spans="2:41">
      <c r="B506" s="1" t="s">
        <v>24</v>
      </c>
      <c r="C506" s="19">
        <f>IF(C503&gt;0,C503+C504,C504)</f>
        <v>1035</v>
      </c>
      <c r="E506" s="4">
        <v>45069</v>
      </c>
      <c r="F506" s="3" t="s">
        <v>88</v>
      </c>
      <c r="G506" s="3" t="s">
        <v>141</v>
      </c>
      <c r="H506" s="5">
        <v>150</v>
      </c>
      <c r="N506" s="25">
        <v>45060</v>
      </c>
      <c r="O506" s="3" t="s">
        <v>962</v>
      </c>
      <c r="P506" s="3"/>
      <c r="Q506" s="3"/>
      <c r="R506" s="18">
        <v>105</v>
      </c>
      <c r="S506" s="3"/>
      <c r="V506" s="17"/>
      <c r="X506" s="1" t="s">
        <v>24</v>
      </c>
      <c r="Y506" s="19">
        <f>IF(Y503&gt;0,Y503+Y504,Y504)</f>
        <v>1170</v>
      </c>
      <c r="AA506" s="4">
        <v>45084</v>
      </c>
      <c r="AB506" s="3" t="s">
        <v>88</v>
      </c>
      <c r="AC506" s="3" t="s">
        <v>89</v>
      </c>
      <c r="AD506" s="5">
        <v>200</v>
      </c>
      <c r="AJ506" s="25">
        <v>45004</v>
      </c>
      <c r="AK506" s="3" t="s">
        <v>980</v>
      </c>
      <c r="AL506" s="3"/>
      <c r="AM506" s="3"/>
      <c r="AN506" s="18">
        <v>34</v>
      </c>
      <c r="AO506" s="3"/>
    </row>
    <row r="507" spans="2:41">
      <c r="B507" s="1" t="s">
        <v>9</v>
      </c>
      <c r="C507" s="20">
        <f>C526</f>
        <v>1272.6500000000003</v>
      </c>
      <c r="E507" s="4">
        <v>45070</v>
      </c>
      <c r="F507" s="3" t="s">
        <v>88</v>
      </c>
      <c r="G507" s="3" t="s">
        <v>89</v>
      </c>
      <c r="H507" s="5">
        <v>200</v>
      </c>
      <c r="N507" s="3"/>
      <c r="O507" s="3"/>
      <c r="P507" s="3"/>
      <c r="Q507" s="3"/>
      <c r="R507" s="18"/>
      <c r="S507" s="3"/>
      <c r="V507" s="17"/>
      <c r="X507" s="1" t="s">
        <v>9</v>
      </c>
      <c r="Y507" s="20">
        <f>Y526</f>
        <v>1673.3200000000002</v>
      </c>
      <c r="AA507" s="4">
        <v>45077</v>
      </c>
      <c r="AB507" s="3" t="s">
        <v>88</v>
      </c>
      <c r="AC507" s="3" t="s">
        <v>89</v>
      </c>
      <c r="AD507" s="5">
        <v>200</v>
      </c>
      <c r="AJ507" s="25">
        <v>45097</v>
      </c>
      <c r="AK507" s="3" t="s">
        <v>184</v>
      </c>
      <c r="AL507" s="3"/>
      <c r="AM507" s="3"/>
      <c r="AN507" s="18">
        <v>555</v>
      </c>
      <c r="AO507" s="3">
        <v>1330</v>
      </c>
    </row>
    <row r="508" spans="2:41">
      <c r="B508" s="6" t="s">
        <v>26</v>
      </c>
      <c r="C508" s="21">
        <f>C506-C507</f>
        <v>-237.65000000000032</v>
      </c>
      <c r="E508" s="4">
        <v>45075</v>
      </c>
      <c r="F508" s="3" t="s">
        <v>88</v>
      </c>
      <c r="G508" s="3" t="s">
        <v>89</v>
      </c>
      <c r="H508" s="5">
        <v>200</v>
      </c>
      <c r="N508" s="3"/>
      <c r="O508" s="3"/>
      <c r="P508" s="3"/>
      <c r="Q508" s="3"/>
      <c r="R508" s="18"/>
      <c r="S508" s="3"/>
      <c r="V508" s="17"/>
      <c r="X508" s="6" t="s">
        <v>27</v>
      </c>
      <c r="Y508" s="21">
        <f>Y506-Y507</f>
        <v>-503.32000000000016</v>
      </c>
      <c r="AA508" s="4">
        <v>45043</v>
      </c>
      <c r="AB508" s="3" t="s">
        <v>149</v>
      </c>
      <c r="AC508" s="3" t="s">
        <v>89</v>
      </c>
      <c r="AD508" s="5">
        <v>170</v>
      </c>
      <c r="AJ508" s="25">
        <v>45106</v>
      </c>
      <c r="AK508" s="3" t="s">
        <v>184</v>
      </c>
      <c r="AL508" s="3"/>
      <c r="AM508" s="3"/>
      <c r="AN508" s="18">
        <v>677.89</v>
      </c>
      <c r="AO508" s="3"/>
    </row>
    <row r="509" spans="2:41" ht="23.25">
      <c r="B509" s="6"/>
      <c r="C509" s="7"/>
      <c r="E509" s="4">
        <v>45053</v>
      </c>
      <c r="F509" s="3" t="s">
        <v>330</v>
      </c>
      <c r="G509" s="3" t="s">
        <v>106</v>
      </c>
      <c r="H509" s="5">
        <v>285</v>
      </c>
      <c r="N509" s="3"/>
      <c r="O509" s="3"/>
      <c r="P509" s="3"/>
      <c r="Q509" s="3"/>
      <c r="R509" s="18"/>
      <c r="S509" s="3"/>
      <c r="V509" s="17"/>
      <c r="X509" s="175" t="str">
        <f>IF(Y508&lt;0,"NO PAGAR","COBRAR'")</f>
        <v>NO PAGAR</v>
      </c>
      <c r="Y509" s="175"/>
      <c r="AA509" s="4">
        <v>45086</v>
      </c>
      <c r="AB509" s="3" t="s">
        <v>88</v>
      </c>
      <c r="AC509" s="3" t="s">
        <v>89</v>
      </c>
      <c r="AD509" s="5">
        <v>150</v>
      </c>
      <c r="AJ509" s="3"/>
      <c r="AK509" s="3"/>
      <c r="AL509" s="3"/>
      <c r="AM509" s="3"/>
      <c r="AN509" s="18"/>
      <c r="AO509" s="3"/>
    </row>
    <row r="510" spans="2:41" ht="23.25">
      <c r="B510" s="175" t="str">
        <f>IF(C508&lt;0,"NO PAGAR","COBRAR'")</f>
        <v>NO PAGAR</v>
      </c>
      <c r="C510" s="175"/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/>
      <c r="Y510" s="8"/>
      <c r="AA510" s="4">
        <v>45089</v>
      </c>
      <c r="AB510" s="3" t="s">
        <v>88</v>
      </c>
      <c r="AC510" s="3" t="s">
        <v>89</v>
      </c>
      <c r="AD510" s="5">
        <v>200</v>
      </c>
      <c r="AJ510" s="3"/>
      <c r="AK510" s="3"/>
      <c r="AL510" s="3"/>
      <c r="AM510" s="3"/>
      <c r="AN510" s="18"/>
      <c r="AO510" s="3"/>
    </row>
    <row r="511" spans="2:41">
      <c r="B511" s="168" t="s">
        <v>9</v>
      </c>
      <c r="C511" s="169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68" t="s">
        <v>9</v>
      </c>
      <c r="Y511" s="169"/>
      <c r="AA511" s="4"/>
      <c r="AB511" s="3" t="s">
        <v>1000</v>
      </c>
      <c r="AC511" s="3" t="s">
        <v>1001</v>
      </c>
      <c r="AD511" s="5">
        <v>50</v>
      </c>
      <c r="AJ511" s="3"/>
      <c r="AK511" s="3"/>
      <c r="AL511" s="3"/>
      <c r="AM511" s="3"/>
      <c r="AN511" s="18"/>
      <c r="AO511" s="3"/>
    </row>
    <row r="512" spans="2:41">
      <c r="B512" s="9" t="str">
        <f>IF(Y469&lt;0,"SALDO ADELANTADO","SALDO A FAVOR '")</f>
        <v>SALDO ADELANTADO</v>
      </c>
      <c r="C512" s="10">
        <f>IF(Y469&lt;=0,Y469*-1)</f>
        <v>1078.9900000000002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9" t="str">
        <f>IF(C508&lt;0,"SALDO ADELANTADO","SALDO A FAVOR'")</f>
        <v>SALDO ADELANTADO</v>
      </c>
      <c r="Y512" s="10">
        <f>IF(C508&lt;=0,C508*-1)</f>
        <v>237.65000000000032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2">
      <c r="B513" s="11" t="s">
        <v>10</v>
      </c>
      <c r="C513" s="10">
        <f>R521</f>
        <v>130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1" t="s">
        <v>10</v>
      </c>
      <c r="Y513" s="10">
        <f>AN521</f>
        <v>1295.6399999999999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2">
      <c r="B514" s="11" t="s">
        <v>11</v>
      </c>
      <c r="C514" s="10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11</v>
      </c>
      <c r="Y514" s="10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2">
      <c r="B515" s="11" t="s">
        <v>12</v>
      </c>
      <c r="C515" s="10">
        <v>15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12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2">
      <c r="B516" s="11" t="s">
        <v>13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13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2">
      <c r="B517" s="11" t="s">
        <v>14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14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2">
      <c r="B518" s="11" t="s">
        <v>15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15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2">
      <c r="B519" s="11" t="s">
        <v>958</v>
      </c>
      <c r="C519" s="10">
        <v>48.66</v>
      </c>
      <c r="E519" s="170" t="s">
        <v>7</v>
      </c>
      <c r="F519" s="171"/>
      <c r="G519" s="172"/>
      <c r="H519" s="5">
        <f>SUM(H505:H518)</f>
        <v>1035</v>
      </c>
      <c r="N519" s="3"/>
      <c r="O519" s="3"/>
      <c r="P519" s="3"/>
      <c r="Q519" s="3"/>
      <c r="R519" s="18"/>
      <c r="S519" s="3"/>
      <c r="V519" s="17"/>
      <c r="X519" s="11" t="s">
        <v>16</v>
      </c>
      <c r="Y519" s="157"/>
      <c r="AA519" s="170" t="s">
        <v>7</v>
      </c>
      <c r="AB519" s="171"/>
      <c r="AC519" s="172"/>
      <c r="AD519" s="5">
        <f>SUM(AD505:AD518)</f>
        <v>1170</v>
      </c>
      <c r="AJ519" s="3"/>
      <c r="AK519" s="3"/>
      <c r="AL519" s="3"/>
      <c r="AM519" s="3"/>
      <c r="AN519" s="18"/>
      <c r="AO519" s="3"/>
    </row>
    <row r="520" spans="2:42">
      <c r="B520" s="11" t="s">
        <v>17</v>
      </c>
      <c r="C520" s="10"/>
      <c r="E520" s="13"/>
      <c r="F520" s="13"/>
      <c r="G520" s="13"/>
      <c r="N520" s="3"/>
      <c r="O520" s="3"/>
      <c r="P520" s="3"/>
      <c r="Q520" s="3"/>
      <c r="R520" s="18"/>
      <c r="S520" s="3"/>
      <c r="V520" s="17"/>
      <c r="X520" s="156" t="s">
        <v>976</v>
      </c>
      <c r="Y520" s="159">
        <v>140.03</v>
      </c>
      <c r="AA520" s="13"/>
      <c r="AB520" s="13"/>
      <c r="AC520" s="13"/>
      <c r="AJ520" s="3"/>
      <c r="AK520" s="3"/>
      <c r="AL520" s="3"/>
      <c r="AM520" s="3"/>
      <c r="AN520" s="18"/>
      <c r="AO520" s="3"/>
    </row>
    <row r="521" spans="2:42">
      <c r="B521" s="12"/>
      <c r="C521" s="10"/>
      <c r="N521" s="170" t="s">
        <v>7</v>
      </c>
      <c r="O521" s="171"/>
      <c r="P521" s="171"/>
      <c r="Q521" s="172"/>
      <c r="R521" s="18">
        <f>SUM(R505:R520)</f>
        <v>130</v>
      </c>
      <c r="S521" s="3"/>
      <c r="V521" s="17"/>
      <c r="X521" s="12"/>
      <c r="Y521" s="158"/>
      <c r="AJ521" s="170" t="s">
        <v>7</v>
      </c>
      <c r="AK521" s="171"/>
      <c r="AL521" s="171"/>
      <c r="AM521" s="172"/>
      <c r="AN521" s="18">
        <f>SUM(AN505:AN520)</f>
        <v>1295.6399999999999</v>
      </c>
      <c r="AO521" s="3"/>
    </row>
    <row r="522" spans="2:42" ht="15.75" thickBot="1">
      <c r="B522" s="12"/>
      <c r="C522" s="10"/>
      <c r="V522" s="17"/>
      <c r="X522" s="12"/>
      <c r="Y522" s="10"/>
    </row>
    <row r="523" spans="2:42" ht="27" thickBot="1">
      <c r="B523" s="12"/>
      <c r="C523" s="10"/>
      <c r="V523" s="17"/>
      <c r="X523" s="12"/>
      <c r="Y523" s="10"/>
      <c r="AJ523" s="152">
        <v>20230602</v>
      </c>
      <c r="AK523" s="152" t="s">
        <v>468</v>
      </c>
      <c r="AL523" s="152" t="s">
        <v>975</v>
      </c>
      <c r="AM523" s="152" t="s">
        <v>476</v>
      </c>
      <c r="AN523" s="154">
        <v>140.03</v>
      </c>
      <c r="AO523" s="153">
        <v>80015</v>
      </c>
      <c r="AP523" s="152">
        <v>309692</v>
      </c>
    </row>
    <row r="524" spans="2:42">
      <c r="B524" s="12"/>
      <c r="C524" s="10"/>
      <c r="E524" s="14"/>
      <c r="V524" s="17"/>
      <c r="X524" s="12"/>
      <c r="Y524" s="10"/>
      <c r="AA524" s="14"/>
    </row>
    <row r="525" spans="2:42">
      <c r="B525" s="11"/>
      <c r="C525" s="10"/>
      <c r="V525" s="17"/>
      <c r="X525" s="11"/>
      <c r="Y525" s="10"/>
    </row>
    <row r="526" spans="2:42">
      <c r="B526" s="15" t="s">
        <v>18</v>
      </c>
      <c r="C526" s="16">
        <f>SUM(C512:C525)</f>
        <v>1272.6500000000003</v>
      </c>
      <c r="D526" t="s">
        <v>22</v>
      </c>
      <c r="E526" t="s">
        <v>21</v>
      </c>
      <c r="V526" s="17"/>
      <c r="X526" s="15" t="s">
        <v>18</v>
      </c>
      <c r="Y526" s="16">
        <f>SUM(Y512:Y525)</f>
        <v>1673.3200000000002</v>
      </c>
      <c r="Z526" t="s">
        <v>22</v>
      </c>
      <c r="AA526" t="s">
        <v>21</v>
      </c>
    </row>
    <row r="527" spans="2:42">
      <c r="E527" s="1" t="s">
        <v>19</v>
      </c>
      <c r="V527" s="17"/>
      <c r="AA527" s="1" t="s">
        <v>19</v>
      </c>
    </row>
    <row r="528" spans="2:42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176" t="s">
        <v>29</v>
      </c>
      <c r="AD546" s="176"/>
      <c r="AE546" s="176"/>
    </row>
    <row r="547" spans="2:41">
      <c r="H547" s="173" t="s">
        <v>28</v>
      </c>
      <c r="I547" s="173"/>
      <c r="J547" s="173"/>
      <c r="V547" s="17"/>
      <c r="AC547" s="176"/>
      <c r="AD547" s="176"/>
      <c r="AE547" s="176"/>
    </row>
    <row r="548" spans="2:41">
      <c r="H548" s="173"/>
      <c r="I548" s="173"/>
      <c r="J548" s="173"/>
      <c r="V548" s="17"/>
      <c r="AC548" s="176"/>
      <c r="AD548" s="176"/>
      <c r="AE548" s="176"/>
    </row>
    <row r="549" spans="2:41">
      <c r="V549" s="17"/>
    </row>
    <row r="550" spans="2:41">
      <c r="V550" s="17"/>
    </row>
    <row r="551" spans="2:41" ht="23.25">
      <c r="B551" s="22" t="s">
        <v>67</v>
      </c>
      <c r="V551" s="17"/>
      <c r="X551" s="22" t="s">
        <v>67</v>
      </c>
    </row>
    <row r="552" spans="2:41" ht="23.25">
      <c r="B552" s="23" t="s">
        <v>32</v>
      </c>
      <c r="C552" s="20">
        <f>IF(X503="PAGADO",0,Y508)</f>
        <v>-503.32000000000016</v>
      </c>
      <c r="E552" s="174" t="s">
        <v>360</v>
      </c>
      <c r="F552" s="174"/>
      <c r="G552" s="174"/>
      <c r="H552" s="174"/>
      <c r="V552" s="17"/>
      <c r="X552" s="23" t="s">
        <v>32</v>
      </c>
      <c r="Y552" s="20">
        <f>IF(B552="PAGADO",0,C557)</f>
        <v>-140.01000000000022</v>
      </c>
      <c r="AA552" s="174" t="s">
        <v>20</v>
      </c>
      <c r="AB552" s="174"/>
      <c r="AC552" s="174"/>
      <c r="AD552" s="174"/>
    </row>
    <row r="553" spans="2:41">
      <c r="B553" s="1" t="s">
        <v>0</v>
      </c>
      <c r="C553" s="19">
        <f>H568</f>
        <v>1270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C554" s="20"/>
      <c r="E554" s="4">
        <v>45076</v>
      </c>
      <c r="F554" s="3" t="s">
        <v>597</v>
      </c>
      <c r="G554" s="3" t="s">
        <v>576</v>
      </c>
      <c r="H554" s="5">
        <v>210</v>
      </c>
      <c r="N554" s="25">
        <v>45107</v>
      </c>
      <c r="O554" s="3" t="s">
        <v>513</v>
      </c>
      <c r="P554" s="3"/>
      <c r="Q554" s="3"/>
      <c r="R554" s="18">
        <v>300</v>
      </c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" t="s">
        <v>24</v>
      </c>
      <c r="C555" s="19">
        <f>IF(C552&gt;0,C552+C553,C553)</f>
        <v>1270</v>
      </c>
      <c r="E555" s="4">
        <v>45093</v>
      </c>
      <c r="F555" s="3" t="s">
        <v>1019</v>
      </c>
      <c r="G555" s="3" t="s">
        <v>883</v>
      </c>
      <c r="H555" s="5">
        <v>160</v>
      </c>
      <c r="N555" s="25">
        <v>45108</v>
      </c>
      <c r="O555" s="3" t="s">
        <v>1008</v>
      </c>
      <c r="P555" s="3"/>
      <c r="Q555" s="3">
        <v>1339</v>
      </c>
      <c r="R555" s="18">
        <v>150</v>
      </c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" t="s">
        <v>9</v>
      </c>
      <c r="C556" s="20">
        <f>C573</f>
        <v>1410.0100000000002</v>
      </c>
      <c r="E556" s="4">
        <v>45091</v>
      </c>
      <c r="F556" s="3" t="s">
        <v>88</v>
      </c>
      <c r="G556" s="3" t="s">
        <v>89</v>
      </c>
      <c r="H556" s="5">
        <v>200</v>
      </c>
      <c r="N556" s="25">
        <v>45112</v>
      </c>
      <c r="O556" s="3" t="s">
        <v>1043</v>
      </c>
      <c r="P556" s="3"/>
      <c r="Q556" s="3"/>
      <c r="R556" s="18">
        <v>76.5</v>
      </c>
      <c r="S556" s="3"/>
      <c r="V556" s="17"/>
      <c r="X556" s="1" t="s">
        <v>9</v>
      </c>
      <c r="Y556" s="20">
        <f>Y573</f>
        <v>140.01000000000022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6" t="s">
        <v>25</v>
      </c>
      <c r="C557" s="21">
        <f>C555-C556</f>
        <v>-140.01000000000022</v>
      </c>
      <c r="E557" s="4">
        <v>45093</v>
      </c>
      <c r="F557" s="3" t="s">
        <v>88</v>
      </c>
      <c r="G557" s="3" t="s">
        <v>89</v>
      </c>
      <c r="H557" s="5">
        <v>150</v>
      </c>
      <c r="N557" s="25">
        <v>45112</v>
      </c>
      <c r="O557" s="3" t="s">
        <v>360</v>
      </c>
      <c r="P557" s="3"/>
      <c r="Q557" s="3"/>
      <c r="R557" s="18">
        <v>55</v>
      </c>
      <c r="S557" s="3"/>
      <c r="V557" s="17"/>
      <c r="X557" s="6" t="s">
        <v>8</v>
      </c>
      <c r="Y557" s="21">
        <f>Y555-Y556</f>
        <v>-140.01000000000022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>
      <c r="B558" s="177" t="str">
        <f>IF(C557&lt;0,"NO PAGAR","COBRAR")</f>
        <v>NO PAGAR</v>
      </c>
      <c r="C558" s="177"/>
      <c r="E558" s="4">
        <v>45096</v>
      </c>
      <c r="F558" s="3" t="s">
        <v>88</v>
      </c>
      <c r="G558" s="3" t="s">
        <v>89</v>
      </c>
      <c r="H558" s="5">
        <v>200</v>
      </c>
      <c r="N558" s="3"/>
      <c r="O558" s="3"/>
      <c r="P558" s="3"/>
      <c r="Q558" s="3"/>
      <c r="R558" s="18"/>
      <c r="S558" s="3"/>
      <c r="V558" s="17"/>
      <c r="X558" s="177" t="str">
        <f>IF(Y557&lt;0,"NO PAGAR","COBRAR")</f>
        <v>NO PAGAR</v>
      </c>
      <c r="Y558" s="177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68" t="s">
        <v>9</v>
      </c>
      <c r="C559" s="169"/>
      <c r="E559" s="4">
        <v>45098</v>
      </c>
      <c r="F559" s="3" t="s">
        <v>88</v>
      </c>
      <c r="G559" s="3" t="s">
        <v>89</v>
      </c>
      <c r="H559" s="5">
        <v>200</v>
      </c>
      <c r="I559" s="71"/>
      <c r="N559" s="3"/>
      <c r="O559" s="3"/>
      <c r="P559" s="3"/>
      <c r="Q559" s="3"/>
      <c r="R559" s="18"/>
      <c r="S559" s="3"/>
      <c r="V559" s="17"/>
      <c r="X559" s="168" t="s">
        <v>9</v>
      </c>
      <c r="Y559" s="169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9" t="str">
        <f>IF(C587&lt;0,"SALDO A FAVOR","SALDO ADELANTAD0'")</f>
        <v>SALDO ADELANTAD0'</v>
      </c>
      <c r="C560" s="10">
        <f>IF(Y508&lt;=0,Y508*-1)</f>
        <v>503.32000000000016</v>
      </c>
      <c r="E560" s="4">
        <v>45040</v>
      </c>
      <c r="F560" s="3" t="s">
        <v>88</v>
      </c>
      <c r="G560" s="3" t="s">
        <v>89</v>
      </c>
      <c r="H560" s="5">
        <v>150</v>
      </c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ADELANTADO</v>
      </c>
      <c r="Y560" s="10">
        <f>IF(C557&lt;=0,C557*-1)</f>
        <v>140.01000000000022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10</v>
      </c>
      <c r="C561" s="10">
        <f>R570</f>
        <v>581.5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11</v>
      </c>
      <c r="C562" s="10">
        <v>50</v>
      </c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12</v>
      </c>
      <c r="C563" s="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13</v>
      </c>
      <c r="C564" s="10">
        <v>20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1032</v>
      </c>
      <c r="C565" s="10">
        <v>59.14</v>
      </c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15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ht="15.75" thickBot="1">
      <c r="B567" s="11" t="s">
        <v>16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ht="15.75" thickBot="1">
      <c r="B568" s="11" t="s">
        <v>1028</v>
      </c>
      <c r="C568" s="10">
        <v>196.05</v>
      </c>
      <c r="E568" s="170" t="s">
        <v>7</v>
      </c>
      <c r="F568" s="171"/>
      <c r="G568" s="172"/>
      <c r="H568" s="5">
        <f>SUM(H554:H567)</f>
        <v>1270</v>
      </c>
      <c r="N568" s="3"/>
      <c r="O568" s="3"/>
      <c r="P568" s="3"/>
      <c r="Q568" s="3"/>
      <c r="R568" s="18"/>
      <c r="S568" s="3"/>
      <c r="V568" s="17"/>
      <c r="X568" s="11" t="s">
        <v>976</v>
      </c>
      <c r="Y568" s="154"/>
      <c r="AA568" s="170" t="s">
        <v>7</v>
      </c>
      <c r="AB568" s="171"/>
      <c r="AC568" s="172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>
      <c r="B569" s="12"/>
      <c r="C569" s="10"/>
      <c r="E569" s="13"/>
      <c r="F569" s="13"/>
      <c r="G569" s="13"/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 ht="15.75" thickBot="1">
      <c r="B570" s="12"/>
      <c r="C570" s="10"/>
      <c r="N570" s="170" t="s">
        <v>7</v>
      </c>
      <c r="O570" s="171"/>
      <c r="P570" s="171"/>
      <c r="Q570" s="172"/>
      <c r="R570" s="18">
        <f>SUM(R554:R569)</f>
        <v>581.5</v>
      </c>
      <c r="S570" s="3"/>
      <c r="V570" s="17"/>
      <c r="X570" s="12"/>
      <c r="Y570" s="10"/>
      <c r="AJ570" s="170" t="s">
        <v>7</v>
      </c>
      <c r="AK570" s="171"/>
      <c r="AL570" s="171"/>
      <c r="AM570" s="172"/>
      <c r="AN570" s="18">
        <f>SUM(AN554:AN569)</f>
        <v>0</v>
      </c>
      <c r="AO570" s="3"/>
    </row>
    <row r="571" spans="2:41" ht="27" thickBot="1">
      <c r="B571" s="12"/>
      <c r="C571" s="10"/>
      <c r="N571" s="152">
        <v>20230616</v>
      </c>
      <c r="O571" s="152" t="s">
        <v>468</v>
      </c>
      <c r="P571" s="152" t="s">
        <v>476</v>
      </c>
      <c r="Q571" s="154">
        <v>116.05</v>
      </c>
      <c r="R571" s="152">
        <v>66.316000000000003</v>
      </c>
      <c r="S571" s="152">
        <v>310236</v>
      </c>
      <c r="V571" s="17"/>
      <c r="X571" s="12"/>
      <c r="Y571" s="10"/>
    </row>
    <row r="572" spans="2:41" ht="27" thickBot="1">
      <c r="B572" s="12"/>
      <c r="C572" s="10"/>
      <c r="N572" s="152">
        <v>20230630</v>
      </c>
      <c r="O572" s="152" t="s">
        <v>468</v>
      </c>
      <c r="P572" s="152" t="s">
        <v>476</v>
      </c>
      <c r="Q572" s="154">
        <v>80</v>
      </c>
      <c r="R572" s="152">
        <v>45.716999999999999</v>
      </c>
      <c r="S572" s="152">
        <v>310542</v>
      </c>
      <c r="V572" s="17"/>
      <c r="X572" s="12"/>
      <c r="Y572" s="10"/>
    </row>
    <row r="573" spans="2:41">
      <c r="B573" s="15" t="s">
        <v>18</v>
      </c>
      <c r="C573" s="16">
        <f>SUM(C560:C572)</f>
        <v>1410.0100000000002</v>
      </c>
      <c r="Q573" s="167">
        <f>SUM(Q571:Q572)</f>
        <v>196.05</v>
      </c>
      <c r="V573" s="17"/>
      <c r="X573" s="15" t="s">
        <v>18</v>
      </c>
      <c r="Y573" s="16">
        <f>SUM(Y560:Y572)</f>
        <v>140.01000000000022</v>
      </c>
    </row>
    <row r="574" spans="2:41">
      <c r="D574" t="s">
        <v>22</v>
      </c>
      <c r="E574" t="s">
        <v>21</v>
      </c>
      <c r="V574" s="17"/>
      <c r="Z574" t="s">
        <v>22</v>
      </c>
      <c r="AA574" t="s">
        <v>21</v>
      </c>
    </row>
    <row r="575" spans="2:41">
      <c r="E575" s="1" t="s">
        <v>19</v>
      </c>
      <c r="V575" s="17"/>
      <c r="AA575" s="1" t="s">
        <v>19</v>
      </c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V580" s="17"/>
    </row>
    <row r="581" spans="1:43">
      <c r="V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</row>
    <row r="584" spans="1:43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</row>
    <row r="585" spans="1:43">
      <c r="V585" s="17"/>
    </row>
    <row r="586" spans="1:43">
      <c r="H586" s="173" t="s">
        <v>30</v>
      </c>
      <c r="I586" s="173"/>
      <c r="J586" s="173"/>
      <c r="V586" s="17"/>
      <c r="AA586" s="173" t="s">
        <v>31</v>
      </c>
      <c r="AB586" s="173"/>
      <c r="AC586" s="173"/>
    </row>
    <row r="587" spans="1:43">
      <c r="H587" s="173"/>
      <c r="I587" s="173"/>
      <c r="J587" s="173"/>
      <c r="V587" s="17"/>
      <c r="AA587" s="173"/>
      <c r="AB587" s="173"/>
      <c r="AC587" s="173"/>
    </row>
    <row r="588" spans="1:43">
      <c r="V588" s="17"/>
    </row>
    <row r="589" spans="1:43">
      <c r="V589" s="17"/>
    </row>
    <row r="590" spans="1:43" ht="23.25">
      <c r="B590" s="24" t="s">
        <v>67</v>
      </c>
      <c r="V590" s="17"/>
      <c r="X590" s="22" t="s">
        <v>67</v>
      </c>
    </row>
    <row r="591" spans="1:43" ht="23.25">
      <c r="B591" s="23" t="s">
        <v>32</v>
      </c>
      <c r="C591" s="20">
        <f>IF(X552="PAGADO",0,C557)</f>
        <v>-140.01000000000022</v>
      </c>
      <c r="E591" s="174" t="s">
        <v>20</v>
      </c>
      <c r="F591" s="174"/>
      <c r="G591" s="174"/>
      <c r="H591" s="174"/>
      <c r="V591" s="17"/>
      <c r="X591" s="23" t="s">
        <v>32</v>
      </c>
      <c r="Y591" s="20">
        <f>IF(B1391="PAGADO",0,C596)</f>
        <v>-140.01000000000022</v>
      </c>
      <c r="AA591" s="174" t="s">
        <v>20</v>
      </c>
      <c r="AB591" s="174"/>
      <c r="AC591" s="174"/>
      <c r="AD591" s="174"/>
    </row>
    <row r="592" spans="1:43">
      <c r="B592" s="1" t="s">
        <v>0</v>
      </c>
      <c r="C592" s="19">
        <f>H607</f>
        <v>0</v>
      </c>
      <c r="E592" s="2" t="s">
        <v>1</v>
      </c>
      <c r="F592" s="2" t="s">
        <v>2</v>
      </c>
      <c r="G592" s="2" t="s">
        <v>3</v>
      </c>
      <c r="H592" s="2" t="s">
        <v>4</v>
      </c>
      <c r="N592" s="2" t="s">
        <v>1</v>
      </c>
      <c r="O592" s="2" t="s">
        <v>5</v>
      </c>
      <c r="P592" s="2" t="s">
        <v>4</v>
      </c>
      <c r="Q592" s="2" t="s">
        <v>6</v>
      </c>
      <c r="R592" s="2" t="s">
        <v>7</v>
      </c>
      <c r="S592" s="3"/>
      <c r="V592" s="17"/>
      <c r="X592" s="1" t="s">
        <v>0</v>
      </c>
      <c r="Y592" s="19">
        <f>AD607</f>
        <v>0</v>
      </c>
      <c r="AA592" s="2" t="s">
        <v>1</v>
      </c>
      <c r="AB592" s="2" t="s">
        <v>2</v>
      </c>
      <c r="AC592" s="2" t="s">
        <v>3</v>
      </c>
      <c r="AD592" s="2" t="s">
        <v>4</v>
      </c>
      <c r="AJ592" s="2" t="s">
        <v>1</v>
      </c>
      <c r="AK592" s="2" t="s">
        <v>5</v>
      </c>
      <c r="AL592" s="2" t="s">
        <v>4</v>
      </c>
      <c r="AM592" s="2" t="s">
        <v>6</v>
      </c>
      <c r="AN592" s="2" t="s">
        <v>7</v>
      </c>
      <c r="AO592" s="3"/>
    </row>
    <row r="593" spans="2:41">
      <c r="C593" s="2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Y593" s="2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" t="s">
        <v>24</v>
      </c>
      <c r="C594" s="19">
        <f>IF(C591&gt;0,C591+C592,C592)</f>
        <v>0</v>
      </c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" t="s">
        <v>24</v>
      </c>
      <c r="Y594" s="19">
        <f>IF(Y591&gt;0,Y591+Y592,Y592)</f>
        <v>0</v>
      </c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" t="s">
        <v>9</v>
      </c>
      <c r="C595" s="20">
        <f>C619</f>
        <v>140.01000000000022</v>
      </c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" t="s">
        <v>9</v>
      </c>
      <c r="Y595" s="20">
        <f>Y619</f>
        <v>140.01000000000022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6" t="s">
        <v>26</v>
      </c>
      <c r="C596" s="21">
        <f>C594-C595</f>
        <v>-140.01000000000022</v>
      </c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 t="s">
        <v>27</v>
      </c>
      <c r="Y596" s="21">
        <f>Y594-Y595</f>
        <v>-140.01000000000022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ht="23.25">
      <c r="B597" s="6"/>
      <c r="C597" s="7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175" t="str">
        <f>IF(Y596&lt;0,"NO PAGAR","COBRAR'")</f>
        <v>NO PAGAR</v>
      </c>
      <c r="Y597" s="175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 ht="23.25">
      <c r="B598" s="175" t="str">
        <f>IF(C596&lt;0,"NO PAGAR","COBRAR'")</f>
        <v>NO PAGAR</v>
      </c>
      <c r="C598" s="175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6"/>
      <c r="Y598" s="8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68" t="s">
        <v>9</v>
      </c>
      <c r="C599" s="169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68" t="s">
        <v>9</v>
      </c>
      <c r="Y599" s="169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9" t="str">
        <f>IF(Y557&lt;0,"SALDO ADELANTADO","SALDO A FAVOR '")</f>
        <v>SALDO ADELANTADO</v>
      </c>
      <c r="C600" s="10">
        <f>IF(Y557&lt;=0,Y557*-1)</f>
        <v>140.01000000000022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9" t="str">
        <f>IF(C596&lt;0,"SALDO ADELANTADO","SALDO A FAVOR'")</f>
        <v>SALDO ADELANTADO</v>
      </c>
      <c r="Y600" s="10">
        <f>IF(C596&lt;=0,C596*-1)</f>
        <v>140.01000000000022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10</v>
      </c>
      <c r="C601" s="10">
        <f>R609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10</v>
      </c>
      <c r="Y601" s="10">
        <f>AN609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11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11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12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12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13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13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14</v>
      </c>
      <c r="C605" s="10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1" t="s">
        <v>14</v>
      </c>
      <c r="Y605" s="10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15</v>
      </c>
      <c r="C606" s="10"/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15</v>
      </c>
      <c r="Y606" s="10"/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16</v>
      </c>
      <c r="C607" s="10"/>
      <c r="E607" s="170" t="s">
        <v>7</v>
      </c>
      <c r="F607" s="171"/>
      <c r="G607" s="172"/>
      <c r="H607" s="5">
        <f>SUM(H593:H606)</f>
        <v>0</v>
      </c>
      <c r="N607" s="3"/>
      <c r="O607" s="3"/>
      <c r="P607" s="3"/>
      <c r="Q607" s="3"/>
      <c r="R607" s="18"/>
      <c r="S607" s="3"/>
      <c r="V607" s="17"/>
      <c r="X607" s="11" t="s">
        <v>16</v>
      </c>
      <c r="Y607" s="10"/>
      <c r="AA607" s="170" t="s">
        <v>7</v>
      </c>
      <c r="AB607" s="171"/>
      <c r="AC607" s="172"/>
      <c r="AD607" s="5">
        <f>SUM(AD593:AD606)</f>
        <v>0</v>
      </c>
      <c r="AJ607" s="3"/>
      <c r="AK607" s="3"/>
      <c r="AL607" s="3"/>
      <c r="AM607" s="3"/>
      <c r="AN607" s="18"/>
      <c r="AO607" s="3"/>
    </row>
    <row r="608" spans="2:41">
      <c r="B608" s="11" t="s">
        <v>17</v>
      </c>
      <c r="C608" s="10"/>
      <c r="E608" s="13"/>
      <c r="F608" s="13"/>
      <c r="G608" s="13"/>
      <c r="N608" s="3"/>
      <c r="O608" s="3"/>
      <c r="P608" s="3"/>
      <c r="Q608" s="3"/>
      <c r="R608" s="18"/>
      <c r="S608" s="3"/>
      <c r="V608" s="17"/>
      <c r="X608" s="11" t="s">
        <v>17</v>
      </c>
      <c r="Y608" s="10"/>
      <c r="AA608" s="13"/>
      <c r="AB608" s="13"/>
      <c r="AC608" s="13"/>
      <c r="AJ608" s="3"/>
      <c r="AK608" s="3"/>
      <c r="AL608" s="3"/>
      <c r="AM608" s="3"/>
      <c r="AN608" s="18"/>
      <c r="AO608" s="3"/>
    </row>
    <row r="609" spans="2:41">
      <c r="B609" s="12"/>
      <c r="C609" s="10"/>
      <c r="N609" s="170" t="s">
        <v>7</v>
      </c>
      <c r="O609" s="171"/>
      <c r="P609" s="171"/>
      <c r="Q609" s="172"/>
      <c r="R609" s="18">
        <f>SUM(R593:R608)</f>
        <v>0</v>
      </c>
      <c r="S609" s="3"/>
      <c r="V609" s="17"/>
      <c r="X609" s="12"/>
      <c r="Y609" s="10"/>
      <c r="AJ609" s="170" t="s">
        <v>7</v>
      </c>
      <c r="AK609" s="171"/>
      <c r="AL609" s="171"/>
      <c r="AM609" s="172"/>
      <c r="AN609" s="18">
        <f>SUM(AN593:AN608)</f>
        <v>0</v>
      </c>
      <c r="AO609" s="3"/>
    </row>
    <row r="610" spans="2:41">
      <c r="B610" s="12"/>
      <c r="C610" s="10"/>
      <c r="V610" s="17"/>
      <c r="X610" s="12"/>
      <c r="Y610" s="10"/>
    </row>
    <row r="611" spans="2:41">
      <c r="B611" s="12"/>
      <c r="C611" s="10"/>
      <c r="V611" s="17"/>
      <c r="X611" s="12"/>
      <c r="Y611" s="10"/>
    </row>
    <row r="612" spans="2:41">
      <c r="B612" s="12"/>
      <c r="C612" s="10"/>
      <c r="E612" s="14"/>
      <c r="V612" s="17"/>
      <c r="X612" s="12"/>
      <c r="Y612" s="10"/>
      <c r="AA612" s="14"/>
    </row>
    <row r="613" spans="2:41">
      <c r="B613" s="12"/>
      <c r="C613" s="10"/>
      <c r="V613" s="17"/>
      <c r="X613" s="12"/>
      <c r="Y613" s="10"/>
    </row>
    <row r="614" spans="2:41">
      <c r="B614" s="12"/>
      <c r="C614" s="10"/>
      <c r="V614" s="17"/>
      <c r="X614" s="12"/>
      <c r="Y614" s="10"/>
    </row>
    <row r="615" spans="2:41">
      <c r="B615" s="12"/>
      <c r="C615" s="10"/>
      <c r="V615" s="17"/>
      <c r="X615" s="12"/>
      <c r="Y615" s="10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V617" s="17"/>
      <c r="X617" s="12"/>
      <c r="Y617" s="10"/>
    </row>
    <row r="618" spans="2:41">
      <c r="B618" s="11"/>
      <c r="C618" s="10"/>
      <c r="V618" s="17"/>
      <c r="X618" s="11"/>
      <c r="Y618" s="10"/>
    </row>
    <row r="619" spans="2:41">
      <c r="B619" s="15" t="s">
        <v>18</v>
      </c>
      <c r="C619" s="16">
        <f>SUM(C600:C618)</f>
        <v>140.01000000000022</v>
      </c>
      <c r="D619" t="s">
        <v>22</v>
      </c>
      <c r="E619" t="s">
        <v>21</v>
      </c>
      <c r="V619" s="17"/>
      <c r="X619" s="15" t="s">
        <v>18</v>
      </c>
      <c r="Y619" s="16">
        <f>SUM(Y600:Y618)</f>
        <v>140.01000000000022</v>
      </c>
      <c r="Z619" t="s">
        <v>22</v>
      </c>
      <c r="AA619" t="s">
        <v>21</v>
      </c>
    </row>
    <row r="620" spans="2:41">
      <c r="E620" s="1" t="s">
        <v>19</v>
      </c>
      <c r="V620" s="17"/>
      <c r="AA620" s="1" t="s">
        <v>19</v>
      </c>
    </row>
    <row r="621" spans="2:41">
      <c r="V621" s="17"/>
    </row>
    <row r="622" spans="2:41">
      <c r="V622" s="17"/>
    </row>
    <row r="623" spans="2:41">
      <c r="V623" s="17"/>
    </row>
    <row r="624" spans="2:41">
      <c r="V624" s="17"/>
    </row>
    <row r="625" spans="2:41">
      <c r="V625" s="17"/>
    </row>
    <row r="626" spans="2:41">
      <c r="V626" s="17"/>
    </row>
    <row r="627" spans="2:41">
      <c r="V627" s="17"/>
    </row>
    <row r="628" spans="2:41">
      <c r="V628" s="17"/>
    </row>
    <row r="629" spans="2:41">
      <c r="V629" s="17"/>
    </row>
    <row r="630" spans="2:41">
      <c r="V630" s="17"/>
    </row>
    <row r="631" spans="2:41">
      <c r="V631" s="17"/>
    </row>
    <row r="632" spans="2:41">
      <c r="V632" s="17"/>
    </row>
    <row r="633" spans="2:41">
      <c r="V633" s="17"/>
      <c r="AC633" s="176" t="s">
        <v>29</v>
      </c>
      <c r="AD633" s="176"/>
      <c r="AE633" s="176"/>
    </row>
    <row r="634" spans="2:41">
      <c r="H634" s="173" t="s">
        <v>28</v>
      </c>
      <c r="I634" s="173"/>
      <c r="J634" s="173"/>
      <c r="V634" s="17"/>
      <c r="AC634" s="176"/>
      <c r="AD634" s="176"/>
      <c r="AE634" s="176"/>
    </row>
    <row r="635" spans="2:41">
      <c r="H635" s="173"/>
      <c r="I635" s="173"/>
      <c r="J635" s="173"/>
      <c r="V635" s="17"/>
      <c r="AC635" s="176"/>
      <c r="AD635" s="176"/>
      <c r="AE635" s="176"/>
    </row>
    <row r="636" spans="2:41">
      <c r="V636" s="17"/>
    </row>
    <row r="637" spans="2:41">
      <c r="V637" s="17"/>
    </row>
    <row r="638" spans="2:41" ht="23.25">
      <c r="B638" s="22" t="s">
        <v>68</v>
      </c>
      <c r="V638" s="17"/>
      <c r="X638" s="22" t="s">
        <v>68</v>
      </c>
    </row>
    <row r="639" spans="2:41" ht="23.25">
      <c r="B639" s="23" t="s">
        <v>32</v>
      </c>
      <c r="C639" s="20">
        <f>IF(X591="PAGADO",0,Y596)</f>
        <v>-140.01000000000022</v>
      </c>
      <c r="E639" s="174" t="s">
        <v>20</v>
      </c>
      <c r="F639" s="174"/>
      <c r="G639" s="174"/>
      <c r="H639" s="174"/>
      <c r="V639" s="17"/>
      <c r="X639" s="23" t="s">
        <v>32</v>
      </c>
      <c r="Y639" s="20">
        <f>IF(B639="PAGADO",0,C644)</f>
        <v>-140.01000000000022</v>
      </c>
      <c r="AA639" s="174" t="s">
        <v>20</v>
      </c>
      <c r="AB639" s="174"/>
      <c r="AC639" s="174"/>
      <c r="AD639" s="174"/>
    </row>
    <row r="640" spans="2:41">
      <c r="B640" s="1" t="s">
        <v>0</v>
      </c>
      <c r="C640" s="19">
        <f>H655</f>
        <v>0</v>
      </c>
      <c r="E640" s="2" t="s">
        <v>1</v>
      </c>
      <c r="F640" s="2" t="s">
        <v>2</v>
      </c>
      <c r="G640" s="2" t="s">
        <v>3</v>
      </c>
      <c r="H640" s="2" t="s">
        <v>4</v>
      </c>
      <c r="N640" s="2" t="s">
        <v>1</v>
      </c>
      <c r="O640" s="2" t="s">
        <v>5</v>
      </c>
      <c r="P640" s="2" t="s">
        <v>4</v>
      </c>
      <c r="Q640" s="2" t="s">
        <v>6</v>
      </c>
      <c r="R640" s="2" t="s">
        <v>7</v>
      </c>
      <c r="S640" s="3"/>
      <c r="V640" s="17"/>
      <c r="X640" s="1" t="s">
        <v>0</v>
      </c>
      <c r="Y640" s="19">
        <f>AD655</f>
        <v>0</v>
      </c>
      <c r="AA640" s="2" t="s">
        <v>1</v>
      </c>
      <c r="AB640" s="2" t="s">
        <v>2</v>
      </c>
      <c r="AC640" s="2" t="s">
        <v>3</v>
      </c>
      <c r="AD640" s="2" t="s">
        <v>4</v>
      </c>
      <c r="AJ640" s="2" t="s">
        <v>1</v>
      </c>
      <c r="AK640" s="2" t="s">
        <v>5</v>
      </c>
      <c r="AL640" s="2" t="s">
        <v>4</v>
      </c>
      <c r="AM640" s="2" t="s">
        <v>6</v>
      </c>
      <c r="AN640" s="2" t="s">
        <v>7</v>
      </c>
      <c r="AO640" s="3"/>
    </row>
    <row r="641" spans="2:41">
      <c r="C641" s="2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Y641" s="2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" t="s">
        <v>24</v>
      </c>
      <c r="C642" s="19">
        <f>IF(C639&gt;0,C639+C640,C640)</f>
        <v>0</v>
      </c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" t="s">
        <v>24</v>
      </c>
      <c r="Y642" s="19">
        <f>IF(Y639&gt;0,Y639+Y640,Y640)</f>
        <v>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" t="s">
        <v>9</v>
      </c>
      <c r="C643" s="20">
        <f>C666</f>
        <v>140.01000000000022</v>
      </c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1" t="s">
        <v>9</v>
      </c>
      <c r="Y643" s="20">
        <f>Y666</f>
        <v>140.01000000000022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6" t="s">
        <v>25</v>
      </c>
      <c r="C644" s="21">
        <f>C642-C643</f>
        <v>-140.01000000000022</v>
      </c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6" t="s">
        <v>8</v>
      </c>
      <c r="Y644" s="21">
        <f>Y642-Y643</f>
        <v>-140.01000000000022</v>
      </c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 ht="26.25">
      <c r="B645" s="177" t="str">
        <f>IF(C644&lt;0,"NO PAGAR","COBRAR")</f>
        <v>NO PAGAR</v>
      </c>
      <c r="C645" s="177"/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177" t="str">
        <f>IF(Y644&lt;0,"NO PAGAR","COBRAR")</f>
        <v>NO PAGAR</v>
      </c>
      <c r="Y645" s="177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68" t="s">
        <v>9</v>
      </c>
      <c r="C646" s="169"/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168" t="s">
        <v>9</v>
      </c>
      <c r="Y646" s="169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9" t="str">
        <f>IF(C680&lt;0,"SALDO A FAVOR","SALDO ADELANTAD0'")</f>
        <v>SALDO ADELANTAD0'</v>
      </c>
      <c r="C647" s="10">
        <f>IF(Y591&lt;=0,Y591*-1)</f>
        <v>140.01000000000022</v>
      </c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9" t="str">
        <f>IF(C644&lt;0,"SALDO ADELANTADO","SALDO A FAVOR'")</f>
        <v>SALDO ADELANTADO</v>
      </c>
      <c r="Y647" s="10">
        <f>IF(C644&lt;=0,C644*-1)</f>
        <v>140.01000000000022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10</v>
      </c>
      <c r="C648" s="10">
        <f>R657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1" t="s">
        <v>10</v>
      </c>
      <c r="Y648" s="10">
        <f>AN657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1" t="s">
        <v>11</v>
      </c>
      <c r="C649" s="10"/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1" t="s">
        <v>11</v>
      </c>
      <c r="Y649" s="10"/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11" t="s">
        <v>12</v>
      </c>
      <c r="C650" s="10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11" t="s">
        <v>12</v>
      </c>
      <c r="Y650" s="10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1" t="s">
        <v>13</v>
      </c>
      <c r="C651" s="10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1" t="s">
        <v>13</v>
      </c>
      <c r="Y651" s="1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1" t="s">
        <v>14</v>
      </c>
      <c r="C652" s="1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1" t="s">
        <v>14</v>
      </c>
      <c r="Y652" s="10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15</v>
      </c>
      <c r="C653" s="10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15</v>
      </c>
      <c r="Y653" s="10"/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16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16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17</v>
      </c>
      <c r="C655" s="10"/>
      <c r="E655" s="170" t="s">
        <v>7</v>
      </c>
      <c r="F655" s="171"/>
      <c r="G655" s="172"/>
      <c r="H655" s="5">
        <f>SUM(H641:H654)</f>
        <v>0</v>
      </c>
      <c r="N655" s="3"/>
      <c r="O655" s="3"/>
      <c r="P655" s="3"/>
      <c r="Q655" s="3"/>
      <c r="R655" s="18"/>
      <c r="S655" s="3"/>
      <c r="V655" s="17"/>
      <c r="X655" s="11" t="s">
        <v>17</v>
      </c>
      <c r="Y655" s="10"/>
      <c r="AA655" s="170" t="s">
        <v>7</v>
      </c>
      <c r="AB655" s="171"/>
      <c r="AC655" s="172"/>
      <c r="AD655" s="5">
        <f>SUM(AD641:AD654)</f>
        <v>0</v>
      </c>
      <c r="AJ655" s="3"/>
      <c r="AK655" s="3"/>
      <c r="AL655" s="3"/>
      <c r="AM655" s="3"/>
      <c r="AN655" s="18"/>
      <c r="AO655" s="3"/>
    </row>
    <row r="656" spans="2:41">
      <c r="B656" s="12"/>
      <c r="C656" s="10"/>
      <c r="E656" s="13"/>
      <c r="F656" s="13"/>
      <c r="G656" s="13"/>
      <c r="N656" s="3"/>
      <c r="O656" s="3"/>
      <c r="P656" s="3"/>
      <c r="Q656" s="3"/>
      <c r="R656" s="18"/>
      <c r="S656" s="3"/>
      <c r="V656" s="17"/>
      <c r="X656" s="12"/>
      <c r="Y656" s="10"/>
      <c r="AA656" s="13"/>
      <c r="AB656" s="13"/>
      <c r="AC656" s="13"/>
      <c r="AJ656" s="3"/>
      <c r="AK656" s="3"/>
      <c r="AL656" s="3"/>
      <c r="AM656" s="3"/>
      <c r="AN656" s="18"/>
      <c r="AO656" s="3"/>
    </row>
    <row r="657" spans="2:41">
      <c r="B657" s="12"/>
      <c r="C657" s="10"/>
      <c r="N657" s="170" t="s">
        <v>7</v>
      </c>
      <c r="O657" s="171"/>
      <c r="P657" s="171"/>
      <c r="Q657" s="172"/>
      <c r="R657" s="18">
        <f>SUM(R641:R656)</f>
        <v>0</v>
      </c>
      <c r="S657" s="3"/>
      <c r="V657" s="17"/>
      <c r="X657" s="12"/>
      <c r="Y657" s="10"/>
      <c r="AJ657" s="170" t="s">
        <v>7</v>
      </c>
      <c r="AK657" s="171"/>
      <c r="AL657" s="171"/>
      <c r="AM657" s="172"/>
      <c r="AN657" s="18">
        <f>SUM(AN641:AN656)</f>
        <v>0</v>
      </c>
      <c r="AO657" s="3"/>
    </row>
    <row r="658" spans="2:41">
      <c r="B658" s="12"/>
      <c r="C658" s="10"/>
      <c r="V658" s="17"/>
      <c r="X658" s="12"/>
      <c r="Y658" s="10"/>
    </row>
    <row r="659" spans="2:41">
      <c r="B659" s="12"/>
      <c r="C659" s="10"/>
      <c r="V659" s="17"/>
      <c r="X659" s="12"/>
      <c r="Y659" s="10"/>
    </row>
    <row r="660" spans="2:41">
      <c r="B660" s="12"/>
      <c r="C660" s="10"/>
      <c r="E660" s="14"/>
      <c r="V660" s="17"/>
      <c r="X660" s="12"/>
      <c r="Y660" s="10"/>
      <c r="AA660" s="14"/>
    </row>
    <row r="661" spans="2:41">
      <c r="B661" s="12"/>
      <c r="C661" s="10"/>
      <c r="V661" s="17"/>
      <c r="X661" s="12"/>
      <c r="Y661" s="10"/>
    </row>
    <row r="662" spans="2:41">
      <c r="B662" s="12"/>
      <c r="C662" s="10"/>
      <c r="V662" s="17"/>
      <c r="X662" s="12"/>
      <c r="Y662" s="10"/>
    </row>
    <row r="663" spans="2:41">
      <c r="B663" s="12"/>
      <c r="C663" s="10"/>
      <c r="V663" s="17"/>
      <c r="X663" s="12"/>
      <c r="Y663" s="10"/>
    </row>
    <row r="664" spans="2:41">
      <c r="B664" s="12"/>
      <c r="C664" s="10"/>
      <c r="V664" s="17"/>
      <c r="X664" s="12"/>
      <c r="Y664" s="10"/>
    </row>
    <row r="665" spans="2:41">
      <c r="B665" s="11"/>
      <c r="C665" s="10"/>
      <c r="V665" s="17"/>
      <c r="X665" s="11"/>
      <c r="Y665" s="10"/>
    </row>
    <row r="666" spans="2:41">
      <c r="B666" s="15" t="s">
        <v>18</v>
      </c>
      <c r="C666" s="16">
        <f>SUM(C647:C665)</f>
        <v>140.01000000000022</v>
      </c>
      <c r="V666" s="17"/>
      <c r="X666" s="15" t="s">
        <v>18</v>
      </c>
      <c r="Y666" s="16">
        <f>SUM(Y647:Y665)</f>
        <v>140.01000000000022</v>
      </c>
    </row>
    <row r="667" spans="2:41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>
      <c r="E668" s="1" t="s">
        <v>19</v>
      </c>
      <c r="V668" s="17"/>
      <c r="AA668" s="1" t="s">
        <v>19</v>
      </c>
    </row>
    <row r="669" spans="2:41">
      <c r="V669" s="17"/>
    </row>
    <row r="670" spans="2:41">
      <c r="V670" s="17"/>
    </row>
    <row r="671" spans="2:41">
      <c r="V671" s="17"/>
    </row>
    <row r="672" spans="2:41">
      <c r="V672" s="17"/>
    </row>
    <row r="673" spans="1:43">
      <c r="V673" s="17"/>
    </row>
    <row r="674" spans="1:43">
      <c r="V674" s="17"/>
    </row>
    <row r="675" spans="1:4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>
      <c r="V678" s="17"/>
    </row>
    <row r="679" spans="1:43">
      <c r="H679" s="173" t="s">
        <v>30</v>
      </c>
      <c r="I679" s="173"/>
      <c r="J679" s="173"/>
      <c r="V679" s="17"/>
      <c r="AA679" s="173" t="s">
        <v>31</v>
      </c>
      <c r="AB679" s="173"/>
      <c r="AC679" s="173"/>
    </row>
    <row r="680" spans="1:43">
      <c r="H680" s="173"/>
      <c r="I680" s="173"/>
      <c r="J680" s="173"/>
      <c r="V680" s="17"/>
      <c r="AA680" s="173"/>
      <c r="AB680" s="173"/>
      <c r="AC680" s="173"/>
    </row>
    <row r="681" spans="1:43">
      <c r="V681" s="17"/>
    </row>
    <row r="682" spans="1:43">
      <c r="V682" s="17"/>
    </row>
    <row r="683" spans="1:43" ht="23.25">
      <c r="B683" s="24" t="s">
        <v>68</v>
      </c>
      <c r="V683" s="17"/>
      <c r="X683" s="22" t="s">
        <v>68</v>
      </c>
    </row>
    <row r="684" spans="1:43" ht="23.25">
      <c r="B684" s="23" t="s">
        <v>32</v>
      </c>
      <c r="C684" s="20">
        <f>IF(X639="PAGADO",0,C644)</f>
        <v>-140.01000000000022</v>
      </c>
      <c r="E684" s="174" t="s">
        <v>20</v>
      </c>
      <c r="F684" s="174"/>
      <c r="G684" s="174"/>
      <c r="H684" s="174"/>
      <c r="V684" s="17"/>
      <c r="X684" s="23" t="s">
        <v>32</v>
      </c>
      <c r="Y684" s="20">
        <f>IF(B1484="PAGADO",0,C689)</f>
        <v>-140.01000000000022</v>
      </c>
      <c r="AA684" s="174" t="s">
        <v>20</v>
      </c>
      <c r="AB684" s="174"/>
      <c r="AC684" s="174"/>
      <c r="AD684" s="174"/>
    </row>
    <row r="685" spans="1:43">
      <c r="B685" s="1" t="s">
        <v>0</v>
      </c>
      <c r="C685" s="19">
        <f>H700</f>
        <v>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>
      <c r="C686" s="2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Y686" s="2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1:43">
      <c r="B687" s="1" t="s">
        <v>24</v>
      </c>
      <c r="C687" s="19">
        <f>IF(C684&gt;0,C684+C685,C685)</f>
        <v>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0</v>
      </c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1:43">
      <c r="B688" s="1" t="s">
        <v>9</v>
      </c>
      <c r="C688" s="20">
        <f>C712</f>
        <v>140.01000000000022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Y712</f>
        <v>140.01000000000022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6" t="s">
        <v>26</v>
      </c>
      <c r="C689" s="21">
        <f>C687-C688</f>
        <v>-140.01000000000022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-140.01000000000022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75" t="str">
        <f>IF(Y689&lt;0,"NO PAGAR","COBRAR'")</f>
        <v>NO PAGAR</v>
      </c>
      <c r="Y690" s="175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>
      <c r="B691" s="175" t="str">
        <f>IF(C689&lt;0,"NO PAGAR","COBRAR'")</f>
        <v>NO PAGAR</v>
      </c>
      <c r="C691" s="175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68" t="s">
        <v>9</v>
      </c>
      <c r="C692" s="169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68" t="s">
        <v>9</v>
      </c>
      <c r="Y692" s="169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9" t="str">
        <f>IF(Y644&lt;0,"SALDO ADELANTADO","SALDO A FAVOR '")</f>
        <v>SALDO ADELANTADO</v>
      </c>
      <c r="C693" s="10">
        <f>IF(Y644&lt;=0,Y644*-1)</f>
        <v>140.01000000000022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ADELANTADO</v>
      </c>
      <c r="Y693" s="10">
        <f>IF(C689&lt;=0,C689*-1)</f>
        <v>140.01000000000022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16</v>
      </c>
      <c r="C700" s="10"/>
      <c r="E700" s="170" t="s">
        <v>7</v>
      </c>
      <c r="F700" s="171"/>
      <c r="G700" s="172"/>
      <c r="H700" s="5">
        <f>SUM(H686:H699)</f>
        <v>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170" t="s">
        <v>7</v>
      </c>
      <c r="AB700" s="171"/>
      <c r="AC700" s="172"/>
      <c r="AD700" s="5">
        <f>SUM(AD686:AD699)</f>
        <v>0</v>
      </c>
      <c r="AJ700" s="3"/>
      <c r="AK700" s="3"/>
      <c r="AL700" s="3"/>
      <c r="AM700" s="3"/>
      <c r="AN700" s="18"/>
      <c r="AO700" s="3"/>
    </row>
    <row r="701" spans="2:41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>
      <c r="B702" s="12"/>
      <c r="C702" s="10"/>
      <c r="N702" s="170" t="s">
        <v>7</v>
      </c>
      <c r="O702" s="171"/>
      <c r="P702" s="171"/>
      <c r="Q702" s="172"/>
      <c r="R702" s="18">
        <f>SUM(R686:R701)</f>
        <v>0</v>
      </c>
      <c r="S702" s="3"/>
      <c r="V702" s="17"/>
      <c r="X702" s="12"/>
      <c r="Y702" s="10"/>
      <c r="AJ702" s="170" t="s">
        <v>7</v>
      </c>
      <c r="AK702" s="171"/>
      <c r="AL702" s="171"/>
      <c r="AM702" s="172"/>
      <c r="AN702" s="18">
        <f>SUM(AN686:AN701)</f>
        <v>0</v>
      </c>
      <c r="AO702" s="3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27">
      <c r="B705" s="12"/>
      <c r="C705" s="10"/>
      <c r="E705" s="14"/>
      <c r="V705" s="17"/>
      <c r="X705" s="12"/>
      <c r="Y705" s="10"/>
      <c r="AA705" s="14"/>
    </row>
    <row r="706" spans="2:27">
      <c r="B706" s="12"/>
      <c r="C706" s="10"/>
      <c r="V706" s="17"/>
      <c r="X706" s="12"/>
      <c r="Y706" s="10"/>
    </row>
    <row r="707" spans="2:27">
      <c r="B707" s="12"/>
      <c r="C707" s="10"/>
      <c r="V707" s="17"/>
      <c r="X707" s="12"/>
      <c r="Y707" s="10"/>
    </row>
    <row r="708" spans="2:27">
      <c r="B708" s="12"/>
      <c r="C708" s="10"/>
      <c r="V708" s="17"/>
      <c r="X708" s="12"/>
      <c r="Y708" s="10"/>
    </row>
    <row r="709" spans="2:27">
      <c r="B709" s="12"/>
      <c r="C709" s="10"/>
      <c r="V709" s="17"/>
      <c r="X709" s="12"/>
      <c r="Y709" s="10"/>
    </row>
    <row r="710" spans="2:27">
      <c r="B710" s="12"/>
      <c r="C710" s="10"/>
      <c r="V710" s="17"/>
      <c r="X710" s="12"/>
      <c r="Y710" s="10"/>
    </row>
    <row r="711" spans="2:27">
      <c r="B711" s="11"/>
      <c r="C711" s="10"/>
      <c r="V711" s="17"/>
      <c r="X711" s="11"/>
      <c r="Y711" s="10"/>
    </row>
    <row r="712" spans="2:27">
      <c r="B712" s="15" t="s">
        <v>18</v>
      </c>
      <c r="C712" s="16">
        <f>SUM(C693:C711)</f>
        <v>140.01000000000022</v>
      </c>
      <c r="D712" t="s">
        <v>22</v>
      </c>
      <c r="E712" t="s">
        <v>21</v>
      </c>
      <c r="V712" s="17"/>
      <c r="X712" s="15" t="s">
        <v>18</v>
      </c>
      <c r="Y712" s="16">
        <f>SUM(Y693:Y711)</f>
        <v>140.01000000000022</v>
      </c>
      <c r="Z712" t="s">
        <v>22</v>
      </c>
      <c r="AA712" t="s">
        <v>21</v>
      </c>
    </row>
    <row r="713" spans="2:27">
      <c r="E713" s="1" t="s">
        <v>19</v>
      </c>
      <c r="V713" s="17"/>
      <c r="AA713" s="1" t="s">
        <v>19</v>
      </c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</row>
    <row r="722" spans="2:41">
      <c r="V722" s="17"/>
    </row>
    <row r="723" spans="2:41">
      <c r="V723" s="17"/>
    </row>
    <row r="724" spans="2:41">
      <c r="V724" s="17"/>
    </row>
    <row r="725" spans="2:41">
      <c r="V725" s="17"/>
    </row>
    <row r="726" spans="2:41">
      <c r="V726" s="17"/>
      <c r="AC726" s="176" t="s">
        <v>29</v>
      </c>
      <c r="AD726" s="176"/>
      <c r="AE726" s="176"/>
    </row>
    <row r="727" spans="2:41">
      <c r="H727" s="173" t="s">
        <v>28</v>
      </c>
      <c r="I727" s="173"/>
      <c r="J727" s="173"/>
      <c r="V727" s="17"/>
      <c r="AC727" s="176"/>
      <c r="AD727" s="176"/>
      <c r="AE727" s="176"/>
    </row>
    <row r="728" spans="2:41">
      <c r="H728" s="173"/>
      <c r="I728" s="173"/>
      <c r="J728" s="173"/>
      <c r="V728" s="17"/>
      <c r="AC728" s="176"/>
      <c r="AD728" s="176"/>
      <c r="AE728" s="176"/>
    </row>
    <row r="729" spans="2:41">
      <c r="V729" s="17"/>
    </row>
    <row r="730" spans="2:41">
      <c r="V730" s="17"/>
    </row>
    <row r="731" spans="2:41" ht="23.25">
      <c r="B731" s="22" t="s">
        <v>69</v>
      </c>
      <c r="V731" s="17"/>
      <c r="X731" s="22" t="s">
        <v>69</v>
      </c>
    </row>
    <row r="732" spans="2:41" ht="23.25">
      <c r="B732" s="23" t="s">
        <v>32</v>
      </c>
      <c r="C732" s="20">
        <f>IF(X684="PAGADO",0,Y689)</f>
        <v>-140.01000000000022</v>
      </c>
      <c r="E732" s="174" t="s">
        <v>20</v>
      </c>
      <c r="F732" s="174"/>
      <c r="G732" s="174"/>
      <c r="H732" s="174"/>
      <c r="V732" s="17"/>
      <c r="X732" s="23" t="s">
        <v>32</v>
      </c>
      <c r="Y732" s="20">
        <f>IF(B732="PAGADO",0,C737)</f>
        <v>-140.01000000000022</v>
      </c>
      <c r="AA732" s="174" t="s">
        <v>20</v>
      </c>
      <c r="AB732" s="174"/>
      <c r="AC732" s="174"/>
      <c r="AD732" s="174"/>
    </row>
    <row r="733" spans="2:41">
      <c r="B733" s="1" t="s">
        <v>0</v>
      </c>
      <c r="C733" s="19">
        <f>H748</f>
        <v>0</v>
      </c>
      <c r="E733" s="2" t="s">
        <v>1</v>
      </c>
      <c r="F733" s="2" t="s">
        <v>2</v>
      </c>
      <c r="G733" s="2" t="s">
        <v>3</v>
      </c>
      <c r="H733" s="2" t="s">
        <v>4</v>
      </c>
      <c r="N733" s="2" t="s">
        <v>1</v>
      </c>
      <c r="O733" s="2" t="s">
        <v>5</v>
      </c>
      <c r="P733" s="2" t="s">
        <v>4</v>
      </c>
      <c r="Q733" s="2" t="s">
        <v>6</v>
      </c>
      <c r="R733" s="2" t="s">
        <v>7</v>
      </c>
      <c r="S733" s="3"/>
      <c r="V733" s="17"/>
      <c r="X733" s="1" t="s">
        <v>0</v>
      </c>
      <c r="Y733" s="19">
        <f>AD748</f>
        <v>0</v>
      </c>
      <c r="AA733" s="2" t="s">
        <v>1</v>
      </c>
      <c r="AB733" s="2" t="s">
        <v>2</v>
      </c>
      <c r="AC733" s="2" t="s">
        <v>3</v>
      </c>
      <c r="AD733" s="2" t="s">
        <v>4</v>
      </c>
      <c r="AJ733" s="2" t="s">
        <v>1</v>
      </c>
      <c r="AK733" s="2" t="s">
        <v>5</v>
      </c>
      <c r="AL733" s="2" t="s">
        <v>4</v>
      </c>
      <c r="AM733" s="2" t="s">
        <v>6</v>
      </c>
      <c r="AN733" s="2" t="s">
        <v>7</v>
      </c>
      <c r="AO733" s="3"/>
    </row>
    <row r="734" spans="2:41">
      <c r="C734" s="2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Y734" s="2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" t="s">
        <v>24</v>
      </c>
      <c r="C735" s="19">
        <f>IF(C732&gt;0,C732+C733,C733)</f>
        <v>0</v>
      </c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" t="s">
        <v>24</v>
      </c>
      <c r="Y735" s="19">
        <f>IF(Y732&gt;0,Y732+Y733,Y733)</f>
        <v>0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" t="s">
        <v>9</v>
      </c>
      <c r="C736" s="20">
        <f>C759</f>
        <v>140.01000000000022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" t="s">
        <v>9</v>
      </c>
      <c r="Y736" s="20">
        <f>Y759</f>
        <v>140.01000000000022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6" t="s">
        <v>25</v>
      </c>
      <c r="C737" s="21">
        <f>C735-C736</f>
        <v>-140.01000000000022</v>
      </c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6" t="s">
        <v>8</v>
      </c>
      <c r="Y737" s="21">
        <f>Y735-Y736</f>
        <v>-140.01000000000022</v>
      </c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ht="26.25">
      <c r="B738" s="177" t="str">
        <f>IF(C737&lt;0,"NO PAGAR","COBRAR")</f>
        <v>NO PAGAR</v>
      </c>
      <c r="C738" s="177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77" t="str">
        <f>IF(Y737&lt;0,"NO PAGAR","COBRAR")</f>
        <v>NO PAGAR</v>
      </c>
      <c r="Y738" s="177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68" t="s">
        <v>9</v>
      </c>
      <c r="C739" s="169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68" t="s">
        <v>9</v>
      </c>
      <c r="Y739" s="169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9" t="str">
        <f>IF(C773&lt;0,"SALDO A FAVOR","SALDO ADELANTAD0'")</f>
        <v>SALDO ADELANTAD0'</v>
      </c>
      <c r="C740" s="10">
        <f>IF(Y684&lt;=0,Y684*-1)</f>
        <v>140.01000000000022</v>
      </c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9" t="str">
        <f>IF(C737&lt;0,"SALDO ADELANTADO","SALDO A FAVOR'")</f>
        <v>SALDO ADELANTADO</v>
      </c>
      <c r="Y740" s="10">
        <f>IF(C737&lt;=0,C737*-1)</f>
        <v>140.01000000000022</v>
      </c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10</v>
      </c>
      <c r="C741" s="10">
        <f>R750</f>
        <v>0</v>
      </c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10</v>
      </c>
      <c r="Y741" s="10">
        <f>AN750</f>
        <v>0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11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11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12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12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13</v>
      </c>
      <c r="C744" s="1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1" t="s">
        <v>13</v>
      </c>
      <c r="Y744" s="10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14</v>
      </c>
      <c r="C745" s="1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14</v>
      </c>
      <c r="Y745" s="1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15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15</v>
      </c>
      <c r="Y746" s="1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16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16</v>
      </c>
      <c r="Y747" s="1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17</v>
      </c>
      <c r="C748" s="10"/>
      <c r="E748" s="170" t="s">
        <v>7</v>
      </c>
      <c r="F748" s="171"/>
      <c r="G748" s="172"/>
      <c r="H748" s="5">
        <f>SUM(H734:H747)</f>
        <v>0</v>
      </c>
      <c r="N748" s="3"/>
      <c r="O748" s="3"/>
      <c r="P748" s="3"/>
      <c r="Q748" s="3"/>
      <c r="R748" s="18"/>
      <c r="S748" s="3"/>
      <c r="V748" s="17"/>
      <c r="X748" s="11" t="s">
        <v>17</v>
      </c>
      <c r="Y748" s="10"/>
      <c r="AA748" s="170" t="s">
        <v>7</v>
      </c>
      <c r="AB748" s="171"/>
      <c r="AC748" s="172"/>
      <c r="AD748" s="5">
        <f>SUM(AD734:AD747)</f>
        <v>0</v>
      </c>
      <c r="AJ748" s="3"/>
      <c r="AK748" s="3"/>
      <c r="AL748" s="3"/>
      <c r="AM748" s="3"/>
      <c r="AN748" s="18"/>
      <c r="AO748" s="3"/>
    </row>
    <row r="749" spans="2:41">
      <c r="B749" s="12"/>
      <c r="C749" s="10"/>
      <c r="E749" s="13"/>
      <c r="F749" s="13"/>
      <c r="G749" s="13"/>
      <c r="N749" s="3"/>
      <c r="O749" s="3"/>
      <c r="P749" s="3"/>
      <c r="Q749" s="3"/>
      <c r="R749" s="18"/>
      <c r="S749" s="3"/>
      <c r="V749" s="17"/>
      <c r="X749" s="12"/>
      <c r="Y749" s="10"/>
      <c r="AA749" s="13"/>
      <c r="AB749" s="13"/>
      <c r="AC749" s="13"/>
      <c r="AJ749" s="3"/>
      <c r="AK749" s="3"/>
      <c r="AL749" s="3"/>
      <c r="AM749" s="3"/>
      <c r="AN749" s="18"/>
      <c r="AO749" s="3"/>
    </row>
    <row r="750" spans="2:41">
      <c r="B750" s="12"/>
      <c r="C750" s="10"/>
      <c r="N750" s="170" t="s">
        <v>7</v>
      </c>
      <c r="O750" s="171"/>
      <c r="P750" s="171"/>
      <c r="Q750" s="172"/>
      <c r="R750" s="18">
        <f>SUM(R734:R749)</f>
        <v>0</v>
      </c>
      <c r="S750" s="3"/>
      <c r="V750" s="17"/>
      <c r="X750" s="12"/>
      <c r="Y750" s="10"/>
      <c r="AJ750" s="170" t="s">
        <v>7</v>
      </c>
      <c r="AK750" s="171"/>
      <c r="AL750" s="171"/>
      <c r="AM750" s="172"/>
      <c r="AN750" s="18">
        <f>SUM(AN734:AN749)</f>
        <v>0</v>
      </c>
      <c r="AO750" s="3"/>
    </row>
    <row r="751" spans="2:41">
      <c r="B751" s="12"/>
      <c r="C751" s="10"/>
      <c r="V751" s="17"/>
      <c r="X751" s="12"/>
      <c r="Y751" s="10"/>
    </row>
    <row r="752" spans="2:41">
      <c r="B752" s="12"/>
      <c r="C752" s="10"/>
      <c r="V752" s="17"/>
      <c r="X752" s="12"/>
      <c r="Y752" s="10"/>
    </row>
    <row r="753" spans="1:43">
      <c r="B753" s="12"/>
      <c r="C753" s="10"/>
      <c r="E753" s="14"/>
      <c r="V753" s="17"/>
      <c r="X753" s="12"/>
      <c r="Y753" s="10"/>
      <c r="AA753" s="14"/>
    </row>
    <row r="754" spans="1:43">
      <c r="B754" s="12"/>
      <c r="C754" s="10"/>
      <c r="V754" s="17"/>
      <c r="X754" s="12"/>
      <c r="Y754" s="10"/>
    </row>
    <row r="755" spans="1:43">
      <c r="B755" s="12"/>
      <c r="C755" s="10"/>
      <c r="V755" s="17"/>
      <c r="X755" s="12"/>
      <c r="Y755" s="10"/>
    </row>
    <row r="756" spans="1:43">
      <c r="B756" s="12"/>
      <c r="C756" s="10"/>
      <c r="V756" s="17"/>
      <c r="X756" s="12"/>
      <c r="Y756" s="10"/>
    </row>
    <row r="757" spans="1:43">
      <c r="B757" s="12"/>
      <c r="C757" s="10"/>
      <c r="V757" s="17"/>
      <c r="X757" s="12"/>
      <c r="Y757" s="10"/>
    </row>
    <row r="758" spans="1:43">
      <c r="B758" s="11"/>
      <c r="C758" s="10"/>
      <c r="V758" s="17"/>
      <c r="X758" s="11"/>
      <c r="Y758" s="10"/>
    </row>
    <row r="759" spans="1:43">
      <c r="B759" s="15" t="s">
        <v>18</v>
      </c>
      <c r="C759" s="16">
        <f>SUM(C740:C758)</f>
        <v>140.01000000000022</v>
      </c>
      <c r="V759" s="17"/>
      <c r="X759" s="15" t="s">
        <v>18</v>
      </c>
      <c r="Y759" s="16">
        <f>SUM(Y740:Y758)</f>
        <v>140.01000000000022</v>
      </c>
    </row>
    <row r="760" spans="1:43">
      <c r="D760" t="s">
        <v>22</v>
      </c>
      <c r="E760" t="s">
        <v>21</v>
      </c>
      <c r="V760" s="17"/>
      <c r="Z760" t="s">
        <v>22</v>
      </c>
      <c r="AA760" t="s">
        <v>21</v>
      </c>
    </row>
    <row r="761" spans="1:43">
      <c r="E761" s="1" t="s">
        <v>19</v>
      </c>
      <c r="V761" s="17"/>
      <c r="AA761" s="1" t="s">
        <v>19</v>
      </c>
    </row>
    <row r="762" spans="1:43">
      <c r="V762" s="17"/>
    </row>
    <row r="763" spans="1:43">
      <c r="V763" s="17"/>
    </row>
    <row r="764" spans="1:43">
      <c r="V764" s="17"/>
    </row>
    <row r="765" spans="1:43">
      <c r="V765" s="17"/>
    </row>
    <row r="766" spans="1:43">
      <c r="V766" s="17"/>
    </row>
    <row r="767" spans="1:43">
      <c r="V767" s="17"/>
    </row>
    <row r="768" spans="1:43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</row>
    <row r="769" spans="1:43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</row>
    <row r="770" spans="1:43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</row>
    <row r="771" spans="1:43">
      <c r="V771" s="17"/>
    </row>
    <row r="772" spans="1:43">
      <c r="H772" s="173" t="s">
        <v>30</v>
      </c>
      <c r="I772" s="173"/>
      <c r="J772" s="173"/>
      <c r="V772" s="17"/>
      <c r="AA772" s="173" t="s">
        <v>31</v>
      </c>
      <c r="AB772" s="173"/>
      <c r="AC772" s="173"/>
    </row>
    <row r="773" spans="1:43">
      <c r="H773" s="173"/>
      <c r="I773" s="173"/>
      <c r="J773" s="173"/>
      <c r="V773" s="17"/>
      <c r="AA773" s="173"/>
      <c r="AB773" s="173"/>
      <c r="AC773" s="173"/>
    </row>
    <row r="774" spans="1:43">
      <c r="V774" s="17"/>
    </row>
    <row r="775" spans="1:43">
      <c r="V775" s="17"/>
    </row>
    <row r="776" spans="1:43" ht="23.25">
      <c r="B776" s="24" t="s">
        <v>69</v>
      </c>
      <c r="V776" s="17"/>
      <c r="X776" s="22" t="s">
        <v>69</v>
      </c>
    </row>
    <row r="777" spans="1:43" ht="23.25">
      <c r="B777" s="23" t="s">
        <v>32</v>
      </c>
      <c r="C777" s="20">
        <f>IF(X732="PAGADO",0,C737)</f>
        <v>-140.01000000000022</v>
      </c>
      <c r="E777" s="174" t="s">
        <v>20</v>
      </c>
      <c r="F777" s="174"/>
      <c r="G777" s="174"/>
      <c r="H777" s="174"/>
      <c r="V777" s="17"/>
      <c r="X777" s="23" t="s">
        <v>32</v>
      </c>
      <c r="Y777" s="20">
        <f>IF(B1577="PAGADO",0,C782)</f>
        <v>-140.01000000000022</v>
      </c>
      <c r="AA777" s="174" t="s">
        <v>20</v>
      </c>
      <c r="AB777" s="174"/>
      <c r="AC777" s="174"/>
      <c r="AD777" s="174"/>
    </row>
    <row r="778" spans="1:43">
      <c r="B778" s="1" t="s">
        <v>0</v>
      </c>
      <c r="C778" s="19">
        <f>H793</f>
        <v>0</v>
      </c>
      <c r="E778" s="2" t="s">
        <v>1</v>
      </c>
      <c r="F778" s="2" t="s">
        <v>2</v>
      </c>
      <c r="G778" s="2" t="s">
        <v>3</v>
      </c>
      <c r="H778" s="2" t="s">
        <v>4</v>
      </c>
      <c r="N778" s="2" t="s">
        <v>1</v>
      </c>
      <c r="O778" s="2" t="s">
        <v>5</v>
      </c>
      <c r="P778" s="2" t="s">
        <v>4</v>
      </c>
      <c r="Q778" s="2" t="s">
        <v>6</v>
      </c>
      <c r="R778" s="2" t="s">
        <v>7</v>
      </c>
      <c r="S778" s="3"/>
      <c r="V778" s="17"/>
      <c r="X778" s="1" t="s">
        <v>0</v>
      </c>
      <c r="Y778" s="19">
        <f>AD793</f>
        <v>0</v>
      </c>
      <c r="AA778" s="2" t="s">
        <v>1</v>
      </c>
      <c r="AB778" s="2" t="s">
        <v>2</v>
      </c>
      <c r="AC778" s="2" t="s">
        <v>3</v>
      </c>
      <c r="AD778" s="2" t="s">
        <v>4</v>
      </c>
      <c r="AJ778" s="2" t="s">
        <v>1</v>
      </c>
      <c r="AK778" s="2" t="s">
        <v>5</v>
      </c>
      <c r="AL778" s="2" t="s">
        <v>4</v>
      </c>
      <c r="AM778" s="2" t="s">
        <v>6</v>
      </c>
      <c r="AN778" s="2" t="s">
        <v>7</v>
      </c>
      <c r="AO778" s="3"/>
    </row>
    <row r="779" spans="1:43">
      <c r="C779" s="2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Y779" s="2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1:43">
      <c r="B780" s="1" t="s">
        <v>24</v>
      </c>
      <c r="C780" s="19">
        <f>IF(C777&gt;0,C777+C778,C778)</f>
        <v>0</v>
      </c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" t="s">
        <v>24</v>
      </c>
      <c r="Y780" s="19">
        <f>IF(Y777&gt;0,Y777+Y778,Y778)</f>
        <v>0</v>
      </c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1:43">
      <c r="B781" s="1" t="s">
        <v>9</v>
      </c>
      <c r="C781" s="20">
        <f>C805</f>
        <v>140.01000000000022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" t="s">
        <v>9</v>
      </c>
      <c r="Y781" s="20">
        <f>Y805</f>
        <v>140.01000000000022</v>
      </c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1:43">
      <c r="B782" s="6" t="s">
        <v>26</v>
      </c>
      <c r="C782" s="21">
        <f>C780-C781</f>
        <v>-140.01000000000022</v>
      </c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6" t="s">
        <v>27</v>
      </c>
      <c r="Y782" s="21">
        <f>Y780-Y781</f>
        <v>-140.01000000000022</v>
      </c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1:43" ht="23.25">
      <c r="B783" s="6"/>
      <c r="C783" s="7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75" t="str">
        <f>IF(Y782&lt;0,"NO PAGAR","COBRAR'")</f>
        <v>NO PAGAR</v>
      </c>
      <c r="Y783" s="175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1:43" ht="23.25">
      <c r="B784" s="175" t="str">
        <f>IF(C782&lt;0,"NO PAGAR","COBRAR'")</f>
        <v>NO PAGAR</v>
      </c>
      <c r="C784" s="175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6"/>
      <c r="Y784" s="8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68" t="s">
        <v>9</v>
      </c>
      <c r="C785" s="169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68" t="s">
        <v>9</v>
      </c>
      <c r="Y785" s="169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9" t="str">
        <f>IF(Y737&lt;0,"SALDO ADELANTADO","SALDO A FAVOR '")</f>
        <v>SALDO ADELANTADO</v>
      </c>
      <c r="C786" s="10">
        <f>IF(Y737&lt;=0,Y737*-1)</f>
        <v>140.01000000000022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9" t="str">
        <f>IF(C782&lt;0,"SALDO ADELANTADO","SALDO A FAVOR'")</f>
        <v>SALDO ADELANTADO</v>
      </c>
      <c r="Y786" s="10">
        <f>IF(C782&lt;=0,C782*-1)</f>
        <v>140.01000000000022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10</v>
      </c>
      <c r="C787" s="10">
        <f>R795</f>
        <v>0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10</v>
      </c>
      <c r="Y787" s="10">
        <f>AN795</f>
        <v>0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11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11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12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12</v>
      </c>
      <c r="Y789" s="1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1" t="s">
        <v>13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13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14</v>
      </c>
      <c r="C791" s="10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14</v>
      </c>
      <c r="Y791" s="1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15</v>
      </c>
      <c r="C792" s="10"/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1" t="s">
        <v>15</v>
      </c>
      <c r="Y792" s="10"/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16</v>
      </c>
      <c r="C793" s="10"/>
      <c r="E793" s="170" t="s">
        <v>7</v>
      </c>
      <c r="F793" s="171"/>
      <c r="G793" s="172"/>
      <c r="H793" s="5">
        <f>SUM(H779:H792)</f>
        <v>0</v>
      </c>
      <c r="N793" s="3"/>
      <c r="O793" s="3"/>
      <c r="P793" s="3"/>
      <c r="Q793" s="3"/>
      <c r="R793" s="18"/>
      <c r="S793" s="3"/>
      <c r="V793" s="17"/>
      <c r="X793" s="11" t="s">
        <v>16</v>
      </c>
      <c r="Y793" s="10"/>
      <c r="AA793" s="170" t="s">
        <v>7</v>
      </c>
      <c r="AB793" s="171"/>
      <c r="AC793" s="172"/>
      <c r="AD793" s="5">
        <f>SUM(AD779:AD792)</f>
        <v>0</v>
      </c>
      <c r="AJ793" s="3"/>
      <c r="AK793" s="3"/>
      <c r="AL793" s="3"/>
      <c r="AM793" s="3"/>
      <c r="AN793" s="18"/>
      <c r="AO793" s="3"/>
    </row>
    <row r="794" spans="2:41">
      <c r="B794" s="11" t="s">
        <v>17</v>
      </c>
      <c r="C794" s="10"/>
      <c r="E794" s="13"/>
      <c r="F794" s="13"/>
      <c r="G794" s="13"/>
      <c r="N794" s="3"/>
      <c r="O794" s="3"/>
      <c r="P794" s="3"/>
      <c r="Q794" s="3"/>
      <c r="R794" s="18"/>
      <c r="S794" s="3"/>
      <c r="V794" s="17"/>
      <c r="X794" s="11" t="s">
        <v>17</v>
      </c>
      <c r="Y794" s="10"/>
      <c r="AA794" s="13"/>
      <c r="AB794" s="13"/>
      <c r="AC794" s="13"/>
      <c r="AJ794" s="3"/>
      <c r="AK794" s="3"/>
      <c r="AL794" s="3"/>
      <c r="AM794" s="3"/>
      <c r="AN794" s="18"/>
      <c r="AO794" s="3"/>
    </row>
    <row r="795" spans="2:41">
      <c r="B795" s="12"/>
      <c r="C795" s="10"/>
      <c r="N795" s="170" t="s">
        <v>7</v>
      </c>
      <c r="O795" s="171"/>
      <c r="P795" s="171"/>
      <c r="Q795" s="172"/>
      <c r="R795" s="18">
        <f>SUM(R779:R794)</f>
        <v>0</v>
      </c>
      <c r="S795" s="3"/>
      <c r="V795" s="17"/>
      <c r="X795" s="12"/>
      <c r="Y795" s="10"/>
      <c r="AJ795" s="170" t="s">
        <v>7</v>
      </c>
      <c r="AK795" s="171"/>
      <c r="AL795" s="171"/>
      <c r="AM795" s="172"/>
      <c r="AN795" s="18">
        <f>SUM(AN779:AN794)</f>
        <v>0</v>
      </c>
      <c r="AO795" s="3"/>
    </row>
    <row r="796" spans="2:41">
      <c r="B796" s="12"/>
      <c r="C796" s="10"/>
      <c r="V796" s="17"/>
      <c r="X796" s="12"/>
      <c r="Y796" s="10"/>
    </row>
    <row r="797" spans="2:41">
      <c r="B797" s="12"/>
      <c r="C797" s="10"/>
      <c r="V797" s="17"/>
      <c r="X797" s="12"/>
      <c r="Y797" s="10"/>
    </row>
    <row r="798" spans="2:41">
      <c r="B798" s="12"/>
      <c r="C798" s="10"/>
      <c r="E798" s="14"/>
      <c r="V798" s="17"/>
      <c r="X798" s="12"/>
      <c r="Y798" s="10"/>
      <c r="AA798" s="14"/>
    </row>
    <row r="799" spans="2:41">
      <c r="B799" s="12"/>
      <c r="C799" s="10"/>
      <c r="V799" s="17"/>
      <c r="X799" s="12"/>
      <c r="Y799" s="10"/>
    </row>
    <row r="800" spans="2:41">
      <c r="B800" s="12"/>
      <c r="C800" s="10"/>
      <c r="V800" s="17"/>
      <c r="X800" s="12"/>
      <c r="Y800" s="10"/>
    </row>
    <row r="801" spans="2:27">
      <c r="B801" s="12"/>
      <c r="C801" s="10"/>
      <c r="V801" s="17"/>
      <c r="X801" s="12"/>
      <c r="Y801" s="10"/>
    </row>
    <row r="802" spans="2:27">
      <c r="B802" s="12"/>
      <c r="C802" s="10"/>
      <c r="V802" s="17"/>
      <c r="X802" s="12"/>
      <c r="Y802" s="10"/>
    </row>
    <row r="803" spans="2:27">
      <c r="B803" s="12"/>
      <c r="C803" s="10"/>
      <c r="V803" s="17"/>
      <c r="X803" s="12"/>
      <c r="Y803" s="10"/>
    </row>
    <row r="804" spans="2:27">
      <c r="B804" s="11"/>
      <c r="C804" s="10"/>
      <c r="V804" s="17"/>
      <c r="X804" s="11"/>
      <c r="Y804" s="10"/>
    </row>
    <row r="805" spans="2:27">
      <c r="B805" s="15" t="s">
        <v>18</v>
      </c>
      <c r="C805" s="16">
        <f>SUM(C786:C804)</f>
        <v>140.01000000000022</v>
      </c>
      <c r="D805" t="s">
        <v>22</v>
      </c>
      <c r="E805" t="s">
        <v>21</v>
      </c>
      <c r="V805" s="17"/>
      <c r="X805" s="15" t="s">
        <v>18</v>
      </c>
      <c r="Y805" s="16">
        <f>SUM(Y786:Y804)</f>
        <v>140.01000000000022</v>
      </c>
      <c r="Z805" t="s">
        <v>22</v>
      </c>
      <c r="AA805" t="s">
        <v>21</v>
      </c>
    </row>
    <row r="806" spans="2:27">
      <c r="E806" s="1" t="s">
        <v>19</v>
      </c>
      <c r="V806" s="17"/>
      <c r="AA806" s="1" t="s">
        <v>19</v>
      </c>
    </row>
    <row r="807" spans="2:27">
      <c r="V807" s="17"/>
    </row>
    <row r="808" spans="2:27">
      <c r="V808" s="17"/>
    </row>
    <row r="809" spans="2:27">
      <c r="V809" s="17"/>
    </row>
    <row r="810" spans="2:27">
      <c r="V810" s="17"/>
    </row>
    <row r="811" spans="2:27">
      <c r="V811" s="17"/>
    </row>
    <row r="812" spans="2:27">
      <c r="V812" s="17"/>
    </row>
    <row r="813" spans="2:27">
      <c r="V813" s="17"/>
    </row>
    <row r="814" spans="2:27">
      <c r="V814" s="17"/>
    </row>
    <row r="815" spans="2:27">
      <c r="V815" s="17"/>
    </row>
    <row r="816" spans="2:27">
      <c r="V816" s="17"/>
    </row>
    <row r="817" spans="2:41">
      <c r="V817" s="17"/>
    </row>
    <row r="818" spans="2:41">
      <c r="V818" s="17"/>
    </row>
    <row r="819" spans="2:41">
      <c r="V819" s="17"/>
      <c r="AC819" s="176" t="s">
        <v>29</v>
      </c>
      <c r="AD819" s="176"/>
      <c r="AE819" s="176"/>
    </row>
    <row r="820" spans="2:41">
      <c r="H820" s="173" t="s">
        <v>28</v>
      </c>
      <c r="I820" s="173"/>
      <c r="J820" s="173"/>
      <c r="V820" s="17"/>
      <c r="AC820" s="176"/>
      <c r="AD820" s="176"/>
      <c r="AE820" s="176"/>
    </row>
    <row r="821" spans="2:41">
      <c r="H821" s="173"/>
      <c r="I821" s="173"/>
      <c r="J821" s="173"/>
      <c r="V821" s="17"/>
      <c r="AC821" s="176"/>
      <c r="AD821" s="176"/>
      <c r="AE821" s="176"/>
    </row>
    <row r="822" spans="2:41">
      <c r="V822" s="17"/>
    </row>
    <row r="823" spans="2:41">
      <c r="V823" s="17"/>
    </row>
    <row r="824" spans="2:41" ht="23.25">
      <c r="B824" s="22" t="s">
        <v>70</v>
      </c>
      <c r="V824" s="17"/>
      <c r="X824" s="22" t="s">
        <v>70</v>
      </c>
    </row>
    <row r="825" spans="2:41" ht="23.25">
      <c r="B825" s="23" t="s">
        <v>32</v>
      </c>
      <c r="C825" s="20">
        <f>IF(X777="PAGADO",0,Y782)</f>
        <v>-140.01000000000022</v>
      </c>
      <c r="E825" s="174" t="s">
        <v>20</v>
      </c>
      <c r="F825" s="174"/>
      <c r="G825" s="174"/>
      <c r="H825" s="174"/>
      <c r="V825" s="17"/>
      <c r="X825" s="23" t="s">
        <v>32</v>
      </c>
      <c r="Y825" s="20">
        <f>IF(B825="PAGADO",0,C830)</f>
        <v>-140.01000000000022</v>
      </c>
      <c r="AA825" s="174" t="s">
        <v>20</v>
      </c>
      <c r="AB825" s="174"/>
      <c r="AC825" s="174"/>
      <c r="AD825" s="174"/>
    </row>
    <row r="826" spans="2:41">
      <c r="B826" s="1" t="s">
        <v>0</v>
      </c>
      <c r="C826" s="19">
        <f>H841</f>
        <v>0</v>
      </c>
      <c r="E826" s="2" t="s">
        <v>1</v>
      </c>
      <c r="F826" s="2" t="s">
        <v>2</v>
      </c>
      <c r="G826" s="2" t="s">
        <v>3</v>
      </c>
      <c r="H826" s="2" t="s">
        <v>4</v>
      </c>
      <c r="N826" s="2" t="s">
        <v>1</v>
      </c>
      <c r="O826" s="2" t="s">
        <v>5</v>
      </c>
      <c r="P826" s="2" t="s">
        <v>4</v>
      </c>
      <c r="Q826" s="2" t="s">
        <v>6</v>
      </c>
      <c r="R826" s="2" t="s">
        <v>7</v>
      </c>
      <c r="S826" s="3"/>
      <c r="V826" s="17"/>
      <c r="X826" s="1" t="s">
        <v>0</v>
      </c>
      <c r="Y826" s="19">
        <f>AD841</f>
        <v>0</v>
      </c>
      <c r="AA826" s="2" t="s">
        <v>1</v>
      </c>
      <c r="AB826" s="2" t="s">
        <v>2</v>
      </c>
      <c r="AC826" s="2" t="s">
        <v>3</v>
      </c>
      <c r="AD826" s="2" t="s">
        <v>4</v>
      </c>
      <c r="AJ826" s="2" t="s">
        <v>1</v>
      </c>
      <c r="AK826" s="2" t="s">
        <v>5</v>
      </c>
      <c r="AL826" s="2" t="s">
        <v>4</v>
      </c>
      <c r="AM826" s="2" t="s">
        <v>6</v>
      </c>
      <c r="AN826" s="2" t="s">
        <v>7</v>
      </c>
      <c r="AO826" s="3"/>
    </row>
    <row r="827" spans="2:41">
      <c r="C827" s="2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Y827" s="2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" t="s">
        <v>24</v>
      </c>
      <c r="C828" s="19">
        <f>IF(C825&gt;0,C825+C826,C826)</f>
        <v>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" t="s">
        <v>24</v>
      </c>
      <c r="Y828" s="19">
        <f>IF(Y825&gt;0,Y826+Y825,Y826)</f>
        <v>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" t="s">
        <v>9</v>
      </c>
      <c r="C829" s="20">
        <f>C852</f>
        <v>140.01000000000022</v>
      </c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" t="s">
        <v>9</v>
      </c>
      <c r="Y829" s="20">
        <f>Y852</f>
        <v>140.01000000000022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6" t="s">
        <v>25</v>
      </c>
      <c r="C830" s="21">
        <f>C828-C829</f>
        <v>-140.01000000000022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6" t="s">
        <v>8</v>
      </c>
      <c r="Y830" s="21">
        <f>Y828-Y829</f>
        <v>-140.01000000000022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 ht="26.25">
      <c r="B831" s="177" t="str">
        <f>IF(C830&lt;0,"NO PAGAR","COBRAR")</f>
        <v>NO PAGAR</v>
      </c>
      <c r="C831" s="177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77" t="str">
        <f>IF(Y830&lt;0,"NO PAGAR","COBRAR")</f>
        <v>NO PAGAR</v>
      </c>
      <c r="Y831" s="177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68" t="s">
        <v>9</v>
      </c>
      <c r="C832" s="169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68" t="s">
        <v>9</v>
      </c>
      <c r="Y832" s="169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9" t="str">
        <f>IF(C866&lt;0,"SALDO A FAVOR","SALDO ADELANTAD0'")</f>
        <v>SALDO ADELANTAD0'</v>
      </c>
      <c r="C833" s="10">
        <f>IF(Y777&lt;=0,Y777*-1)</f>
        <v>140.01000000000022</v>
      </c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9" t="str">
        <f>IF(C830&lt;0,"SALDO ADELANTADO","SALDO A FAVOR'")</f>
        <v>SALDO ADELANTADO</v>
      </c>
      <c r="Y833" s="10">
        <f>IF(C830&lt;=0,C830*-1)</f>
        <v>140.01000000000022</v>
      </c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10</v>
      </c>
      <c r="C834" s="10">
        <f>R843</f>
        <v>0</v>
      </c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10</v>
      </c>
      <c r="Y834" s="10">
        <f>AN843</f>
        <v>0</v>
      </c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11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11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12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12</v>
      </c>
      <c r="Y836" s="10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13</v>
      </c>
      <c r="C837" s="10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13</v>
      </c>
      <c r="Y837" s="10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1" t="s">
        <v>14</v>
      </c>
      <c r="C838" s="1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14</v>
      </c>
      <c r="Y838" s="1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1" t="s">
        <v>15</v>
      </c>
      <c r="C839" s="1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15</v>
      </c>
      <c r="Y839" s="1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16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16</v>
      </c>
      <c r="Y840" s="1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1" t="s">
        <v>17</v>
      </c>
      <c r="C841" s="10"/>
      <c r="E841" s="170" t="s">
        <v>7</v>
      </c>
      <c r="F841" s="171"/>
      <c r="G841" s="172"/>
      <c r="H841" s="5">
        <f>SUM(H827:H840)</f>
        <v>0</v>
      </c>
      <c r="N841" s="3"/>
      <c r="O841" s="3"/>
      <c r="P841" s="3"/>
      <c r="Q841" s="3"/>
      <c r="R841" s="18"/>
      <c r="S841" s="3"/>
      <c r="V841" s="17"/>
      <c r="X841" s="11" t="s">
        <v>17</v>
      </c>
      <c r="Y841" s="10"/>
      <c r="AA841" s="170" t="s">
        <v>7</v>
      </c>
      <c r="AB841" s="171"/>
      <c r="AC841" s="172"/>
      <c r="AD841" s="5">
        <f>SUM(AD827:AD840)</f>
        <v>0</v>
      </c>
      <c r="AJ841" s="3"/>
      <c r="AK841" s="3"/>
      <c r="AL841" s="3"/>
      <c r="AM841" s="3"/>
      <c r="AN841" s="18"/>
      <c r="AO841" s="3"/>
    </row>
    <row r="842" spans="2:41">
      <c r="B842" s="12"/>
      <c r="C842" s="10"/>
      <c r="E842" s="13"/>
      <c r="F842" s="13"/>
      <c r="G842" s="13"/>
      <c r="N842" s="3"/>
      <c r="O842" s="3"/>
      <c r="P842" s="3"/>
      <c r="Q842" s="3"/>
      <c r="R842" s="18"/>
      <c r="S842" s="3"/>
      <c r="V842" s="17"/>
      <c r="X842" s="12"/>
      <c r="Y842" s="10"/>
      <c r="AA842" s="13"/>
      <c r="AB842" s="13"/>
      <c r="AC842" s="13"/>
      <c r="AJ842" s="3"/>
      <c r="AK842" s="3"/>
      <c r="AL842" s="3"/>
      <c r="AM842" s="3"/>
      <c r="AN842" s="18"/>
      <c r="AO842" s="3"/>
    </row>
    <row r="843" spans="2:41">
      <c r="B843" s="12"/>
      <c r="C843" s="10"/>
      <c r="N843" s="170" t="s">
        <v>7</v>
      </c>
      <c r="O843" s="171"/>
      <c r="P843" s="171"/>
      <c r="Q843" s="172"/>
      <c r="R843" s="18">
        <f>SUM(R827:R842)</f>
        <v>0</v>
      </c>
      <c r="S843" s="3"/>
      <c r="V843" s="17"/>
      <c r="X843" s="12"/>
      <c r="Y843" s="10"/>
      <c r="AJ843" s="170" t="s">
        <v>7</v>
      </c>
      <c r="AK843" s="171"/>
      <c r="AL843" s="171"/>
      <c r="AM843" s="172"/>
      <c r="AN843" s="18">
        <f>SUM(AN827:AN842)</f>
        <v>0</v>
      </c>
      <c r="AO843" s="3"/>
    </row>
    <row r="844" spans="2:41">
      <c r="B844" s="12"/>
      <c r="C844" s="10"/>
      <c r="V844" s="17"/>
      <c r="X844" s="12"/>
      <c r="Y844" s="10"/>
    </row>
    <row r="845" spans="2:41">
      <c r="B845" s="12"/>
      <c r="C845" s="10"/>
      <c r="V845" s="17"/>
      <c r="X845" s="12"/>
      <c r="Y845" s="10"/>
    </row>
    <row r="846" spans="2:41">
      <c r="B846" s="12"/>
      <c r="C846" s="10"/>
      <c r="E846" s="14"/>
      <c r="V846" s="17"/>
      <c r="X846" s="12"/>
      <c r="Y846" s="10"/>
      <c r="AA846" s="14"/>
    </row>
    <row r="847" spans="2:41">
      <c r="B847" s="12"/>
      <c r="C847" s="10"/>
      <c r="V847" s="17"/>
      <c r="X847" s="12"/>
      <c r="Y847" s="10"/>
    </row>
    <row r="848" spans="2:41">
      <c r="B848" s="12"/>
      <c r="C848" s="10"/>
      <c r="V848" s="17"/>
      <c r="X848" s="12"/>
      <c r="Y848" s="10"/>
    </row>
    <row r="849" spans="1:43">
      <c r="B849" s="12"/>
      <c r="C849" s="10"/>
      <c r="V849" s="17"/>
      <c r="X849" s="12"/>
      <c r="Y849" s="10"/>
    </row>
    <row r="850" spans="1:43">
      <c r="B850" s="12"/>
      <c r="C850" s="10"/>
      <c r="V850" s="17"/>
      <c r="X850" s="12"/>
      <c r="Y850" s="10"/>
    </row>
    <row r="851" spans="1:43">
      <c r="B851" s="11"/>
      <c r="C851" s="10"/>
      <c r="V851" s="17"/>
      <c r="X851" s="11"/>
      <c r="Y851" s="10"/>
    </row>
    <row r="852" spans="1:43">
      <c r="B852" s="15" t="s">
        <v>18</v>
      </c>
      <c r="C852" s="16">
        <f>SUM(C833:C851)</f>
        <v>140.01000000000022</v>
      </c>
      <c r="V852" s="17"/>
      <c r="X852" s="15" t="s">
        <v>18</v>
      </c>
      <c r="Y852" s="16">
        <f>SUM(Y833:Y851)</f>
        <v>140.01000000000022</v>
      </c>
    </row>
    <row r="853" spans="1:43">
      <c r="D853" t="s">
        <v>22</v>
      </c>
      <c r="E853" t="s">
        <v>21</v>
      </c>
      <c r="V853" s="17"/>
      <c r="Z853" t="s">
        <v>22</v>
      </c>
      <c r="AA853" t="s">
        <v>21</v>
      </c>
    </row>
    <row r="854" spans="1:43">
      <c r="E854" s="1" t="s">
        <v>19</v>
      </c>
      <c r="V854" s="17"/>
      <c r="AA854" s="1" t="s">
        <v>19</v>
      </c>
    </row>
    <row r="855" spans="1:43">
      <c r="V855" s="17"/>
    </row>
    <row r="856" spans="1:43">
      <c r="V856" s="17"/>
    </row>
    <row r="857" spans="1:43">
      <c r="V857" s="17"/>
    </row>
    <row r="858" spans="1:43">
      <c r="V858" s="17"/>
    </row>
    <row r="859" spans="1:43">
      <c r="V859" s="17"/>
    </row>
    <row r="860" spans="1:43">
      <c r="V860" s="17"/>
    </row>
    <row r="861" spans="1:43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</row>
    <row r="862" spans="1:43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</row>
    <row r="863" spans="1:4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</row>
    <row r="864" spans="1:43">
      <c r="V864" s="17"/>
    </row>
    <row r="865" spans="2:41">
      <c r="H865" s="173" t="s">
        <v>30</v>
      </c>
      <c r="I865" s="173"/>
      <c r="J865" s="173"/>
      <c r="V865" s="17"/>
      <c r="AA865" s="173" t="s">
        <v>31</v>
      </c>
      <c r="AB865" s="173"/>
      <c r="AC865" s="173"/>
    </row>
    <row r="866" spans="2:41">
      <c r="H866" s="173"/>
      <c r="I866" s="173"/>
      <c r="J866" s="173"/>
      <c r="V866" s="17"/>
      <c r="AA866" s="173"/>
      <c r="AB866" s="173"/>
      <c r="AC866" s="173"/>
    </row>
    <row r="867" spans="2:41">
      <c r="V867" s="17"/>
    </row>
    <row r="868" spans="2:41">
      <c r="V868" s="17"/>
    </row>
    <row r="869" spans="2:41" ht="23.25">
      <c r="B869" s="24" t="s">
        <v>70</v>
      </c>
      <c r="V869" s="17"/>
      <c r="X869" s="22" t="s">
        <v>70</v>
      </c>
    </row>
    <row r="870" spans="2:41" ht="23.25">
      <c r="B870" s="23" t="s">
        <v>32</v>
      </c>
      <c r="C870" s="20">
        <f>IF(X825="PAGADO",0,C830)</f>
        <v>-140.01000000000022</v>
      </c>
      <c r="E870" s="174" t="s">
        <v>20</v>
      </c>
      <c r="F870" s="174"/>
      <c r="G870" s="174"/>
      <c r="H870" s="174"/>
      <c r="V870" s="17"/>
      <c r="X870" s="23" t="s">
        <v>32</v>
      </c>
      <c r="Y870" s="20">
        <f>IF(B1670="PAGADO",0,C875)</f>
        <v>-140.01000000000022</v>
      </c>
      <c r="AA870" s="174" t="s">
        <v>20</v>
      </c>
      <c r="AB870" s="174"/>
      <c r="AC870" s="174"/>
      <c r="AD870" s="174"/>
    </row>
    <row r="871" spans="2:41">
      <c r="B871" s="1" t="s">
        <v>0</v>
      </c>
      <c r="C871" s="19">
        <f>H886</f>
        <v>0</v>
      </c>
      <c r="E871" s="2" t="s">
        <v>1</v>
      </c>
      <c r="F871" s="2" t="s">
        <v>2</v>
      </c>
      <c r="G871" s="2" t="s">
        <v>3</v>
      </c>
      <c r="H871" s="2" t="s">
        <v>4</v>
      </c>
      <c r="N871" s="2" t="s">
        <v>1</v>
      </c>
      <c r="O871" s="2" t="s">
        <v>5</v>
      </c>
      <c r="P871" s="2" t="s">
        <v>4</v>
      </c>
      <c r="Q871" s="2" t="s">
        <v>6</v>
      </c>
      <c r="R871" s="2" t="s">
        <v>7</v>
      </c>
      <c r="S871" s="3"/>
      <c r="V871" s="17"/>
      <c r="X871" s="1" t="s">
        <v>0</v>
      </c>
      <c r="Y871" s="19">
        <f>AD886</f>
        <v>0</v>
      </c>
      <c r="AA871" s="2" t="s">
        <v>1</v>
      </c>
      <c r="AB871" s="2" t="s">
        <v>2</v>
      </c>
      <c r="AC871" s="2" t="s">
        <v>3</v>
      </c>
      <c r="AD871" s="2" t="s">
        <v>4</v>
      </c>
      <c r="AJ871" s="2" t="s">
        <v>1</v>
      </c>
      <c r="AK871" s="2" t="s">
        <v>5</v>
      </c>
      <c r="AL871" s="2" t="s">
        <v>4</v>
      </c>
      <c r="AM871" s="2" t="s">
        <v>6</v>
      </c>
      <c r="AN871" s="2" t="s">
        <v>7</v>
      </c>
      <c r="AO871" s="3"/>
    </row>
    <row r="872" spans="2:41">
      <c r="C872" s="2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Y872" s="2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" t="s">
        <v>24</v>
      </c>
      <c r="C873" s="19">
        <f>IF(C870&gt;0,C870+C871,C871)</f>
        <v>0</v>
      </c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" t="s">
        <v>24</v>
      </c>
      <c r="Y873" s="19">
        <f>IF(Y870&gt;0,Y870+Y871,Y871)</f>
        <v>0</v>
      </c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" t="s">
        <v>9</v>
      </c>
      <c r="C874" s="20">
        <f>C898</f>
        <v>140.01000000000022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" t="s">
        <v>9</v>
      </c>
      <c r="Y874" s="20">
        <f>Y898</f>
        <v>140.01000000000022</v>
      </c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6" t="s">
        <v>26</v>
      </c>
      <c r="C875" s="21">
        <f>C873-C874</f>
        <v>-140.01000000000022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6" t="s">
        <v>27</v>
      </c>
      <c r="Y875" s="21">
        <f>Y873-Y874</f>
        <v>-140.01000000000022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ht="23.25">
      <c r="B876" s="6"/>
      <c r="C876" s="7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75" t="str">
        <f>IF(Y875&lt;0,"NO PAGAR","COBRAR'")</f>
        <v>NO PAGAR</v>
      </c>
      <c r="Y876" s="175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 ht="23.25">
      <c r="B877" s="175" t="str">
        <f>IF(C875&lt;0,"NO PAGAR","COBRAR'")</f>
        <v>NO PAGAR</v>
      </c>
      <c r="C877" s="175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6"/>
      <c r="Y877" s="8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68" t="s">
        <v>9</v>
      </c>
      <c r="C878" s="169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68" t="s">
        <v>9</v>
      </c>
      <c r="Y878" s="169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9" t="str">
        <f>IF(Y830&lt;0,"SALDO ADELANTADO","SALDO A FAVOR '")</f>
        <v>SALDO ADELANTADO</v>
      </c>
      <c r="C879" s="10">
        <f>IF(Y830&lt;=0,Y830*-1)</f>
        <v>140.01000000000022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9" t="str">
        <f>IF(C875&lt;0,"SALDO ADELANTADO","SALDO A FAVOR'")</f>
        <v>SALDO ADELANTADO</v>
      </c>
      <c r="Y879" s="10">
        <f>IF(C875&lt;=0,C875*-1)</f>
        <v>140.01000000000022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10</v>
      </c>
      <c r="C880" s="10">
        <f>R888</f>
        <v>0</v>
      </c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10</v>
      </c>
      <c r="Y880" s="10">
        <f>AN888</f>
        <v>0</v>
      </c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11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11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12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12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13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13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14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14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15</v>
      </c>
      <c r="C885" s="1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15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16</v>
      </c>
      <c r="C886" s="10"/>
      <c r="E886" s="170" t="s">
        <v>7</v>
      </c>
      <c r="F886" s="171"/>
      <c r="G886" s="172"/>
      <c r="H886" s="5">
        <f>SUM(H872:H885)</f>
        <v>0</v>
      </c>
      <c r="N886" s="3"/>
      <c r="O886" s="3"/>
      <c r="P886" s="3"/>
      <c r="Q886" s="3"/>
      <c r="R886" s="18"/>
      <c r="S886" s="3"/>
      <c r="V886" s="17"/>
      <c r="X886" s="11" t="s">
        <v>16</v>
      </c>
      <c r="Y886" s="10"/>
      <c r="AA886" s="170" t="s">
        <v>7</v>
      </c>
      <c r="AB886" s="171"/>
      <c r="AC886" s="172"/>
      <c r="AD886" s="5">
        <f>SUM(AD872:AD885)</f>
        <v>0</v>
      </c>
      <c r="AJ886" s="3"/>
      <c r="AK886" s="3"/>
      <c r="AL886" s="3"/>
      <c r="AM886" s="3"/>
      <c r="AN886" s="18"/>
      <c r="AO886" s="3"/>
    </row>
    <row r="887" spans="2:41">
      <c r="B887" s="11" t="s">
        <v>17</v>
      </c>
      <c r="C887" s="10"/>
      <c r="E887" s="13"/>
      <c r="F887" s="13"/>
      <c r="G887" s="13"/>
      <c r="N887" s="3"/>
      <c r="O887" s="3"/>
      <c r="P887" s="3"/>
      <c r="Q887" s="3"/>
      <c r="R887" s="18"/>
      <c r="S887" s="3"/>
      <c r="V887" s="17"/>
      <c r="X887" s="11" t="s">
        <v>17</v>
      </c>
      <c r="Y887" s="10"/>
      <c r="AA887" s="13"/>
      <c r="AB887" s="13"/>
      <c r="AC887" s="13"/>
      <c r="AJ887" s="3"/>
      <c r="AK887" s="3"/>
      <c r="AL887" s="3"/>
      <c r="AM887" s="3"/>
      <c r="AN887" s="18"/>
      <c r="AO887" s="3"/>
    </row>
    <row r="888" spans="2:41">
      <c r="B888" s="12"/>
      <c r="C888" s="10"/>
      <c r="N888" s="170" t="s">
        <v>7</v>
      </c>
      <c r="O888" s="171"/>
      <c r="P888" s="171"/>
      <c r="Q888" s="172"/>
      <c r="R888" s="18">
        <f>SUM(R872:R887)</f>
        <v>0</v>
      </c>
      <c r="S888" s="3"/>
      <c r="V888" s="17"/>
      <c r="X888" s="12"/>
      <c r="Y888" s="10"/>
      <c r="AJ888" s="170" t="s">
        <v>7</v>
      </c>
      <c r="AK888" s="171"/>
      <c r="AL888" s="171"/>
      <c r="AM888" s="172"/>
      <c r="AN888" s="18">
        <f>SUM(AN872:AN887)</f>
        <v>0</v>
      </c>
      <c r="AO888" s="3"/>
    </row>
    <row r="889" spans="2:41">
      <c r="B889" s="12"/>
      <c r="C889" s="10"/>
      <c r="V889" s="17"/>
      <c r="X889" s="12"/>
      <c r="Y889" s="10"/>
    </row>
    <row r="890" spans="2:41">
      <c r="B890" s="12"/>
      <c r="C890" s="10"/>
      <c r="V890" s="17"/>
      <c r="X890" s="12"/>
      <c r="Y890" s="10"/>
    </row>
    <row r="891" spans="2:41">
      <c r="B891" s="12"/>
      <c r="C891" s="10"/>
      <c r="E891" s="14"/>
      <c r="V891" s="17"/>
      <c r="X891" s="12"/>
      <c r="Y891" s="10"/>
      <c r="AA891" s="14"/>
    </row>
    <row r="892" spans="2:41">
      <c r="B892" s="12"/>
      <c r="C892" s="10"/>
      <c r="V892" s="17"/>
      <c r="X892" s="12"/>
      <c r="Y892" s="10"/>
    </row>
    <row r="893" spans="2:41">
      <c r="B893" s="12"/>
      <c r="C893" s="10"/>
      <c r="V893" s="17"/>
      <c r="X893" s="12"/>
      <c r="Y893" s="10"/>
    </row>
    <row r="894" spans="2:41">
      <c r="B894" s="12"/>
      <c r="C894" s="10"/>
      <c r="V894" s="17"/>
      <c r="X894" s="12"/>
      <c r="Y894" s="10"/>
    </row>
    <row r="895" spans="2:41">
      <c r="B895" s="12"/>
      <c r="C895" s="10"/>
      <c r="V895" s="17"/>
      <c r="X895" s="12"/>
      <c r="Y895" s="10"/>
    </row>
    <row r="896" spans="2:41">
      <c r="B896" s="12"/>
      <c r="C896" s="10"/>
      <c r="V896" s="17"/>
      <c r="X896" s="12"/>
      <c r="Y896" s="10"/>
    </row>
    <row r="897" spans="2:27">
      <c r="B897" s="11"/>
      <c r="C897" s="10"/>
      <c r="V897" s="17"/>
      <c r="X897" s="11"/>
      <c r="Y897" s="10"/>
    </row>
    <row r="898" spans="2:27">
      <c r="B898" s="15" t="s">
        <v>18</v>
      </c>
      <c r="C898" s="16">
        <f>SUM(C879:C897)</f>
        <v>140.01000000000022</v>
      </c>
      <c r="D898" t="s">
        <v>22</v>
      </c>
      <c r="E898" t="s">
        <v>21</v>
      </c>
      <c r="V898" s="17"/>
      <c r="X898" s="15" t="s">
        <v>18</v>
      </c>
      <c r="Y898" s="16">
        <f>SUM(Y879:Y897)</f>
        <v>140.01000000000022</v>
      </c>
      <c r="Z898" t="s">
        <v>22</v>
      </c>
      <c r="AA898" t="s">
        <v>21</v>
      </c>
    </row>
    <row r="899" spans="2:27">
      <c r="E899" s="1" t="s">
        <v>19</v>
      </c>
      <c r="V899" s="17"/>
      <c r="AA899" s="1" t="s">
        <v>19</v>
      </c>
    </row>
    <row r="900" spans="2:27">
      <c r="V900" s="17"/>
    </row>
    <row r="901" spans="2:27">
      <c r="V901" s="17"/>
    </row>
    <row r="902" spans="2:27">
      <c r="V902" s="17"/>
    </row>
    <row r="903" spans="2:27">
      <c r="V903" s="17"/>
    </row>
    <row r="904" spans="2:27">
      <c r="V904" s="17"/>
    </row>
    <row r="905" spans="2:27">
      <c r="V905" s="17"/>
    </row>
    <row r="906" spans="2:27">
      <c r="V906" s="17"/>
    </row>
    <row r="907" spans="2:27">
      <c r="V907" s="17"/>
    </row>
    <row r="908" spans="2:27">
      <c r="V908" s="17"/>
    </row>
    <row r="909" spans="2:27">
      <c r="V909" s="17"/>
    </row>
    <row r="910" spans="2:27">
      <c r="V910" s="17"/>
    </row>
    <row r="911" spans="2:27">
      <c r="V911" s="17"/>
    </row>
    <row r="912" spans="2:27">
      <c r="V912" s="17"/>
    </row>
    <row r="913" spans="2:41">
      <c r="V913" s="17"/>
      <c r="AC913" s="176" t="s">
        <v>29</v>
      </c>
      <c r="AD913" s="176"/>
      <c r="AE913" s="176"/>
    </row>
    <row r="914" spans="2:41">
      <c r="H914" s="173" t="s">
        <v>28</v>
      </c>
      <c r="I914" s="173"/>
      <c r="J914" s="173"/>
      <c r="V914" s="17"/>
      <c r="AC914" s="176"/>
      <c r="AD914" s="176"/>
      <c r="AE914" s="176"/>
    </row>
    <row r="915" spans="2:41">
      <c r="H915" s="173"/>
      <c r="I915" s="173"/>
      <c r="J915" s="173"/>
      <c r="V915" s="17"/>
      <c r="AC915" s="176"/>
      <c r="AD915" s="176"/>
      <c r="AE915" s="176"/>
    </row>
    <row r="916" spans="2:41">
      <c r="V916" s="17"/>
    </row>
    <row r="917" spans="2:41">
      <c r="V917" s="17"/>
    </row>
    <row r="918" spans="2:41" ht="23.25">
      <c r="B918" s="22" t="s">
        <v>71</v>
      </c>
      <c r="V918" s="17"/>
      <c r="X918" s="22" t="s">
        <v>71</v>
      </c>
    </row>
    <row r="919" spans="2:41" ht="23.25">
      <c r="B919" s="23" t="s">
        <v>32</v>
      </c>
      <c r="C919" s="20">
        <f>IF(X870="PAGADO",0,Y875)</f>
        <v>-140.01000000000022</v>
      </c>
      <c r="E919" s="174" t="s">
        <v>20</v>
      </c>
      <c r="F919" s="174"/>
      <c r="G919" s="174"/>
      <c r="H919" s="174"/>
      <c r="V919" s="17"/>
      <c r="X919" s="23" t="s">
        <v>32</v>
      </c>
      <c r="Y919" s="20">
        <f>IF(B919="PAGADO",0,C924)</f>
        <v>-140.01000000000022</v>
      </c>
      <c r="AA919" s="174" t="s">
        <v>20</v>
      </c>
      <c r="AB919" s="174"/>
      <c r="AC919" s="174"/>
      <c r="AD919" s="174"/>
    </row>
    <row r="920" spans="2:41">
      <c r="B920" s="1" t="s">
        <v>0</v>
      </c>
      <c r="C920" s="19">
        <f>H935</f>
        <v>0</v>
      </c>
      <c r="E920" s="2" t="s">
        <v>1</v>
      </c>
      <c r="F920" s="2" t="s">
        <v>2</v>
      </c>
      <c r="G920" s="2" t="s">
        <v>3</v>
      </c>
      <c r="H920" s="2" t="s">
        <v>4</v>
      </c>
      <c r="N920" s="2" t="s">
        <v>1</v>
      </c>
      <c r="O920" s="2" t="s">
        <v>5</v>
      </c>
      <c r="P920" s="2" t="s">
        <v>4</v>
      </c>
      <c r="Q920" s="2" t="s">
        <v>6</v>
      </c>
      <c r="R920" s="2" t="s">
        <v>7</v>
      </c>
      <c r="S920" s="3"/>
      <c r="V920" s="17"/>
      <c r="X920" s="1" t="s">
        <v>0</v>
      </c>
      <c r="Y920" s="19">
        <f>AD935</f>
        <v>0</v>
      </c>
      <c r="AA920" s="2" t="s">
        <v>1</v>
      </c>
      <c r="AB920" s="2" t="s">
        <v>2</v>
      </c>
      <c r="AC920" s="2" t="s">
        <v>3</v>
      </c>
      <c r="AD920" s="2" t="s">
        <v>4</v>
      </c>
      <c r="AJ920" s="2" t="s">
        <v>1</v>
      </c>
      <c r="AK920" s="2" t="s">
        <v>5</v>
      </c>
      <c r="AL920" s="2" t="s">
        <v>4</v>
      </c>
      <c r="AM920" s="2" t="s">
        <v>6</v>
      </c>
      <c r="AN920" s="2" t="s">
        <v>7</v>
      </c>
      <c r="AO920" s="3"/>
    </row>
    <row r="921" spans="2:41">
      <c r="C921" s="2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Y921" s="2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" t="s">
        <v>24</v>
      </c>
      <c r="C922" s="19">
        <f>IF(C919&gt;0,C919+C920,C920)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" t="s">
        <v>24</v>
      </c>
      <c r="Y922" s="19">
        <f>IF(Y919&gt;0,Y920+Y919,Y920)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" t="s">
        <v>9</v>
      </c>
      <c r="C923" s="20">
        <f>C946</f>
        <v>140.01000000000022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" t="s">
        <v>9</v>
      </c>
      <c r="Y923" s="20">
        <f>Y946</f>
        <v>140.01000000000022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6" t="s">
        <v>25</v>
      </c>
      <c r="C924" s="21">
        <f>C922-C923</f>
        <v>-140.01000000000022</v>
      </c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6" t="s">
        <v>8</v>
      </c>
      <c r="Y924" s="21">
        <f>Y922-Y923</f>
        <v>-140.01000000000022</v>
      </c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ht="26.25">
      <c r="B925" s="177" t="str">
        <f>IF(C924&lt;0,"NO PAGAR","COBRAR")</f>
        <v>NO PAGAR</v>
      </c>
      <c r="C925" s="177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77" t="str">
        <f>IF(Y924&lt;0,"NO PAGAR","COBRAR")</f>
        <v>NO PAGAR</v>
      </c>
      <c r="Y925" s="177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68" t="s">
        <v>9</v>
      </c>
      <c r="C926" s="169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68" t="s">
        <v>9</v>
      </c>
      <c r="Y926" s="169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9" t="str">
        <f>IF(C960&lt;0,"SALDO A FAVOR","SALDO ADELANTAD0'")</f>
        <v>SALDO ADELANTAD0'</v>
      </c>
      <c r="C927" s="10">
        <f>IF(Y875&lt;=0,Y875*-1)</f>
        <v>140.01000000000022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9" t="str">
        <f>IF(C924&lt;0,"SALDO ADELANTADO","SALDO A FAVOR'")</f>
        <v>SALDO ADELANTADO</v>
      </c>
      <c r="Y927" s="10">
        <f>IF(C924&lt;=0,C924*-1)</f>
        <v>140.01000000000022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10</v>
      </c>
      <c r="C928" s="10">
        <f>R937</f>
        <v>0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10</v>
      </c>
      <c r="Y928" s="10">
        <f>AN937</f>
        <v>0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11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11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12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12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13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13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1" t="s">
        <v>14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14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15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15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16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16</v>
      </c>
      <c r="Y934" s="1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1" t="s">
        <v>17</v>
      </c>
      <c r="C935" s="10"/>
      <c r="E935" s="170" t="s">
        <v>7</v>
      </c>
      <c r="F935" s="171"/>
      <c r="G935" s="172"/>
      <c r="H935" s="5">
        <f>SUM(H921:H934)</f>
        <v>0</v>
      </c>
      <c r="N935" s="3"/>
      <c r="O935" s="3"/>
      <c r="P935" s="3"/>
      <c r="Q935" s="3"/>
      <c r="R935" s="18"/>
      <c r="S935" s="3"/>
      <c r="V935" s="17"/>
      <c r="X935" s="11" t="s">
        <v>17</v>
      </c>
      <c r="Y935" s="10"/>
      <c r="AA935" s="170" t="s">
        <v>7</v>
      </c>
      <c r="AB935" s="171"/>
      <c r="AC935" s="172"/>
      <c r="AD935" s="5">
        <f>SUM(AD921:AD934)</f>
        <v>0</v>
      </c>
      <c r="AJ935" s="3"/>
      <c r="AK935" s="3"/>
      <c r="AL935" s="3"/>
      <c r="AM935" s="3"/>
      <c r="AN935" s="18"/>
      <c r="AO935" s="3"/>
    </row>
    <row r="936" spans="2:41">
      <c r="B936" s="12"/>
      <c r="C936" s="10"/>
      <c r="E936" s="13"/>
      <c r="F936" s="13"/>
      <c r="G936" s="13"/>
      <c r="N936" s="3"/>
      <c r="O936" s="3"/>
      <c r="P936" s="3"/>
      <c r="Q936" s="3"/>
      <c r="R936" s="18"/>
      <c r="S936" s="3"/>
      <c r="V936" s="17"/>
      <c r="X936" s="12"/>
      <c r="Y936" s="10"/>
      <c r="AA936" s="13"/>
      <c r="AB936" s="13"/>
      <c r="AC936" s="13"/>
      <c r="AJ936" s="3"/>
      <c r="AK936" s="3"/>
      <c r="AL936" s="3"/>
      <c r="AM936" s="3"/>
      <c r="AN936" s="18"/>
      <c r="AO936" s="3"/>
    </row>
    <row r="937" spans="2:41">
      <c r="B937" s="12"/>
      <c r="C937" s="10"/>
      <c r="N937" s="170" t="s">
        <v>7</v>
      </c>
      <c r="O937" s="171"/>
      <c r="P937" s="171"/>
      <c r="Q937" s="172"/>
      <c r="R937" s="18">
        <f>SUM(R921:R936)</f>
        <v>0</v>
      </c>
      <c r="S937" s="3"/>
      <c r="V937" s="17"/>
      <c r="X937" s="12"/>
      <c r="Y937" s="10"/>
      <c r="AJ937" s="170" t="s">
        <v>7</v>
      </c>
      <c r="AK937" s="171"/>
      <c r="AL937" s="171"/>
      <c r="AM937" s="172"/>
      <c r="AN937" s="18">
        <f>SUM(AN921:AN936)</f>
        <v>0</v>
      </c>
      <c r="AO937" s="3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V939" s="17"/>
      <c r="X939" s="12"/>
      <c r="Y939" s="10"/>
    </row>
    <row r="940" spans="2:41">
      <c r="B940" s="12"/>
      <c r="C940" s="10"/>
      <c r="E940" s="14"/>
      <c r="V940" s="17"/>
      <c r="X940" s="12"/>
      <c r="Y940" s="10"/>
      <c r="AA940" s="14"/>
    </row>
    <row r="941" spans="2:41">
      <c r="B941" s="12"/>
      <c r="C941" s="10"/>
      <c r="V941" s="17"/>
      <c r="X941" s="12"/>
      <c r="Y941" s="10"/>
    </row>
    <row r="942" spans="2:41">
      <c r="B942" s="12"/>
      <c r="C942" s="10"/>
      <c r="V942" s="17"/>
      <c r="X942" s="12"/>
      <c r="Y942" s="10"/>
    </row>
    <row r="943" spans="2:41">
      <c r="B943" s="12"/>
      <c r="C943" s="10"/>
      <c r="V943" s="17"/>
      <c r="X943" s="12"/>
      <c r="Y943" s="10"/>
    </row>
    <row r="944" spans="2:41">
      <c r="B944" s="12"/>
      <c r="C944" s="10"/>
      <c r="V944" s="17"/>
      <c r="X944" s="12"/>
      <c r="Y944" s="10"/>
    </row>
    <row r="945" spans="1:43">
      <c r="B945" s="11"/>
      <c r="C945" s="10"/>
      <c r="V945" s="17"/>
      <c r="X945" s="11"/>
      <c r="Y945" s="10"/>
    </row>
    <row r="946" spans="1:43">
      <c r="B946" s="15" t="s">
        <v>18</v>
      </c>
      <c r="C946" s="16">
        <f>SUM(C927:C945)</f>
        <v>140.01000000000022</v>
      </c>
      <c r="V946" s="17"/>
      <c r="X946" s="15" t="s">
        <v>18</v>
      </c>
      <c r="Y946" s="16">
        <f>SUM(Y927:Y945)</f>
        <v>140.01000000000022</v>
      </c>
    </row>
    <row r="947" spans="1:43">
      <c r="D947" t="s">
        <v>22</v>
      </c>
      <c r="E947" t="s">
        <v>21</v>
      </c>
      <c r="V947" s="17"/>
      <c r="Z947" t="s">
        <v>22</v>
      </c>
      <c r="AA947" t="s">
        <v>21</v>
      </c>
    </row>
    <row r="948" spans="1:43">
      <c r="E948" s="1" t="s">
        <v>19</v>
      </c>
      <c r="V948" s="17"/>
      <c r="AA948" s="1" t="s">
        <v>19</v>
      </c>
    </row>
    <row r="949" spans="1:43">
      <c r="V949" s="17"/>
    </row>
    <row r="950" spans="1:43">
      <c r="V950" s="17"/>
    </row>
    <row r="951" spans="1:43">
      <c r="V951" s="17"/>
    </row>
    <row r="952" spans="1:43">
      <c r="V952" s="17"/>
    </row>
    <row r="953" spans="1:43">
      <c r="V953" s="17"/>
    </row>
    <row r="954" spans="1:43">
      <c r="V954" s="17"/>
    </row>
    <row r="955" spans="1:43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</row>
    <row r="956" spans="1:43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</row>
    <row r="957" spans="1:43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</row>
    <row r="958" spans="1:43">
      <c r="V958" s="17"/>
    </row>
    <row r="959" spans="1:43">
      <c r="H959" s="173" t="s">
        <v>30</v>
      </c>
      <c r="I959" s="173"/>
      <c r="J959" s="173"/>
      <c r="V959" s="17"/>
      <c r="AA959" s="173" t="s">
        <v>31</v>
      </c>
      <c r="AB959" s="173"/>
      <c r="AC959" s="173"/>
    </row>
    <row r="960" spans="1:43">
      <c r="H960" s="173"/>
      <c r="I960" s="173"/>
      <c r="J960" s="173"/>
      <c r="V960" s="17"/>
      <c r="AA960" s="173"/>
      <c r="AB960" s="173"/>
      <c r="AC960" s="173"/>
    </row>
    <row r="961" spans="2:41">
      <c r="V961" s="17"/>
    </row>
    <row r="962" spans="2:41">
      <c r="V962" s="17"/>
    </row>
    <row r="963" spans="2:41" ht="23.25">
      <c r="B963" s="24" t="s">
        <v>73</v>
      </c>
      <c r="V963" s="17"/>
      <c r="X963" s="22" t="s">
        <v>71</v>
      </c>
    </row>
    <row r="964" spans="2:41" ht="23.25">
      <c r="B964" s="23" t="s">
        <v>32</v>
      </c>
      <c r="C964" s="20">
        <f>IF(X919="PAGADO",0,C924)</f>
        <v>-140.01000000000022</v>
      </c>
      <c r="E964" s="174" t="s">
        <v>20</v>
      </c>
      <c r="F964" s="174"/>
      <c r="G964" s="174"/>
      <c r="H964" s="174"/>
      <c r="V964" s="17"/>
      <c r="X964" s="23" t="s">
        <v>32</v>
      </c>
      <c r="Y964" s="20">
        <f>IF(B1764="PAGADO",0,C969)</f>
        <v>-140.01000000000022</v>
      </c>
      <c r="AA964" s="174" t="s">
        <v>20</v>
      </c>
      <c r="AB964" s="174"/>
      <c r="AC964" s="174"/>
      <c r="AD964" s="174"/>
    </row>
    <row r="965" spans="2:41">
      <c r="B965" s="1" t="s">
        <v>0</v>
      </c>
      <c r="C965" s="19">
        <f>H980</f>
        <v>0</v>
      </c>
      <c r="E965" s="2" t="s">
        <v>1</v>
      </c>
      <c r="F965" s="2" t="s">
        <v>2</v>
      </c>
      <c r="G965" s="2" t="s">
        <v>3</v>
      </c>
      <c r="H965" s="2" t="s">
        <v>4</v>
      </c>
      <c r="N965" s="2" t="s">
        <v>1</v>
      </c>
      <c r="O965" s="2" t="s">
        <v>5</v>
      </c>
      <c r="P965" s="2" t="s">
        <v>4</v>
      </c>
      <c r="Q965" s="2" t="s">
        <v>6</v>
      </c>
      <c r="R965" s="2" t="s">
        <v>7</v>
      </c>
      <c r="S965" s="3"/>
      <c r="V965" s="17"/>
      <c r="X965" s="1" t="s">
        <v>0</v>
      </c>
      <c r="Y965" s="19">
        <f>AD980</f>
        <v>0</v>
      </c>
      <c r="AA965" s="2" t="s">
        <v>1</v>
      </c>
      <c r="AB965" s="2" t="s">
        <v>2</v>
      </c>
      <c r="AC965" s="2" t="s">
        <v>3</v>
      </c>
      <c r="AD965" s="2" t="s">
        <v>4</v>
      </c>
      <c r="AJ965" s="2" t="s">
        <v>1</v>
      </c>
      <c r="AK965" s="2" t="s">
        <v>5</v>
      </c>
      <c r="AL965" s="2" t="s">
        <v>4</v>
      </c>
      <c r="AM965" s="2" t="s">
        <v>6</v>
      </c>
      <c r="AN965" s="2" t="s">
        <v>7</v>
      </c>
      <c r="AO965" s="3"/>
    </row>
    <row r="966" spans="2:41">
      <c r="C966" s="2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Y966" s="2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" t="s">
        <v>24</v>
      </c>
      <c r="C967" s="19">
        <f>IF(C964&gt;0,C964+C965,C965)</f>
        <v>0</v>
      </c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" t="s">
        <v>24</v>
      </c>
      <c r="Y967" s="19">
        <f>IF(Y964&gt;0,Y964+Y965,Y965)</f>
        <v>0</v>
      </c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" t="s">
        <v>9</v>
      </c>
      <c r="C968" s="20">
        <f>C992</f>
        <v>140.01000000000022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" t="s">
        <v>9</v>
      </c>
      <c r="Y968" s="20">
        <f>Y992</f>
        <v>140.01000000000022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6" t="s">
        <v>26</v>
      </c>
      <c r="C969" s="21">
        <f>C967-C968</f>
        <v>-140.01000000000022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6" t="s">
        <v>27</v>
      </c>
      <c r="Y969" s="21">
        <f>Y967-Y968</f>
        <v>-140.01000000000022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ht="23.25">
      <c r="B970" s="6"/>
      <c r="C970" s="7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75" t="str">
        <f>IF(Y969&lt;0,"NO PAGAR","COBRAR'")</f>
        <v>NO PAGAR</v>
      </c>
      <c r="Y970" s="175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 ht="23.25">
      <c r="B971" s="175" t="str">
        <f>IF(C969&lt;0,"NO PAGAR","COBRAR'")</f>
        <v>NO PAGAR</v>
      </c>
      <c r="C971" s="175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6"/>
      <c r="Y971" s="8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68" t="s">
        <v>9</v>
      </c>
      <c r="C972" s="169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68" t="s">
        <v>9</v>
      </c>
      <c r="Y972" s="169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9" t="str">
        <f>IF(Y924&lt;0,"SALDO ADELANTADO","SALDO A FAVOR '")</f>
        <v>SALDO ADELANTADO</v>
      </c>
      <c r="C973" s="10">
        <f>IF(Y924&lt;=0,Y924*-1)</f>
        <v>140.01000000000022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9" t="str">
        <f>IF(C969&lt;0,"SALDO ADELANTADO","SALDO A FAVOR'")</f>
        <v>SALDO ADELANTADO</v>
      </c>
      <c r="Y973" s="10">
        <f>IF(C969&lt;=0,C969*-1)</f>
        <v>140.01000000000022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10</v>
      </c>
      <c r="C974" s="10">
        <f>R982</f>
        <v>0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10</v>
      </c>
      <c r="Y974" s="10">
        <f>AN982</f>
        <v>0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11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11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12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12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13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13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14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14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15</v>
      </c>
      <c r="C979" s="1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15</v>
      </c>
      <c r="Y979" s="1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16</v>
      </c>
      <c r="C980" s="10"/>
      <c r="E980" s="170" t="s">
        <v>7</v>
      </c>
      <c r="F980" s="171"/>
      <c r="G980" s="172"/>
      <c r="H980" s="5">
        <f>SUM(H966:H979)</f>
        <v>0</v>
      </c>
      <c r="N980" s="3"/>
      <c r="O980" s="3"/>
      <c r="P980" s="3"/>
      <c r="Q980" s="3"/>
      <c r="R980" s="18"/>
      <c r="S980" s="3"/>
      <c r="V980" s="17"/>
      <c r="X980" s="11" t="s">
        <v>16</v>
      </c>
      <c r="Y980" s="10"/>
      <c r="AA980" s="170" t="s">
        <v>7</v>
      </c>
      <c r="AB980" s="171"/>
      <c r="AC980" s="172"/>
      <c r="AD980" s="5">
        <f>SUM(AD966:AD979)</f>
        <v>0</v>
      </c>
      <c r="AJ980" s="3"/>
      <c r="AK980" s="3"/>
      <c r="AL980" s="3"/>
      <c r="AM980" s="3"/>
      <c r="AN980" s="18"/>
      <c r="AO980" s="3"/>
    </row>
    <row r="981" spans="2:41">
      <c r="B981" s="11" t="s">
        <v>17</v>
      </c>
      <c r="C981" s="10"/>
      <c r="E981" s="13"/>
      <c r="F981" s="13"/>
      <c r="G981" s="13"/>
      <c r="N981" s="3"/>
      <c r="O981" s="3"/>
      <c r="P981" s="3"/>
      <c r="Q981" s="3"/>
      <c r="R981" s="18"/>
      <c r="S981" s="3"/>
      <c r="V981" s="17"/>
      <c r="X981" s="11" t="s">
        <v>17</v>
      </c>
      <c r="Y981" s="10"/>
      <c r="AA981" s="13"/>
      <c r="AB981" s="13"/>
      <c r="AC981" s="13"/>
      <c r="AJ981" s="3"/>
      <c r="AK981" s="3"/>
      <c r="AL981" s="3"/>
      <c r="AM981" s="3"/>
      <c r="AN981" s="18"/>
      <c r="AO981" s="3"/>
    </row>
    <row r="982" spans="2:41">
      <c r="B982" s="12"/>
      <c r="C982" s="10"/>
      <c r="N982" s="170" t="s">
        <v>7</v>
      </c>
      <c r="O982" s="171"/>
      <c r="P982" s="171"/>
      <c r="Q982" s="172"/>
      <c r="R982" s="18">
        <f>SUM(R966:R981)</f>
        <v>0</v>
      </c>
      <c r="S982" s="3"/>
      <c r="V982" s="17"/>
      <c r="X982" s="12"/>
      <c r="Y982" s="10"/>
      <c r="AJ982" s="170" t="s">
        <v>7</v>
      </c>
      <c r="AK982" s="171"/>
      <c r="AL982" s="171"/>
      <c r="AM982" s="172"/>
      <c r="AN982" s="18">
        <f>SUM(AN966:AN981)</f>
        <v>0</v>
      </c>
      <c r="AO982" s="3"/>
    </row>
    <row r="983" spans="2:41">
      <c r="B983" s="12"/>
      <c r="C983" s="10"/>
      <c r="V983" s="17"/>
      <c r="X983" s="12"/>
      <c r="Y983" s="10"/>
    </row>
    <row r="984" spans="2:41">
      <c r="B984" s="12"/>
      <c r="C984" s="10"/>
      <c r="V984" s="17"/>
      <c r="X984" s="12"/>
      <c r="Y984" s="10"/>
    </row>
    <row r="985" spans="2:41">
      <c r="B985" s="12"/>
      <c r="C985" s="10"/>
      <c r="E985" s="14"/>
      <c r="V985" s="17"/>
      <c r="X985" s="12"/>
      <c r="Y985" s="10"/>
      <c r="AA985" s="14"/>
    </row>
    <row r="986" spans="2:41">
      <c r="B986" s="12"/>
      <c r="C986" s="10"/>
      <c r="V986" s="17"/>
      <c r="X986" s="12"/>
      <c r="Y986" s="10"/>
    </row>
    <row r="987" spans="2:41">
      <c r="B987" s="12"/>
      <c r="C987" s="10"/>
      <c r="V987" s="17"/>
      <c r="X987" s="12"/>
      <c r="Y987" s="10"/>
    </row>
    <row r="988" spans="2:41">
      <c r="B988" s="12"/>
      <c r="C988" s="10"/>
      <c r="V988" s="17"/>
      <c r="X988" s="12"/>
      <c r="Y988" s="10"/>
    </row>
    <row r="989" spans="2:41">
      <c r="B989" s="12"/>
      <c r="C989" s="10"/>
      <c r="V989" s="17"/>
      <c r="X989" s="12"/>
      <c r="Y989" s="10"/>
    </row>
    <row r="990" spans="2:41">
      <c r="B990" s="12"/>
      <c r="C990" s="10"/>
      <c r="V990" s="17"/>
      <c r="X990" s="12"/>
      <c r="Y990" s="10"/>
    </row>
    <row r="991" spans="2:41">
      <c r="B991" s="11"/>
      <c r="C991" s="10"/>
      <c r="V991" s="17"/>
      <c r="X991" s="11"/>
      <c r="Y991" s="10"/>
    </row>
    <row r="992" spans="2:41">
      <c r="B992" s="15" t="s">
        <v>18</v>
      </c>
      <c r="C992" s="16">
        <f>SUM(C973:C991)</f>
        <v>140.01000000000022</v>
      </c>
      <c r="D992" t="s">
        <v>22</v>
      </c>
      <c r="E992" t="s">
        <v>21</v>
      </c>
      <c r="V992" s="17"/>
      <c r="X992" s="15" t="s">
        <v>18</v>
      </c>
      <c r="Y992" s="16">
        <f>SUM(Y973:Y991)</f>
        <v>140.01000000000022</v>
      </c>
      <c r="Z992" t="s">
        <v>22</v>
      </c>
      <c r="AA992" t="s">
        <v>21</v>
      </c>
    </row>
    <row r="993" spans="5:31">
      <c r="E993" s="1" t="s">
        <v>19</v>
      </c>
      <c r="V993" s="17"/>
      <c r="AA993" s="1" t="s">
        <v>19</v>
      </c>
    </row>
    <row r="994" spans="5:31">
      <c r="V994" s="17"/>
    </row>
    <row r="995" spans="5:31">
      <c r="V995" s="17"/>
    </row>
    <row r="996" spans="5:31">
      <c r="V996" s="17"/>
    </row>
    <row r="997" spans="5:31">
      <c r="V997" s="17"/>
    </row>
    <row r="998" spans="5:31">
      <c r="V998" s="17"/>
    </row>
    <row r="999" spans="5:31">
      <c r="V999" s="17"/>
    </row>
    <row r="1000" spans="5:31">
      <c r="V1000" s="17"/>
    </row>
    <row r="1001" spans="5:31">
      <c r="V1001" s="17"/>
    </row>
    <row r="1002" spans="5:31">
      <c r="V1002" s="17"/>
    </row>
    <row r="1003" spans="5:31">
      <c r="V1003" s="17"/>
    </row>
    <row r="1004" spans="5:31">
      <c r="V1004" s="17"/>
    </row>
    <row r="1005" spans="5:31">
      <c r="V1005" s="17"/>
    </row>
    <row r="1006" spans="5:31">
      <c r="V1006" s="17"/>
      <c r="AC1006" s="176" t="s">
        <v>29</v>
      </c>
      <c r="AD1006" s="176"/>
      <c r="AE1006" s="176"/>
    </row>
    <row r="1007" spans="5:31">
      <c r="H1007" s="173" t="s">
        <v>28</v>
      </c>
      <c r="I1007" s="173"/>
      <c r="J1007" s="173"/>
      <c r="V1007" s="17"/>
      <c r="AC1007" s="176"/>
      <c r="AD1007" s="176"/>
      <c r="AE1007" s="176"/>
    </row>
    <row r="1008" spans="5:31">
      <c r="H1008" s="173"/>
      <c r="I1008" s="173"/>
      <c r="J1008" s="173"/>
      <c r="V1008" s="17"/>
      <c r="AC1008" s="176"/>
      <c r="AD1008" s="176"/>
      <c r="AE1008" s="176"/>
    </row>
    <row r="1009" spans="2:41">
      <c r="V1009" s="17"/>
    </row>
    <row r="1010" spans="2:41">
      <c r="V1010" s="17"/>
    </row>
    <row r="1011" spans="2:41" ht="23.25">
      <c r="B1011" s="22" t="s">
        <v>72</v>
      </c>
      <c r="V1011" s="17"/>
      <c r="X1011" s="22" t="s">
        <v>74</v>
      </c>
    </row>
    <row r="1012" spans="2:41" ht="23.25">
      <c r="B1012" s="23" t="s">
        <v>32</v>
      </c>
      <c r="C1012" s="20">
        <f>IF(X964="PAGADO",0,Y969)</f>
        <v>-140.01000000000022</v>
      </c>
      <c r="E1012" s="174" t="s">
        <v>20</v>
      </c>
      <c r="F1012" s="174"/>
      <c r="G1012" s="174"/>
      <c r="H1012" s="174"/>
      <c r="V1012" s="17"/>
      <c r="X1012" s="23" t="s">
        <v>32</v>
      </c>
      <c r="Y1012" s="20">
        <f>IF(B1012="PAGADO",0,C1017)</f>
        <v>-140.01000000000022</v>
      </c>
      <c r="AA1012" s="174" t="s">
        <v>20</v>
      </c>
      <c r="AB1012" s="174"/>
      <c r="AC1012" s="174"/>
      <c r="AD1012" s="174"/>
    </row>
    <row r="1013" spans="2:41">
      <c r="B1013" s="1" t="s">
        <v>0</v>
      </c>
      <c r="C1013" s="19">
        <f>H1028</f>
        <v>0</v>
      </c>
      <c r="E1013" s="2" t="s">
        <v>1</v>
      </c>
      <c r="F1013" s="2" t="s">
        <v>2</v>
      </c>
      <c r="G1013" s="2" t="s">
        <v>3</v>
      </c>
      <c r="H1013" s="2" t="s">
        <v>4</v>
      </c>
      <c r="N1013" s="2" t="s">
        <v>1</v>
      </c>
      <c r="O1013" s="2" t="s">
        <v>5</v>
      </c>
      <c r="P1013" s="2" t="s">
        <v>4</v>
      </c>
      <c r="Q1013" s="2" t="s">
        <v>6</v>
      </c>
      <c r="R1013" s="2" t="s">
        <v>7</v>
      </c>
      <c r="S1013" s="3"/>
      <c r="V1013" s="17"/>
      <c r="X1013" s="1" t="s">
        <v>0</v>
      </c>
      <c r="Y1013" s="19">
        <f>AD1028</f>
        <v>0</v>
      </c>
      <c r="AA1013" s="2" t="s">
        <v>1</v>
      </c>
      <c r="AB1013" s="2" t="s">
        <v>2</v>
      </c>
      <c r="AC1013" s="2" t="s">
        <v>3</v>
      </c>
      <c r="AD1013" s="2" t="s">
        <v>4</v>
      </c>
      <c r="AJ1013" s="2" t="s">
        <v>1</v>
      </c>
      <c r="AK1013" s="2" t="s">
        <v>5</v>
      </c>
      <c r="AL1013" s="2" t="s">
        <v>4</v>
      </c>
      <c r="AM1013" s="2" t="s">
        <v>6</v>
      </c>
      <c r="AN1013" s="2" t="s">
        <v>7</v>
      </c>
      <c r="AO1013" s="3"/>
    </row>
    <row r="1014" spans="2:41">
      <c r="C1014" s="2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Y1014" s="2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" t="s">
        <v>24</v>
      </c>
      <c r="C1015" s="19">
        <f>IF(C1012&gt;0,C1012+C1013,C1013)</f>
        <v>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" t="s">
        <v>24</v>
      </c>
      <c r="Y1015" s="19">
        <f>IF(Y1012&gt;0,Y1012+Y1013,Y1013)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" t="s">
        <v>9</v>
      </c>
      <c r="C1016" s="20">
        <f>C1039</f>
        <v>140.01000000000022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" t="s">
        <v>9</v>
      </c>
      <c r="Y1016" s="20">
        <f>Y1039</f>
        <v>140.01000000000022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6" t="s">
        <v>25</v>
      </c>
      <c r="C1017" s="21">
        <f>C1015-C1016</f>
        <v>-140.01000000000022</v>
      </c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6" t="s">
        <v>8</v>
      </c>
      <c r="Y1017" s="21">
        <f>Y1015-Y1016</f>
        <v>-140.01000000000022</v>
      </c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ht="26.25">
      <c r="B1018" s="177" t="str">
        <f>IF(C1017&lt;0,"NO PAGAR","COBRAR")</f>
        <v>NO PAGAR</v>
      </c>
      <c r="C1018" s="177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77" t="str">
        <f>IF(Y1017&lt;0,"NO PAGAR","COBRAR")</f>
        <v>NO PAGAR</v>
      </c>
      <c r="Y1018" s="177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68" t="s">
        <v>9</v>
      </c>
      <c r="C1019" s="169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68" t="s">
        <v>9</v>
      </c>
      <c r="Y1019" s="169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9" t="str">
        <f>IF(C1053&lt;0,"SALDO A FAVOR","SALDO ADELANTAD0'")</f>
        <v>SALDO ADELANTAD0'</v>
      </c>
      <c r="C1020" s="10">
        <f>IF(Y964&lt;=0,Y964*-1)</f>
        <v>140.01000000000022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9" t="str">
        <f>IF(C1017&lt;0,"SALDO ADELANTADO","SALDO A FAVOR'")</f>
        <v>SALDO ADELANTADO</v>
      </c>
      <c r="Y1020" s="10">
        <f>IF(C1017&lt;=0,C1017*-1)</f>
        <v>140.01000000000022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10</v>
      </c>
      <c r="C1021" s="10">
        <f>R1030</f>
        <v>0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10</v>
      </c>
      <c r="Y1021" s="10">
        <f>AN1030</f>
        <v>0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11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11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12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12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13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13</v>
      </c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1" t="s">
        <v>14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14</v>
      </c>
      <c r="Y1025" s="1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15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15</v>
      </c>
      <c r="Y1026" s="1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16</v>
      </c>
      <c r="C1027" s="1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16</v>
      </c>
      <c r="Y1027" s="1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1" t="s">
        <v>17</v>
      </c>
      <c r="C1028" s="10"/>
      <c r="E1028" s="170" t="s">
        <v>7</v>
      </c>
      <c r="F1028" s="171"/>
      <c r="G1028" s="172"/>
      <c r="H1028" s="5">
        <f>SUM(H1014:H1027)</f>
        <v>0</v>
      </c>
      <c r="N1028" s="3"/>
      <c r="O1028" s="3"/>
      <c r="P1028" s="3"/>
      <c r="Q1028" s="3"/>
      <c r="R1028" s="18"/>
      <c r="S1028" s="3"/>
      <c r="V1028" s="17"/>
      <c r="X1028" s="11" t="s">
        <v>17</v>
      </c>
      <c r="Y1028" s="10"/>
      <c r="AA1028" s="170" t="s">
        <v>7</v>
      </c>
      <c r="AB1028" s="171"/>
      <c r="AC1028" s="172"/>
      <c r="AD1028" s="5">
        <f>SUM(AD1014:AD1027)</f>
        <v>0</v>
      </c>
      <c r="AJ1028" s="3"/>
      <c r="AK1028" s="3"/>
      <c r="AL1028" s="3"/>
      <c r="AM1028" s="3"/>
      <c r="AN1028" s="18"/>
      <c r="AO1028" s="3"/>
    </row>
    <row r="1029" spans="2:41">
      <c r="B1029" s="12"/>
      <c r="C1029" s="10"/>
      <c r="E1029" s="13"/>
      <c r="F1029" s="13"/>
      <c r="G1029" s="13"/>
      <c r="N1029" s="3"/>
      <c r="O1029" s="3"/>
      <c r="P1029" s="3"/>
      <c r="Q1029" s="3"/>
      <c r="R1029" s="18"/>
      <c r="S1029" s="3"/>
      <c r="V1029" s="17"/>
      <c r="X1029" s="12"/>
      <c r="Y1029" s="10"/>
      <c r="AA1029" s="13"/>
      <c r="AB1029" s="13"/>
      <c r="AC1029" s="13"/>
      <c r="AJ1029" s="3"/>
      <c r="AK1029" s="3"/>
      <c r="AL1029" s="3"/>
      <c r="AM1029" s="3"/>
      <c r="AN1029" s="18"/>
      <c r="AO1029" s="3"/>
    </row>
    <row r="1030" spans="2:41">
      <c r="B1030" s="12"/>
      <c r="C1030" s="10"/>
      <c r="N1030" s="170" t="s">
        <v>7</v>
      </c>
      <c r="O1030" s="171"/>
      <c r="P1030" s="171"/>
      <c r="Q1030" s="172"/>
      <c r="R1030" s="18">
        <f>SUM(R1014:R1029)</f>
        <v>0</v>
      </c>
      <c r="S1030" s="3"/>
      <c r="V1030" s="17"/>
      <c r="X1030" s="12"/>
      <c r="Y1030" s="10"/>
      <c r="AJ1030" s="170" t="s">
        <v>7</v>
      </c>
      <c r="AK1030" s="171"/>
      <c r="AL1030" s="171"/>
      <c r="AM1030" s="172"/>
      <c r="AN1030" s="18">
        <f>SUM(AN1014:AN1029)</f>
        <v>0</v>
      </c>
      <c r="AO1030" s="3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V1032" s="17"/>
      <c r="X1032" s="12"/>
      <c r="Y1032" s="10"/>
    </row>
    <row r="1033" spans="2:41">
      <c r="B1033" s="12"/>
      <c r="C1033" s="10"/>
      <c r="E1033" s="14"/>
      <c r="V1033" s="17"/>
      <c r="X1033" s="12"/>
      <c r="Y1033" s="10"/>
      <c r="AA1033" s="14"/>
    </row>
    <row r="1034" spans="2:41">
      <c r="B1034" s="12"/>
      <c r="C1034" s="10"/>
      <c r="V1034" s="17"/>
      <c r="X1034" s="12"/>
      <c r="Y1034" s="10"/>
    </row>
    <row r="1035" spans="2:41">
      <c r="B1035" s="12"/>
      <c r="C1035" s="10"/>
      <c r="V1035" s="17"/>
      <c r="X1035" s="12"/>
      <c r="Y1035" s="10"/>
    </row>
    <row r="1036" spans="2:41">
      <c r="B1036" s="12"/>
      <c r="C1036" s="10"/>
      <c r="V1036" s="17"/>
      <c r="X1036" s="12"/>
      <c r="Y1036" s="10"/>
    </row>
    <row r="1037" spans="2:41">
      <c r="B1037" s="12"/>
      <c r="C1037" s="10"/>
      <c r="V1037" s="17"/>
      <c r="X1037" s="12"/>
      <c r="Y1037" s="10"/>
    </row>
    <row r="1038" spans="2:41">
      <c r="B1038" s="11"/>
      <c r="C1038" s="10"/>
      <c r="V1038" s="17"/>
      <c r="X1038" s="11"/>
      <c r="Y1038" s="10"/>
    </row>
    <row r="1039" spans="2:41">
      <c r="B1039" s="15" t="s">
        <v>18</v>
      </c>
      <c r="C1039" s="16">
        <f>SUM(C1020:C1038)</f>
        <v>140.01000000000022</v>
      </c>
      <c r="V1039" s="17"/>
      <c r="X1039" s="15" t="s">
        <v>18</v>
      </c>
      <c r="Y1039" s="16">
        <f>SUM(Y1020:Y1038)</f>
        <v>140.01000000000022</v>
      </c>
    </row>
    <row r="1040" spans="2:41">
      <c r="D1040" t="s">
        <v>22</v>
      </c>
      <c r="E1040" t="s">
        <v>21</v>
      </c>
      <c r="V1040" s="17"/>
      <c r="Z1040" t="s">
        <v>22</v>
      </c>
      <c r="AA1040" t="s">
        <v>21</v>
      </c>
    </row>
    <row r="1041" spans="1:43">
      <c r="E1041" s="1" t="s">
        <v>19</v>
      </c>
      <c r="V1041" s="17"/>
      <c r="AA1041" s="1" t="s">
        <v>19</v>
      </c>
    </row>
    <row r="1042" spans="1:43">
      <c r="V1042" s="17"/>
    </row>
    <row r="1043" spans="1:43">
      <c r="V1043" s="17"/>
    </row>
    <row r="1044" spans="1:43">
      <c r="V1044" s="17"/>
    </row>
    <row r="1045" spans="1:43">
      <c r="V1045" s="17"/>
    </row>
    <row r="1046" spans="1:43">
      <c r="V1046" s="17"/>
    </row>
    <row r="1047" spans="1:43">
      <c r="V1047" s="17"/>
    </row>
    <row r="1048" spans="1:43">
      <c r="A1048" s="17"/>
      <c r="B1048" s="17"/>
      <c r="C1048" s="17"/>
      <c r="D1048" s="17"/>
      <c r="E1048" s="17"/>
      <c r="F1048" s="17"/>
      <c r="G1048" s="17"/>
      <c r="H1048" s="17"/>
      <c r="I1048" s="17"/>
      <c r="J1048" s="17"/>
      <c r="K1048" s="17"/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  <c r="AA1048" s="17"/>
      <c r="AB1048" s="17"/>
      <c r="AC1048" s="17"/>
      <c r="AD1048" s="17"/>
      <c r="AE1048" s="17"/>
      <c r="AF1048" s="17"/>
      <c r="AG1048" s="17"/>
      <c r="AH1048" s="17"/>
      <c r="AI1048" s="17"/>
      <c r="AJ1048" s="17"/>
      <c r="AK1048" s="17"/>
      <c r="AL1048" s="17"/>
      <c r="AM1048" s="17"/>
      <c r="AN1048" s="17"/>
      <c r="AO1048" s="17"/>
      <c r="AP1048" s="17"/>
      <c r="AQ1048" s="17"/>
    </row>
    <row r="1049" spans="1:43">
      <c r="A1049" s="17"/>
      <c r="B1049" s="17"/>
      <c r="C1049" s="17"/>
      <c r="D1049" s="17"/>
      <c r="E1049" s="17"/>
      <c r="F1049" s="17"/>
      <c r="G1049" s="17"/>
      <c r="H1049" s="17"/>
      <c r="I1049" s="17"/>
      <c r="J1049" s="17"/>
      <c r="K1049" s="17"/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  <c r="AA1049" s="17"/>
      <c r="AB1049" s="17"/>
      <c r="AC1049" s="17"/>
      <c r="AD1049" s="17"/>
      <c r="AE1049" s="17"/>
      <c r="AF1049" s="17"/>
      <c r="AG1049" s="17"/>
      <c r="AH1049" s="17"/>
      <c r="AI1049" s="17"/>
      <c r="AJ1049" s="17"/>
      <c r="AK1049" s="17"/>
      <c r="AL1049" s="17"/>
      <c r="AM1049" s="17"/>
      <c r="AN1049" s="17"/>
      <c r="AO1049" s="17"/>
      <c r="AP1049" s="17"/>
      <c r="AQ1049" s="17"/>
    </row>
    <row r="1050" spans="1:43">
      <c r="A1050" s="17"/>
      <c r="B1050" s="17"/>
      <c r="C1050" s="17"/>
      <c r="D1050" s="17"/>
      <c r="E1050" s="17"/>
      <c r="F1050" s="17"/>
      <c r="G1050" s="17"/>
      <c r="H1050" s="17"/>
      <c r="I1050" s="17"/>
      <c r="J1050" s="17"/>
      <c r="K1050" s="17"/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  <c r="AA1050" s="17"/>
      <c r="AB1050" s="17"/>
      <c r="AC1050" s="17"/>
      <c r="AD1050" s="17"/>
      <c r="AE1050" s="17"/>
      <c r="AF1050" s="17"/>
      <c r="AG1050" s="17"/>
      <c r="AH1050" s="17"/>
      <c r="AI1050" s="17"/>
      <c r="AJ1050" s="17"/>
      <c r="AK1050" s="17"/>
      <c r="AL1050" s="17"/>
      <c r="AM1050" s="17"/>
      <c r="AN1050" s="17"/>
      <c r="AO1050" s="17"/>
      <c r="AP1050" s="17"/>
      <c r="AQ1050" s="17"/>
    </row>
    <row r="1051" spans="1:43">
      <c r="V1051" s="17"/>
    </row>
    <row r="1052" spans="1:43">
      <c r="H1052" s="173" t="s">
        <v>30</v>
      </c>
      <c r="I1052" s="173"/>
      <c r="J1052" s="173"/>
      <c r="V1052" s="17"/>
      <c r="AA1052" s="173" t="s">
        <v>31</v>
      </c>
      <c r="AB1052" s="173"/>
      <c r="AC1052" s="173"/>
    </row>
    <row r="1053" spans="1:43">
      <c r="H1053" s="173"/>
      <c r="I1053" s="173"/>
      <c r="J1053" s="173"/>
      <c r="V1053" s="17"/>
      <c r="AA1053" s="173"/>
      <c r="AB1053" s="173"/>
      <c r="AC1053" s="173"/>
    </row>
    <row r="1054" spans="1:43">
      <c r="V1054" s="17"/>
    </row>
    <row r="1055" spans="1:43">
      <c r="V1055" s="17"/>
    </row>
    <row r="1056" spans="1:43" ht="23.25">
      <c r="B1056" s="24" t="s">
        <v>72</v>
      </c>
      <c r="V1056" s="17"/>
      <c r="X1056" s="22" t="s">
        <v>72</v>
      </c>
    </row>
    <row r="1057" spans="2:41" ht="23.25">
      <c r="B1057" s="23" t="s">
        <v>32</v>
      </c>
      <c r="C1057" s="20">
        <f>IF(X1012="PAGADO",0,C1017)</f>
        <v>-140.01000000000022</v>
      </c>
      <c r="E1057" s="174" t="s">
        <v>20</v>
      </c>
      <c r="F1057" s="174"/>
      <c r="G1057" s="174"/>
      <c r="H1057" s="174"/>
      <c r="V1057" s="17"/>
      <c r="X1057" s="23" t="s">
        <v>32</v>
      </c>
      <c r="Y1057" s="20">
        <f>IF(B1857="PAGADO",0,C1062)</f>
        <v>-140.01000000000022</v>
      </c>
      <c r="AA1057" s="174" t="s">
        <v>20</v>
      </c>
      <c r="AB1057" s="174"/>
      <c r="AC1057" s="174"/>
      <c r="AD1057" s="174"/>
    </row>
    <row r="1058" spans="2:41">
      <c r="B1058" s="1" t="s">
        <v>0</v>
      </c>
      <c r="C1058" s="19">
        <f>H1073</f>
        <v>0</v>
      </c>
      <c r="E1058" s="2" t="s">
        <v>1</v>
      </c>
      <c r="F1058" s="2" t="s">
        <v>2</v>
      </c>
      <c r="G1058" s="2" t="s">
        <v>3</v>
      </c>
      <c r="H1058" s="2" t="s">
        <v>4</v>
      </c>
      <c r="N1058" s="2" t="s">
        <v>1</v>
      </c>
      <c r="O1058" s="2" t="s">
        <v>5</v>
      </c>
      <c r="P1058" s="2" t="s">
        <v>4</v>
      </c>
      <c r="Q1058" s="2" t="s">
        <v>6</v>
      </c>
      <c r="R1058" s="2" t="s">
        <v>7</v>
      </c>
      <c r="S1058" s="3"/>
      <c r="V1058" s="17"/>
      <c r="X1058" s="1" t="s">
        <v>0</v>
      </c>
      <c r="Y1058" s="19">
        <f>AD1073</f>
        <v>0</v>
      </c>
      <c r="AA1058" s="2" t="s">
        <v>1</v>
      </c>
      <c r="AB1058" s="2" t="s">
        <v>2</v>
      </c>
      <c r="AC1058" s="2" t="s">
        <v>3</v>
      </c>
      <c r="AD1058" s="2" t="s">
        <v>4</v>
      </c>
      <c r="AJ1058" s="2" t="s">
        <v>1</v>
      </c>
      <c r="AK1058" s="2" t="s">
        <v>5</v>
      </c>
      <c r="AL1058" s="2" t="s">
        <v>4</v>
      </c>
      <c r="AM1058" s="2" t="s">
        <v>6</v>
      </c>
      <c r="AN1058" s="2" t="s">
        <v>7</v>
      </c>
      <c r="AO1058" s="3"/>
    </row>
    <row r="1059" spans="2:41">
      <c r="C1059" s="2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Y1059" s="2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" t="s">
        <v>24</v>
      </c>
      <c r="C1060" s="19">
        <f>IF(C1057&gt;0,C1057+C1058,C1058)</f>
        <v>0</v>
      </c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" t="s">
        <v>24</v>
      </c>
      <c r="Y1060" s="19">
        <f>IF(Y1057&gt;0,Y1057+Y1058,Y1058)</f>
        <v>0</v>
      </c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1" t="s">
        <v>9</v>
      </c>
      <c r="C1061" s="20">
        <f>C1085</f>
        <v>140.01000000000022</v>
      </c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1" t="s">
        <v>9</v>
      </c>
      <c r="Y1061" s="20">
        <f>Y1085</f>
        <v>140.01000000000022</v>
      </c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6" t="s">
        <v>26</v>
      </c>
      <c r="C1062" s="21">
        <f>C1060-C1061</f>
        <v>-140.01000000000022</v>
      </c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6" t="s">
        <v>27</v>
      </c>
      <c r="Y1062" s="21">
        <f>Y1060-Y1061</f>
        <v>-140.01000000000022</v>
      </c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 ht="23.25">
      <c r="B1063" s="6"/>
      <c r="C1063" s="7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75" t="str">
        <f>IF(Y1062&lt;0,"NO PAGAR","COBRAR'")</f>
        <v>NO PAGAR</v>
      </c>
      <c r="Y1063" s="175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 ht="23.25">
      <c r="B1064" s="175" t="str">
        <f>IF(C1062&lt;0,"NO PAGAR","COBRAR'")</f>
        <v>NO PAGAR</v>
      </c>
      <c r="C1064" s="175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6"/>
      <c r="Y1064" s="8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>
      <c r="B1065" s="168" t="s">
        <v>9</v>
      </c>
      <c r="C1065" s="169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68" t="s">
        <v>9</v>
      </c>
      <c r="Y1065" s="169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9" t="str">
        <f>IF(Y1017&lt;0,"SALDO ADELANTADO","SALDO A FAVOR '")</f>
        <v>SALDO ADELANTADO</v>
      </c>
      <c r="C1066" s="10">
        <f>IF(Y1017&lt;=0,Y1017*-1)</f>
        <v>140.01000000000022</v>
      </c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9" t="str">
        <f>IF(C1062&lt;0,"SALDO ADELANTADO","SALDO A FAVOR'")</f>
        <v>SALDO ADELANTADO</v>
      </c>
      <c r="Y1066" s="10">
        <f>IF(C1062&lt;=0,C1062*-1)</f>
        <v>140.01000000000022</v>
      </c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>
      <c r="B1067" s="11" t="s">
        <v>10</v>
      </c>
      <c r="C1067" s="10">
        <f>R1075</f>
        <v>0</v>
      </c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10</v>
      </c>
      <c r="Y1067" s="10">
        <f>AN1075</f>
        <v>0</v>
      </c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>
      <c r="B1068" s="11" t="s">
        <v>11</v>
      </c>
      <c r="C1068" s="10"/>
      <c r="E1068" s="4"/>
      <c r="F1068" s="3"/>
      <c r="G1068" s="3"/>
      <c r="H1068" s="5"/>
      <c r="N1068" s="3"/>
      <c r="O1068" s="3"/>
      <c r="P1068" s="3"/>
      <c r="Q1068" s="3"/>
      <c r="R1068" s="18"/>
      <c r="S1068" s="3"/>
      <c r="V1068" s="17"/>
      <c r="X1068" s="11" t="s">
        <v>11</v>
      </c>
      <c r="Y1068" s="10"/>
      <c r="AA1068" s="4"/>
      <c r="AB1068" s="3"/>
      <c r="AC1068" s="3"/>
      <c r="AD1068" s="5"/>
      <c r="AJ1068" s="3"/>
      <c r="AK1068" s="3"/>
      <c r="AL1068" s="3"/>
      <c r="AM1068" s="3"/>
      <c r="AN1068" s="18"/>
      <c r="AO1068" s="3"/>
    </row>
    <row r="1069" spans="2:41">
      <c r="B1069" s="11" t="s">
        <v>12</v>
      </c>
      <c r="C1069" s="10"/>
      <c r="E1069" s="4"/>
      <c r="F1069" s="3"/>
      <c r="G1069" s="3"/>
      <c r="H1069" s="5"/>
      <c r="N1069" s="3"/>
      <c r="O1069" s="3"/>
      <c r="P1069" s="3"/>
      <c r="Q1069" s="3"/>
      <c r="R1069" s="18"/>
      <c r="S1069" s="3"/>
      <c r="V1069" s="17"/>
      <c r="X1069" s="11" t="s">
        <v>12</v>
      </c>
      <c r="Y1069" s="10"/>
      <c r="AA1069" s="4"/>
      <c r="AB1069" s="3"/>
      <c r="AC1069" s="3"/>
      <c r="AD1069" s="5"/>
      <c r="AJ1069" s="3"/>
      <c r="AK1069" s="3"/>
      <c r="AL1069" s="3"/>
      <c r="AM1069" s="3"/>
      <c r="AN1069" s="18"/>
      <c r="AO1069" s="3"/>
    </row>
    <row r="1070" spans="2:41">
      <c r="B1070" s="11" t="s">
        <v>13</v>
      </c>
      <c r="C1070" s="10"/>
      <c r="E1070" s="4"/>
      <c r="F1070" s="3"/>
      <c r="G1070" s="3"/>
      <c r="H1070" s="5"/>
      <c r="N1070" s="3"/>
      <c r="O1070" s="3"/>
      <c r="P1070" s="3"/>
      <c r="Q1070" s="3"/>
      <c r="R1070" s="18"/>
      <c r="S1070" s="3"/>
      <c r="V1070" s="17"/>
      <c r="X1070" s="11" t="s">
        <v>13</v>
      </c>
      <c r="Y1070" s="10"/>
      <c r="AA1070" s="4"/>
      <c r="AB1070" s="3"/>
      <c r="AC1070" s="3"/>
      <c r="AD1070" s="5"/>
      <c r="AJ1070" s="3"/>
      <c r="AK1070" s="3"/>
      <c r="AL1070" s="3"/>
      <c r="AM1070" s="3"/>
      <c r="AN1070" s="18"/>
      <c r="AO1070" s="3"/>
    </row>
    <row r="1071" spans="2:41">
      <c r="B1071" s="11" t="s">
        <v>14</v>
      </c>
      <c r="C1071" s="10"/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X1071" s="11" t="s">
        <v>14</v>
      </c>
      <c r="Y1071" s="10"/>
      <c r="AA1071" s="4"/>
      <c r="AB1071" s="3"/>
      <c r="AC1071" s="3"/>
      <c r="AD1071" s="5"/>
      <c r="AJ1071" s="3"/>
      <c r="AK1071" s="3"/>
      <c r="AL1071" s="3"/>
      <c r="AM1071" s="3"/>
      <c r="AN1071" s="18"/>
      <c r="AO1071" s="3"/>
    </row>
    <row r="1072" spans="2:41">
      <c r="B1072" s="11" t="s">
        <v>15</v>
      </c>
      <c r="C1072" s="10"/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X1072" s="11" t="s">
        <v>15</v>
      </c>
      <c r="Y1072" s="10"/>
      <c r="AA1072" s="4"/>
      <c r="AB1072" s="3"/>
      <c r="AC1072" s="3"/>
      <c r="AD1072" s="5"/>
      <c r="AJ1072" s="3"/>
      <c r="AK1072" s="3"/>
      <c r="AL1072" s="3"/>
      <c r="AM1072" s="3"/>
      <c r="AN1072" s="18"/>
      <c r="AO1072" s="3"/>
    </row>
    <row r="1073" spans="2:41">
      <c r="B1073" s="11" t="s">
        <v>16</v>
      </c>
      <c r="C1073" s="10"/>
      <c r="E1073" s="170" t="s">
        <v>7</v>
      </c>
      <c r="F1073" s="171"/>
      <c r="G1073" s="172"/>
      <c r="H1073" s="5">
        <f>SUM(H1059:H1072)</f>
        <v>0</v>
      </c>
      <c r="N1073" s="3"/>
      <c r="O1073" s="3"/>
      <c r="P1073" s="3"/>
      <c r="Q1073" s="3"/>
      <c r="R1073" s="18"/>
      <c r="S1073" s="3"/>
      <c r="V1073" s="17"/>
      <c r="X1073" s="11" t="s">
        <v>16</v>
      </c>
      <c r="Y1073" s="10"/>
      <c r="AA1073" s="170" t="s">
        <v>7</v>
      </c>
      <c r="AB1073" s="171"/>
      <c r="AC1073" s="172"/>
      <c r="AD1073" s="5">
        <f>SUM(AD1059:AD1072)</f>
        <v>0</v>
      </c>
      <c r="AJ1073" s="3"/>
      <c r="AK1073" s="3"/>
      <c r="AL1073" s="3"/>
      <c r="AM1073" s="3"/>
      <c r="AN1073" s="18"/>
      <c r="AO1073" s="3"/>
    </row>
    <row r="1074" spans="2:41">
      <c r="B1074" s="11" t="s">
        <v>17</v>
      </c>
      <c r="C1074" s="10"/>
      <c r="E1074" s="13"/>
      <c r="F1074" s="13"/>
      <c r="G1074" s="13"/>
      <c r="N1074" s="3"/>
      <c r="O1074" s="3"/>
      <c r="P1074" s="3"/>
      <c r="Q1074" s="3"/>
      <c r="R1074" s="18"/>
      <c r="S1074" s="3"/>
      <c r="V1074" s="17"/>
      <c r="X1074" s="11" t="s">
        <v>17</v>
      </c>
      <c r="Y1074" s="10"/>
      <c r="AA1074" s="13"/>
      <c r="AB1074" s="13"/>
      <c r="AC1074" s="13"/>
      <c r="AJ1074" s="3"/>
      <c r="AK1074" s="3"/>
      <c r="AL1074" s="3"/>
      <c r="AM1074" s="3"/>
      <c r="AN1074" s="18"/>
      <c r="AO1074" s="3"/>
    </row>
    <row r="1075" spans="2:41">
      <c r="B1075" s="12"/>
      <c r="C1075" s="10"/>
      <c r="N1075" s="170" t="s">
        <v>7</v>
      </c>
      <c r="O1075" s="171"/>
      <c r="P1075" s="171"/>
      <c r="Q1075" s="172"/>
      <c r="R1075" s="18">
        <f>SUM(R1059:R1074)</f>
        <v>0</v>
      </c>
      <c r="S1075" s="3"/>
      <c r="V1075" s="17"/>
      <c r="X1075" s="12"/>
      <c r="Y1075" s="10"/>
      <c r="AJ1075" s="170" t="s">
        <v>7</v>
      </c>
      <c r="AK1075" s="171"/>
      <c r="AL1075" s="171"/>
      <c r="AM1075" s="172"/>
      <c r="AN1075" s="18">
        <f>SUM(AN1059:AN1074)</f>
        <v>0</v>
      </c>
      <c r="AO1075" s="3"/>
    </row>
    <row r="1076" spans="2:41">
      <c r="B1076" s="12"/>
      <c r="C1076" s="10"/>
      <c r="V1076" s="17"/>
      <c r="X1076" s="12"/>
      <c r="Y1076" s="10"/>
    </row>
    <row r="1077" spans="2:41">
      <c r="B1077" s="12"/>
      <c r="C1077" s="10"/>
      <c r="V1077" s="17"/>
      <c r="X1077" s="12"/>
      <c r="Y1077" s="10"/>
    </row>
    <row r="1078" spans="2:41">
      <c r="B1078" s="12"/>
      <c r="C1078" s="10"/>
      <c r="E1078" s="14"/>
      <c r="V1078" s="17"/>
      <c r="X1078" s="12"/>
      <c r="Y1078" s="10"/>
      <c r="AA1078" s="14"/>
    </row>
    <row r="1079" spans="2:41">
      <c r="B1079" s="12"/>
      <c r="C1079" s="10"/>
      <c r="V1079" s="17"/>
      <c r="X1079" s="12"/>
      <c r="Y1079" s="10"/>
    </row>
    <row r="1080" spans="2:41">
      <c r="B1080" s="12"/>
      <c r="C1080" s="10"/>
      <c r="V1080" s="17"/>
      <c r="X1080" s="12"/>
      <c r="Y1080" s="10"/>
    </row>
    <row r="1081" spans="2:41">
      <c r="B1081" s="12"/>
      <c r="C1081" s="10"/>
      <c r="V1081" s="17"/>
      <c r="X1081" s="12"/>
      <c r="Y1081" s="10"/>
    </row>
    <row r="1082" spans="2:41">
      <c r="B1082" s="12"/>
      <c r="C1082" s="10"/>
      <c r="V1082" s="17"/>
      <c r="X1082" s="12"/>
      <c r="Y1082" s="10"/>
    </row>
    <row r="1083" spans="2:41">
      <c r="B1083" s="12"/>
      <c r="C1083" s="10"/>
      <c r="V1083" s="17"/>
      <c r="X1083" s="12"/>
      <c r="Y1083" s="10"/>
    </row>
    <row r="1084" spans="2:41">
      <c r="B1084" s="11"/>
      <c r="C1084" s="10"/>
      <c r="V1084" s="17"/>
      <c r="X1084" s="11"/>
      <c r="Y1084" s="10"/>
    </row>
    <row r="1085" spans="2:41">
      <c r="B1085" s="15" t="s">
        <v>18</v>
      </c>
      <c r="C1085" s="16">
        <f>SUM(C1066:C1084)</f>
        <v>140.01000000000022</v>
      </c>
      <c r="D1085" t="s">
        <v>22</v>
      </c>
      <c r="E1085" t="s">
        <v>21</v>
      </c>
      <c r="V1085" s="17"/>
      <c r="X1085" s="15" t="s">
        <v>18</v>
      </c>
      <c r="Y1085" s="16">
        <f>SUM(Y1066:Y1084)</f>
        <v>140.01000000000022</v>
      </c>
      <c r="Z1085" t="s">
        <v>22</v>
      </c>
      <c r="AA1085" t="s">
        <v>21</v>
      </c>
    </row>
    <row r="1086" spans="2:41">
      <c r="E1086" s="1" t="s">
        <v>19</v>
      </c>
      <c r="V1086" s="17"/>
      <c r="AA1086" s="1" t="s">
        <v>19</v>
      </c>
    </row>
    <row r="1087" spans="2:41">
      <c r="V1087" s="17"/>
    </row>
    <row r="1088" spans="2:41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</sheetData>
  <mergeCells count="289"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AJ349:AM349"/>
    <mergeCell ref="B153:C153"/>
    <mergeCell ref="X153:Y153"/>
    <mergeCell ref="E161:G161"/>
    <mergeCell ref="AA161:AC161"/>
    <mergeCell ref="N163:Q163"/>
    <mergeCell ref="AJ163:AM163"/>
    <mergeCell ref="H140:J141"/>
    <mergeCell ref="AA140:AC141"/>
    <mergeCell ref="E145:H145"/>
    <mergeCell ref="AA145:AD145"/>
    <mergeCell ref="X151:Y151"/>
    <mergeCell ref="B152:C152"/>
    <mergeCell ref="N212:Q212"/>
    <mergeCell ref="AJ212:AM212"/>
    <mergeCell ref="H234:J235"/>
    <mergeCell ref="AA234:AC235"/>
    <mergeCell ref="E239:H239"/>
    <mergeCell ref="AA239:AD239"/>
    <mergeCell ref="X245:Y245"/>
    <mergeCell ref="B247:C247"/>
    <mergeCell ref="E331:H331"/>
    <mergeCell ref="AA331:AD331"/>
    <mergeCell ref="X201:Y201"/>
    <mergeCell ref="B201:C201"/>
    <mergeCell ref="AC188:AE190"/>
    <mergeCell ref="H189:J190"/>
    <mergeCell ref="E194:H194"/>
    <mergeCell ref="AA194:AD194"/>
    <mergeCell ref="B200:C200"/>
    <mergeCell ref="X200:Y200"/>
    <mergeCell ref="E210:G210"/>
    <mergeCell ref="AA210:AC210"/>
    <mergeCell ref="AJ257:AM257"/>
    <mergeCell ref="AC280:AE282"/>
    <mergeCell ref="H281:J282"/>
    <mergeCell ref="E286:H286"/>
    <mergeCell ref="AA286:AD286"/>
    <mergeCell ref="B246:C246"/>
    <mergeCell ref="X247:Y247"/>
    <mergeCell ref="E255:G255"/>
    <mergeCell ref="AA255:AC255"/>
    <mergeCell ref="N257:Q257"/>
    <mergeCell ref="AA302:AC302"/>
    <mergeCell ref="N304:Q304"/>
    <mergeCell ref="AJ304:AM304"/>
    <mergeCell ref="H326:J327"/>
    <mergeCell ref="AA326:AC327"/>
    <mergeCell ref="B292:C292"/>
    <mergeCell ref="X292:Y292"/>
    <mergeCell ref="B293:C293"/>
    <mergeCell ref="X293:Y293"/>
    <mergeCell ref="E302:G302"/>
    <mergeCell ref="AB376:AD378"/>
    <mergeCell ref="H374:J375"/>
    <mergeCell ref="E379:H379"/>
    <mergeCell ref="AA379:AD379"/>
    <mergeCell ref="B385:C385"/>
    <mergeCell ref="X385:Y385"/>
    <mergeCell ref="X337:Y337"/>
    <mergeCell ref="B338:C338"/>
    <mergeCell ref="B339:C339"/>
    <mergeCell ref="X339:Y339"/>
    <mergeCell ref="E347:G347"/>
    <mergeCell ref="AA347:AC347"/>
    <mergeCell ref="N349:Q349"/>
    <mergeCell ref="X376:X378"/>
    <mergeCell ref="AJ390:AM390"/>
    <mergeCell ref="H413:J414"/>
    <mergeCell ref="AA413:AC414"/>
    <mergeCell ref="E418:H418"/>
    <mergeCell ref="AA418:AD418"/>
    <mergeCell ref="B386:C386"/>
    <mergeCell ref="X386:Y386"/>
    <mergeCell ref="E395:G395"/>
    <mergeCell ref="AA395:AC395"/>
    <mergeCell ref="N397:Q397"/>
    <mergeCell ref="AA434:AC434"/>
    <mergeCell ref="N429:Q429"/>
    <mergeCell ref="AJ429:AM429"/>
    <mergeCell ref="AC458:AE460"/>
    <mergeCell ref="H459:J460"/>
    <mergeCell ref="X424:Y424"/>
    <mergeCell ref="B425:C425"/>
    <mergeCell ref="B426:C426"/>
    <mergeCell ref="X426:Y426"/>
    <mergeCell ref="E434:G434"/>
    <mergeCell ref="E480:G480"/>
    <mergeCell ref="AA480:AC480"/>
    <mergeCell ref="N475:Q475"/>
    <mergeCell ref="AJ475:AM475"/>
    <mergeCell ref="H498:J499"/>
    <mergeCell ref="AA498:AC499"/>
    <mergeCell ref="E464:H464"/>
    <mergeCell ref="AA464:AD464"/>
    <mergeCell ref="B470:C470"/>
    <mergeCell ref="X470:Y470"/>
    <mergeCell ref="B471:C471"/>
    <mergeCell ref="X471:Y471"/>
    <mergeCell ref="AJ521:AM521"/>
    <mergeCell ref="AC546:AE548"/>
    <mergeCell ref="H547:J548"/>
    <mergeCell ref="E503:H503"/>
    <mergeCell ref="AA503:AD503"/>
    <mergeCell ref="X509:Y509"/>
    <mergeCell ref="B510:C510"/>
    <mergeCell ref="B511:C511"/>
    <mergeCell ref="X511:Y511"/>
    <mergeCell ref="E552:H552"/>
    <mergeCell ref="AA552:AD552"/>
    <mergeCell ref="B558:C558"/>
    <mergeCell ref="X558:Y558"/>
    <mergeCell ref="B559:C559"/>
    <mergeCell ref="X559:Y559"/>
    <mergeCell ref="E519:G519"/>
    <mergeCell ref="AA519:AC519"/>
    <mergeCell ref="N521:Q521"/>
    <mergeCell ref="B598:C598"/>
    <mergeCell ref="B599:C599"/>
    <mergeCell ref="X599:Y599"/>
    <mergeCell ref="E568:G568"/>
    <mergeCell ref="AA568:AC568"/>
    <mergeCell ref="N570:Q570"/>
    <mergeCell ref="AJ570:AM570"/>
    <mergeCell ref="H586:J587"/>
    <mergeCell ref="AA586:AC587"/>
    <mergeCell ref="E607:G607"/>
    <mergeCell ref="AA607:AC607"/>
    <mergeCell ref="N609:Q609"/>
    <mergeCell ref="AJ609:AM609"/>
    <mergeCell ref="AC633:AE635"/>
    <mergeCell ref="H634:J635"/>
    <mergeCell ref="E591:H591"/>
    <mergeCell ref="AA591:AD591"/>
    <mergeCell ref="X597:Y597"/>
    <mergeCell ref="E655:G655"/>
    <mergeCell ref="AA655:AC655"/>
    <mergeCell ref="N657:Q657"/>
    <mergeCell ref="AJ657:AM657"/>
    <mergeCell ref="H679:J680"/>
    <mergeCell ref="AA679:AC680"/>
    <mergeCell ref="E639:H639"/>
    <mergeCell ref="AA639:AD639"/>
    <mergeCell ref="B645:C645"/>
    <mergeCell ref="X645:Y645"/>
    <mergeCell ref="B646:C646"/>
    <mergeCell ref="X646:Y646"/>
    <mergeCell ref="AJ702:AM702"/>
    <mergeCell ref="AC726:AE728"/>
    <mergeCell ref="H727:J728"/>
    <mergeCell ref="E684:H684"/>
    <mergeCell ref="AA684:AD684"/>
    <mergeCell ref="X690:Y690"/>
    <mergeCell ref="B691:C691"/>
    <mergeCell ref="B692:C692"/>
    <mergeCell ref="X692:Y692"/>
    <mergeCell ref="E732:H732"/>
    <mergeCell ref="AA732:AD732"/>
    <mergeCell ref="B738:C738"/>
    <mergeCell ref="X738:Y738"/>
    <mergeCell ref="B739:C739"/>
    <mergeCell ref="X739:Y739"/>
    <mergeCell ref="E700:G700"/>
    <mergeCell ref="AA700:AC700"/>
    <mergeCell ref="N702:Q702"/>
    <mergeCell ref="B784:C784"/>
    <mergeCell ref="B785:C785"/>
    <mergeCell ref="X785:Y785"/>
    <mergeCell ref="E748:G748"/>
    <mergeCell ref="AA748:AC748"/>
    <mergeCell ref="N750:Q750"/>
    <mergeCell ref="AJ750:AM750"/>
    <mergeCell ref="H772:J773"/>
    <mergeCell ref="AA772:AC773"/>
    <mergeCell ref="E793:G793"/>
    <mergeCell ref="AA793:AC793"/>
    <mergeCell ref="N795:Q795"/>
    <mergeCell ref="AJ795:AM795"/>
    <mergeCell ref="AC819:AE821"/>
    <mergeCell ref="H820:J821"/>
    <mergeCell ref="E777:H777"/>
    <mergeCell ref="AA777:AD777"/>
    <mergeCell ref="X783:Y783"/>
    <mergeCell ref="E841:G841"/>
    <mergeCell ref="AA841:AC841"/>
    <mergeCell ref="N843:Q843"/>
    <mergeCell ref="AJ843:AM843"/>
    <mergeCell ref="H865:J866"/>
    <mergeCell ref="AA865:AC866"/>
    <mergeCell ref="E825:H825"/>
    <mergeCell ref="AA825:AD825"/>
    <mergeCell ref="B831:C831"/>
    <mergeCell ref="X831:Y831"/>
    <mergeCell ref="B832:C832"/>
    <mergeCell ref="X832:Y832"/>
    <mergeCell ref="AJ888:AM888"/>
    <mergeCell ref="AC913:AE915"/>
    <mergeCell ref="H914:J915"/>
    <mergeCell ref="E870:H870"/>
    <mergeCell ref="AA870:AD870"/>
    <mergeCell ref="X876:Y876"/>
    <mergeCell ref="B877:C877"/>
    <mergeCell ref="B878:C878"/>
    <mergeCell ref="X878:Y878"/>
    <mergeCell ref="E919:H919"/>
    <mergeCell ref="AA919:AD919"/>
    <mergeCell ref="B925:C925"/>
    <mergeCell ref="X925:Y925"/>
    <mergeCell ref="B926:C926"/>
    <mergeCell ref="X926:Y926"/>
    <mergeCell ref="E886:G886"/>
    <mergeCell ref="AA886:AC886"/>
    <mergeCell ref="N888:Q888"/>
    <mergeCell ref="B971:C971"/>
    <mergeCell ref="B972:C972"/>
    <mergeCell ref="X972:Y972"/>
    <mergeCell ref="E935:G935"/>
    <mergeCell ref="AA935:AC935"/>
    <mergeCell ref="N937:Q937"/>
    <mergeCell ref="AJ937:AM937"/>
    <mergeCell ref="H959:J960"/>
    <mergeCell ref="AA959:AC960"/>
    <mergeCell ref="E980:G980"/>
    <mergeCell ref="AA980:AC980"/>
    <mergeCell ref="N982:Q982"/>
    <mergeCell ref="AJ982:AM982"/>
    <mergeCell ref="AC1006:AE1008"/>
    <mergeCell ref="H1007:J1008"/>
    <mergeCell ref="E964:H964"/>
    <mergeCell ref="AA964:AD964"/>
    <mergeCell ref="X970:Y970"/>
    <mergeCell ref="E1028:G1028"/>
    <mergeCell ref="AA1028:AC1028"/>
    <mergeCell ref="N1030:Q1030"/>
    <mergeCell ref="AJ1030:AM1030"/>
    <mergeCell ref="H1052:J1053"/>
    <mergeCell ref="AA1052:AC1053"/>
    <mergeCell ref="E1012:H1012"/>
    <mergeCell ref="AA1012:AD1012"/>
    <mergeCell ref="B1018:C1018"/>
    <mergeCell ref="X1018:Y1018"/>
    <mergeCell ref="B1019:C1019"/>
    <mergeCell ref="X1019:Y1019"/>
    <mergeCell ref="E1073:G1073"/>
    <mergeCell ref="AA1073:AC1073"/>
    <mergeCell ref="N1075:Q1075"/>
    <mergeCell ref="AJ1075:AM1075"/>
    <mergeCell ref="E1057:H1057"/>
    <mergeCell ref="AA1057:AD1057"/>
    <mergeCell ref="X1063:Y1063"/>
    <mergeCell ref="B1064:C1064"/>
    <mergeCell ref="B1065:C1065"/>
    <mergeCell ref="X1065:Y1065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1194"/>
  <sheetViews>
    <sheetView topLeftCell="E533" zoomScale="89" zoomScaleNormal="89" workbookViewId="0">
      <selection activeCell="R542" sqref="R542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7.42578125" customWidth="1"/>
    <col min="43" max="43" width="7.5703125" customWidth="1"/>
    <col min="44" max="44" width="6" customWidth="1"/>
  </cols>
  <sheetData>
    <row r="1" spans="2:41">
      <c r="V1" s="17"/>
    </row>
    <row r="2" spans="2:41">
      <c r="V2" s="17"/>
      <c r="AC2" s="176" t="s">
        <v>29</v>
      </c>
      <c r="AD2" s="176"/>
      <c r="AE2" s="176"/>
    </row>
    <row r="3" spans="2:41">
      <c r="H3" s="173" t="s">
        <v>28</v>
      </c>
      <c r="I3" s="173"/>
      <c r="J3" s="173"/>
      <c r="V3" s="17"/>
      <c r="AC3" s="176"/>
      <c r="AD3" s="176"/>
      <c r="AE3" s="176"/>
    </row>
    <row r="4" spans="2:41">
      <c r="H4" s="173"/>
      <c r="I4" s="173"/>
      <c r="J4" s="173"/>
      <c r="V4" s="17"/>
      <c r="AC4" s="176"/>
      <c r="AD4" s="176"/>
      <c r="AE4" s="17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74" t="s">
        <v>20</v>
      </c>
      <c r="F8" s="174"/>
      <c r="G8" s="174"/>
      <c r="H8" s="174"/>
      <c r="V8" s="17"/>
      <c r="X8" s="23" t="s">
        <v>82</v>
      </c>
      <c r="Y8" s="20">
        <f>IF(B8="PAGADO",0,C13)</f>
        <v>0</v>
      </c>
      <c r="AA8" s="174" t="s">
        <v>20</v>
      </c>
      <c r="AB8" s="174"/>
      <c r="AC8" s="174"/>
      <c r="AD8" s="174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25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25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77" t="str">
        <f>IF(C13&lt;0,"NO PAGAR","COBRAR")</f>
        <v>COBRAR</v>
      </c>
      <c r="C14" s="17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77" t="str">
        <f>IF(Y13&lt;0,"NO PAGAR","COBRAR")</f>
        <v>COBRAR</v>
      </c>
      <c r="Y14" s="177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68" t="s">
        <v>9</v>
      </c>
      <c r="C15" s="16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68" t="s">
        <v>9</v>
      </c>
      <c r="Y15" s="169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70" t="s">
        <v>7</v>
      </c>
      <c r="F24" s="171"/>
      <c r="G24" s="172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70" t="s">
        <v>7</v>
      </c>
      <c r="AB24" s="171"/>
      <c r="AC24" s="172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70" t="s">
        <v>7</v>
      </c>
      <c r="O26" s="171"/>
      <c r="P26" s="171"/>
      <c r="Q26" s="172"/>
      <c r="R26" s="18">
        <f>SUM(R10:R25)</f>
        <v>0</v>
      </c>
      <c r="S26" s="3"/>
      <c r="V26" s="17"/>
      <c r="X26" s="12"/>
      <c r="Y26" s="10"/>
      <c r="AJ26" s="170" t="s">
        <v>7</v>
      </c>
      <c r="AK26" s="171"/>
      <c r="AL26" s="171"/>
      <c r="AM26" s="172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73" t="s">
        <v>30</v>
      </c>
      <c r="I48" s="173"/>
      <c r="J48" s="173"/>
      <c r="V48" s="17"/>
      <c r="AA48" s="173" t="s">
        <v>31</v>
      </c>
      <c r="AB48" s="173"/>
      <c r="AC48" s="173"/>
    </row>
    <row r="49" spans="2:41">
      <c r="H49" s="173"/>
      <c r="I49" s="173"/>
      <c r="J49" s="173"/>
      <c r="V49" s="17"/>
      <c r="AA49" s="173"/>
      <c r="AB49" s="173"/>
      <c r="AC49" s="173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74" t="s">
        <v>20</v>
      </c>
      <c r="F53" s="174"/>
      <c r="G53" s="174"/>
      <c r="H53" s="174"/>
      <c r="V53" s="17"/>
      <c r="X53" s="23" t="s">
        <v>82</v>
      </c>
      <c r="Y53" s="20">
        <f>IF(B53="PAGADO",0,C58)</f>
        <v>0</v>
      </c>
      <c r="AA53" s="174" t="s">
        <v>20</v>
      </c>
      <c r="AB53" s="174"/>
      <c r="AC53" s="174"/>
      <c r="AD53" s="174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3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75" t="str">
        <f>IF(Y58&lt;0,"NO PAGAR","COBRAR'")</f>
        <v>COBRAR'</v>
      </c>
      <c r="Y59" s="17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75" t="str">
        <f>IF(C58&lt;0,"NO PAGAR","COBRAR'")</f>
        <v>COBRAR'</v>
      </c>
      <c r="C60" s="17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68" t="s">
        <v>9</v>
      </c>
      <c r="C61" s="16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68" t="s">
        <v>9</v>
      </c>
      <c r="Y61" s="16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/>
      <c r="E69" s="170" t="s">
        <v>7</v>
      </c>
      <c r="F69" s="171"/>
      <c r="G69" s="172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70" t="s">
        <v>7</v>
      </c>
      <c r="AB69" s="171"/>
      <c r="AC69" s="172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70" t="s">
        <v>7</v>
      </c>
      <c r="O71" s="171"/>
      <c r="P71" s="171"/>
      <c r="Q71" s="172"/>
      <c r="R71" s="18">
        <f>SUM(R55:R70)</f>
        <v>0</v>
      </c>
      <c r="S71" s="3"/>
      <c r="V71" s="17"/>
      <c r="X71" s="12"/>
      <c r="Y71" s="10"/>
      <c r="AJ71" s="170" t="s">
        <v>7</v>
      </c>
      <c r="AK71" s="171"/>
      <c r="AL71" s="171"/>
      <c r="AM71" s="172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76" t="s">
        <v>29</v>
      </c>
      <c r="AD100" s="176"/>
      <c r="AE100" s="176"/>
    </row>
    <row r="101" spans="2:41">
      <c r="H101" s="173" t="s">
        <v>28</v>
      </c>
      <c r="I101" s="173"/>
      <c r="J101" s="173"/>
      <c r="V101" s="17"/>
      <c r="AC101" s="176"/>
      <c r="AD101" s="176"/>
      <c r="AE101" s="176"/>
    </row>
    <row r="102" spans="2:41">
      <c r="H102" s="173"/>
      <c r="I102" s="173"/>
      <c r="J102" s="173"/>
      <c r="V102" s="17"/>
      <c r="AC102" s="176"/>
      <c r="AD102" s="176"/>
      <c r="AE102" s="176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174" t="s">
        <v>20</v>
      </c>
      <c r="F106" s="174"/>
      <c r="G106" s="174"/>
      <c r="H106" s="174"/>
      <c r="V106" s="17"/>
      <c r="X106" s="23" t="s">
        <v>32</v>
      </c>
      <c r="Y106" s="20">
        <f>IF(B106="PAGADO",0,C111)</f>
        <v>0</v>
      </c>
      <c r="AA106" s="174" t="s">
        <v>20</v>
      </c>
      <c r="AB106" s="174"/>
      <c r="AC106" s="174"/>
      <c r="AD106" s="174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77" t="str">
        <f>IF(C111&lt;0,"NO PAGAR","COBRAR")</f>
        <v>COBRAR</v>
      </c>
      <c r="C112" s="177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77" t="str">
        <f>IF(Y111&lt;0,"NO PAGAR","COBRAR")</f>
        <v>COBRAR</v>
      </c>
      <c r="Y112" s="177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68" t="s">
        <v>9</v>
      </c>
      <c r="C113" s="169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68" t="s">
        <v>9</v>
      </c>
      <c r="Y113" s="169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70" t="s">
        <v>7</v>
      </c>
      <c r="F122" s="171"/>
      <c r="G122" s="172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70" t="s">
        <v>7</v>
      </c>
      <c r="AB122" s="171"/>
      <c r="AC122" s="172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70" t="s">
        <v>7</v>
      </c>
      <c r="O124" s="171"/>
      <c r="P124" s="171"/>
      <c r="Q124" s="172"/>
      <c r="R124" s="18">
        <f>SUM(R108:R123)</f>
        <v>0</v>
      </c>
      <c r="S124" s="3"/>
      <c r="V124" s="17"/>
      <c r="X124" s="12"/>
      <c r="Y124" s="10"/>
      <c r="AJ124" s="170" t="s">
        <v>7</v>
      </c>
      <c r="AK124" s="171"/>
      <c r="AL124" s="171"/>
      <c r="AM124" s="172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73" t="s">
        <v>30</v>
      </c>
      <c r="I146" s="173"/>
      <c r="J146" s="173"/>
      <c r="V146" s="17"/>
      <c r="AA146" s="173" t="s">
        <v>31</v>
      </c>
      <c r="AB146" s="173"/>
      <c r="AC146" s="173"/>
    </row>
    <row r="147" spans="2:41">
      <c r="H147" s="173"/>
      <c r="I147" s="173"/>
      <c r="J147" s="173"/>
      <c r="V147" s="17"/>
      <c r="AA147" s="173"/>
      <c r="AB147" s="173"/>
      <c r="AC147" s="173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0</v>
      </c>
      <c r="E151" s="174" t="s">
        <v>20</v>
      </c>
      <c r="F151" s="174"/>
      <c r="G151" s="174"/>
      <c r="H151" s="174"/>
      <c r="V151" s="17"/>
      <c r="X151" s="23" t="s">
        <v>82</v>
      </c>
      <c r="Y151" s="20">
        <f>IF(B151="PAGADO",0,C156)</f>
        <v>0</v>
      </c>
      <c r="AA151" s="174" t="s">
        <v>20</v>
      </c>
      <c r="AB151" s="174"/>
      <c r="AC151" s="174"/>
      <c r="AD151" s="174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25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75" t="str">
        <f>IF(Y156&lt;0,"NO PAGAR","COBRAR'")</f>
        <v>COBRAR'</v>
      </c>
      <c r="Y157" s="175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75" t="str">
        <f>IF(C156&lt;0,"NO PAGAR","COBRAR'")</f>
        <v>COBRAR'</v>
      </c>
      <c r="C158" s="175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68" t="s">
        <v>9</v>
      </c>
      <c r="C159" s="169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68" t="s">
        <v>9</v>
      </c>
      <c r="Y159" s="169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339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70" t="s">
        <v>7</v>
      </c>
      <c r="F167" s="171"/>
      <c r="G167" s="172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70" t="s">
        <v>7</v>
      </c>
      <c r="AB167" s="171"/>
      <c r="AC167" s="172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70" t="s">
        <v>7</v>
      </c>
      <c r="O169" s="171"/>
      <c r="P169" s="171"/>
      <c r="Q169" s="172"/>
      <c r="R169" s="18">
        <f>SUM(R153:R168)</f>
        <v>0</v>
      </c>
      <c r="S169" s="3"/>
      <c r="V169" s="17"/>
      <c r="X169" s="12"/>
      <c r="Y169" s="10"/>
      <c r="AJ169" s="170" t="s">
        <v>7</v>
      </c>
      <c r="AK169" s="171"/>
      <c r="AL169" s="171"/>
      <c r="AM169" s="172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76" t="s">
        <v>29</v>
      </c>
      <c r="AD185" s="176"/>
      <c r="AE185" s="176"/>
    </row>
    <row r="186" spans="2:41">
      <c r="H186" s="173" t="s">
        <v>28</v>
      </c>
      <c r="I186" s="173"/>
      <c r="J186" s="173"/>
      <c r="V186" s="17"/>
      <c r="AC186" s="176"/>
      <c r="AD186" s="176"/>
      <c r="AE186" s="176"/>
    </row>
    <row r="187" spans="2:41">
      <c r="H187" s="173"/>
      <c r="I187" s="173"/>
      <c r="J187" s="173"/>
      <c r="V187" s="17"/>
      <c r="AC187" s="176"/>
      <c r="AD187" s="176"/>
      <c r="AE187" s="176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0</v>
      </c>
      <c r="E191" s="174" t="s">
        <v>20</v>
      </c>
      <c r="F191" s="174"/>
      <c r="G191" s="174"/>
      <c r="H191" s="174"/>
      <c r="V191" s="17"/>
      <c r="X191" s="23" t="s">
        <v>32</v>
      </c>
      <c r="Y191" s="20">
        <f>IF(B191="PAGADO",0,C196)</f>
        <v>0</v>
      </c>
      <c r="AA191" s="174" t="s">
        <v>20</v>
      </c>
      <c r="AB191" s="174"/>
      <c r="AC191" s="174"/>
      <c r="AD191" s="174"/>
    </row>
    <row r="192" spans="2:41">
      <c r="B192" s="1" t="s">
        <v>0</v>
      </c>
      <c r="C192" s="19">
        <f>H207</f>
        <v>0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/>
      <c r="F193" s="3"/>
      <c r="G193" s="3"/>
      <c r="H193" s="5"/>
      <c r="N193" s="25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25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25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77" t="str">
        <f>IF(C196&lt;0,"NO PAGAR","COBRAR")</f>
        <v>COBRAR</v>
      </c>
      <c r="C197" s="177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77" t="str">
        <f>IF(Y196&lt;0,"NO PAGAR","COBRAR")</f>
        <v>COBRAR</v>
      </c>
      <c r="Y197" s="177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68" t="s">
        <v>9</v>
      </c>
      <c r="C198" s="169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68" t="s">
        <v>9</v>
      </c>
      <c r="Y198" s="169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452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70" t="s">
        <v>7</v>
      </c>
      <c r="F207" s="171"/>
      <c r="G207" s="172"/>
      <c r="H207" s="5">
        <f>SUM(H193:H206)</f>
        <v>0</v>
      </c>
      <c r="N207" s="3"/>
      <c r="O207" s="3"/>
      <c r="P207" s="3"/>
      <c r="Q207" s="3"/>
      <c r="R207" s="18"/>
      <c r="S207" s="3"/>
      <c r="V207" s="17"/>
      <c r="X207" s="11" t="s">
        <v>481</v>
      </c>
      <c r="Y207" s="10"/>
      <c r="AA207" s="170" t="s">
        <v>7</v>
      </c>
      <c r="AB207" s="171"/>
      <c r="AC207" s="172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70" t="s">
        <v>7</v>
      </c>
      <c r="O209" s="171"/>
      <c r="P209" s="171"/>
      <c r="Q209" s="172"/>
      <c r="R209" s="18">
        <f>SUM(R193:R208)</f>
        <v>0</v>
      </c>
      <c r="S209" s="3"/>
      <c r="V209" s="17"/>
      <c r="X209" s="12"/>
      <c r="Y209" s="10"/>
      <c r="AJ209" s="170" t="s">
        <v>7</v>
      </c>
      <c r="AK209" s="171"/>
      <c r="AL209" s="171"/>
      <c r="AM209" s="172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73" t="s">
        <v>30</v>
      </c>
      <c r="I231" s="173"/>
      <c r="J231" s="173"/>
      <c r="V231" s="17"/>
      <c r="AA231" s="173" t="s">
        <v>31</v>
      </c>
      <c r="AB231" s="173"/>
      <c r="AC231" s="173"/>
    </row>
    <row r="232" spans="1:43">
      <c r="H232" s="173"/>
      <c r="I232" s="173"/>
      <c r="J232" s="173"/>
      <c r="V232" s="17"/>
      <c r="AA232" s="173"/>
      <c r="AB232" s="173"/>
      <c r="AC232" s="173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174" t="s">
        <v>20</v>
      </c>
      <c r="F236" s="174"/>
      <c r="G236" s="174"/>
      <c r="H236" s="174"/>
      <c r="V236" s="17"/>
      <c r="X236" s="23" t="s">
        <v>32</v>
      </c>
      <c r="Y236" s="20">
        <f>IF(B236="PAGADO",0,C241)</f>
        <v>0</v>
      </c>
      <c r="AA236" s="174" t="s">
        <v>20</v>
      </c>
      <c r="AB236" s="174"/>
      <c r="AC236" s="174"/>
      <c r="AD236" s="174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25"/>
      <c r="O238" s="3"/>
      <c r="P238" s="3"/>
      <c r="Q238" s="3"/>
      <c r="R238" s="18"/>
      <c r="S238" s="3"/>
      <c r="V238" s="17"/>
      <c r="Y238" s="20"/>
      <c r="AA238" s="4"/>
      <c r="AB238" s="3"/>
      <c r="AC238" s="3"/>
      <c r="AD238" s="5"/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25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25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75" t="str">
        <f>IF(Y241&lt;0,"NO PAGAR","COBRAR'")</f>
        <v>COBRAR'</v>
      </c>
      <c r="Y242" s="175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ht="23.25">
      <c r="B243" s="175" t="str">
        <f>IF(C241&lt;0,"NO PAGAR","COBRAR'")</f>
        <v>COBRAR'</v>
      </c>
      <c r="C243" s="175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68" t="s">
        <v>9</v>
      </c>
      <c r="C244" s="169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68" t="s">
        <v>9</v>
      </c>
      <c r="Y244" s="169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70" t="s">
        <v>7</v>
      </c>
      <c r="F252" s="171"/>
      <c r="G252" s="172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70" t="s">
        <v>7</v>
      </c>
      <c r="AB252" s="171"/>
      <c r="AC252" s="172"/>
      <c r="AD252" s="5">
        <f>SUM(AD238:AD251)</f>
        <v>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553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70" t="s">
        <v>7</v>
      </c>
      <c r="O254" s="171"/>
      <c r="P254" s="171"/>
      <c r="Q254" s="172"/>
      <c r="R254" s="18">
        <f>SUM(R238:R253)</f>
        <v>0</v>
      </c>
      <c r="S254" s="3"/>
      <c r="V254" s="17"/>
      <c r="X254" s="12"/>
      <c r="Y254" s="10"/>
      <c r="AJ254" s="170" t="s">
        <v>7</v>
      </c>
      <c r="AK254" s="171"/>
      <c r="AL254" s="171"/>
      <c r="AM254" s="172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607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76" t="s">
        <v>29</v>
      </c>
      <c r="AD277" s="176"/>
      <c r="AE277" s="176"/>
    </row>
    <row r="278" spans="2:41">
      <c r="H278" s="173" t="s">
        <v>28</v>
      </c>
      <c r="I278" s="173"/>
      <c r="J278" s="173"/>
      <c r="V278" s="17"/>
      <c r="AC278" s="176"/>
      <c r="AD278" s="176"/>
      <c r="AE278" s="176"/>
    </row>
    <row r="279" spans="2:41">
      <c r="H279" s="173"/>
      <c r="I279" s="173"/>
      <c r="J279" s="173"/>
      <c r="V279" s="17"/>
      <c r="AC279" s="176"/>
      <c r="AD279" s="176"/>
      <c r="AE279" s="176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0</v>
      </c>
      <c r="E283" s="174" t="s">
        <v>20</v>
      </c>
      <c r="F283" s="174"/>
      <c r="G283" s="174"/>
      <c r="H283" s="174"/>
      <c r="V283" s="17"/>
      <c r="X283" s="23" t="s">
        <v>32</v>
      </c>
      <c r="Y283" s="20">
        <f>IF(B283="PAGADO",0,C288)</f>
        <v>0</v>
      </c>
      <c r="AA283" s="174" t="s">
        <v>20</v>
      </c>
      <c r="AB283" s="174"/>
      <c r="AC283" s="174"/>
      <c r="AD283" s="174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25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25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25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25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25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25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25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77" t="str">
        <f>IF(C288&lt;0,"NO PAGAR","COBRAR")</f>
        <v>COBRAR</v>
      </c>
      <c r="C289" s="177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77" t="str">
        <f>IF(Y288&lt;0,"NO PAGAR","COBRAR")</f>
        <v>COBRAR</v>
      </c>
      <c r="Y289" s="177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68" t="s">
        <v>9</v>
      </c>
      <c r="C290" s="169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68" t="s">
        <v>9</v>
      </c>
      <c r="Y290" s="169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626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572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70" t="s">
        <v>7</v>
      </c>
      <c r="F299" s="171"/>
      <c r="G299" s="172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70" t="s">
        <v>7</v>
      </c>
      <c r="AB299" s="171"/>
      <c r="AC299" s="172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70" t="s">
        <v>7</v>
      </c>
      <c r="O301" s="171"/>
      <c r="P301" s="171"/>
      <c r="Q301" s="172"/>
      <c r="R301" s="18">
        <f>SUM(R285:R300)</f>
        <v>0</v>
      </c>
      <c r="S301" s="3"/>
      <c r="V301" s="17"/>
      <c r="X301" s="12"/>
      <c r="Y301" s="10"/>
      <c r="AJ301" s="170" t="s">
        <v>7</v>
      </c>
      <c r="AK301" s="171"/>
      <c r="AL301" s="171"/>
      <c r="AM301" s="172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608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73" t="s">
        <v>30</v>
      </c>
      <c r="I323" s="173"/>
      <c r="J323" s="173"/>
      <c r="V323" s="17"/>
      <c r="AA323" s="173" t="s">
        <v>31</v>
      </c>
      <c r="AB323" s="173"/>
      <c r="AC323" s="173"/>
    </row>
    <row r="324" spans="1:43">
      <c r="H324" s="173"/>
      <c r="I324" s="173"/>
      <c r="J324" s="173"/>
      <c r="V324" s="17"/>
      <c r="AA324" s="173"/>
      <c r="AB324" s="173"/>
      <c r="AC324" s="173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0</v>
      </c>
      <c r="E328" s="174" t="s">
        <v>20</v>
      </c>
      <c r="F328" s="174"/>
      <c r="G328" s="174"/>
      <c r="H328" s="174"/>
      <c r="V328" s="17"/>
      <c r="X328" s="23" t="s">
        <v>156</v>
      </c>
      <c r="Y328" s="20">
        <f>IF(B1094="PAGADO",0,C333)</f>
        <v>0</v>
      </c>
      <c r="AA328" s="174" t="s">
        <v>20</v>
      </c>
      <c r="AB328" s="174"/>
      <c r="AC328" s="174"/>
      <c r="AD328" s="174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3" t="s">
        <v>705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25"/>
      <c r="O330" s="3"/>
      <c r="P330" s="3"/>
      <c r="Q330" s="3"/>
      <c r="R330" s="18"/>
      <c r="S330" s="3"/>
      <c r="V330" s="17"/>
      <c r="Y330" s="20"/>
      <c r="AA330" s="4"/>
      <c r="AB330" s="3"/>
      <c r="AC330" s="3"/>
      <c r="AD330" s="5"/>
      <c r="AE330" s="3"/>
      <c r="AJ330" s="25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25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0</v>
      </c>
      <c r="AA331" s="4"/>
      <c r="AB331" s="3"/>
      <c r="AC331" s="3"/>
      <c r="AD331" s="5"/>
      <c r="AE331" s="3"/>
      <c r="AJ331" s="25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C356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0</v>
      </c>
      <c r="AA332" s="4"/>
      <c r="AB332" s="3"/>
      <c r="AC332" s="3"/>
      <c r="AD332" s="5"/>
      <c r="AE332" s="3"/>
      <c r="AJ332" s="25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75" t="str">
        <f>IF(Y333&lt;0,"NO PAGAR","COBRAR'")</f>
        <v>COBRAR'</v>
      </c>
      <c r="Y334" s="175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1:43" ht="23.25">
      <c r="B335" s="175" t="str">
        <f>IF(C333&lt;0,"NO PAGAR","COBRAR'")</f>
        <v>COBRAR'</v>
      </c>
      <c r="C335" s="175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168" t="s">
        <v>9</v>
      </c>
      <c r="C336" s="169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68" t="s">
        <v>9</v>
      </c>
      <c r="Y336" s="169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48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667</v>
      </c>
      <c r="C344" s="10"/>
      <c r="E344" s="170" t="s">
        <v>7</v>
      </c>
      <c r="F344" s="171"/>
      <c r="G344" s="172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70" t="s">
        <v>7</v>
      </c>
      <c r="AB344" s="171"/>
      <c r="AC344" s="172"/>
      <c r="AD344" s="5">
        <f>SUM(AD330:AD343)</f>
        <v>0</v>
      </c>
      <c r="AJ344" s="3"/>
      <c r="AK344" s="3"/>
      <c r="AL344" s="3"/>
      <c r="AM344" s="3"/>
      <c r="AN344" s="18"/>
      <c r="AO344" s="3"/>
    </row>
    <row r="345" spans="2:41">
      <c r="B345" s="11" t="s">
        <v>672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694</v>
      </c>
      <c r="Y345" s="3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70" t="s">
        <v>7</v>
      </c>
      <c r="O346" s="171"/>
      <c r="P346" s="171"/>
      <c r="Q346" s="172"/>
      <c r="R346" s="18">
        <f>SUM(R330:R345)</f>
        <v>0</v>
      </c>
      <c r="S346" s="3"/>
      <c r="V346" s="17"/>
      <c r="X346" s="12"/>
      <c r="Y346" s="10"/>
      <c r="AJ346" s="170" t="s">
        <v>7</v>
      </c>
      <c r="AK346" s="171"/>
      <c r="AL346" s="171"/>
      <c r="AM346" s="172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0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0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173" t="s">
        <v>28</v>
      </c>
      <c r="I371" s="173"/>
      <c r="J371" s="173"/>
      <c r="V371" s="17"/>
    </row>
    <row r="372" spans="2:41">
      <c r="H372" s="173"/>
      <c r="I372" s="173"/>
      <c r="J372" s="173"/>
      <c r="V372" s="17"/>
    </row>
    <row r="373" spans="2:41">
      <c r="V373" s="17"/>
      <c r="X373" s="186" t="s">
        <v>64</v>
      </c>
      <c r="AB373" s="183" t="s">
        <v>29</v>
      </c>
      <c r="AC373" s="183"/>
      <c r="AD373" s="183"/>
    </row>
    <row r="374" spans="2:41">
      <c r="V374" s="17"/>
      <c r="X374" s="186"/>
      <c r="AB374" s="183"/>
      <c r="AC374" s="183"/>
      <c r="AD374" s="183"/>
    </row>
    <row r="375" spans="2:41" ht="23.25">
      <c r="B375" s="22" t="s">
        <v>64</v>
      </c>
      <c r="V375" s="17"/>
      <c r="X375" s="186"/>
      <c r="AB375" s="183"/>
      <c r="AC375" s="183"/>
      <c r="AD375" s="183"/>
    </row>
    <row r="376" spans="2:41" ht="23.25">
      <c r="B376" s="23" t="s">
        <v>130</v>
      </c>
      <c r="C376" s="20">
        <f>IF(X328="PAGADO",0,Y333)</f>
        <v>0</v>
      </c>
      <c r="E376" s="174" t="s">
        <v>930</v>
      </c>
      <c r="F376" s="174"/>
      <c r="G376" s="174"/>
      <c r="H376" s="174"/>
      <c r="V376" s="17"/>
      <c r="X376" s="23" t="s">
        <v>32</v>
      </c>
      <c r="Y376" s="20">
        <f>IF(B376="PAGADO",0,C381)</f>
        <v>0</v>
      </c>
      <c r="AA376" s="174" t="s">
        <v>555</v>
      </c>
      <c r="AB376" s="174"/>
      <c r="AC376" s="174"/>
      <c r="AD376" s="174"/>
    </row>
    <row r="377" spans="2:41">
      <c r="B377" s="1" t="s">
        <v>0</v>
      </c>
      <c r="C377" s="19">
        <f>H395</f>
        <v>1000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500</v>
      </c>
      <c r="AA377" s="2" t="s">
        <v>1</v>
      </c>
      <c r="AB377" s="2" t="s">
        <v>2</v>
      </c>
      <c r="AC377" s="2" t="s">
        <v>3</v>
      </c>
      <c r="AD377" s="2" t="s">
        <v>4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/>
      <c r="F378" s="3"/>
      <c r="G378" s="3"/>
      <c r="H378" s="5"/>
      <c r="N378" s="25"/>
      <c r="O378" s="3"/>
      <c r="P378" s="3"/>
      <c r="Q378" s="3"/>
      <c r="R378" s="18"/>
      <c r="S378" s="3"/>
      <c r="V378" s="17"/>
      <c r="Y378" s="20"/>
      <c r="AA378" s="4">
        <v>45024</v>
      </c>
      <c r="AB378" s="3" t="s">
        <v>201</v>
      </c>
      <c r="AC378" s="3" t="s">
        <v>89</v>
      </c>
      <c r="AD378" s="5">
        <v>170</v>
      </c>
      <c r="AJ378" s="3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1000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" t="s">
        <v>24</v>
      </c>
      <c r="Y379" s="19">
        <f>IF(Y376&gt;0,Y377+Y376,Y377)</f>
        <v>500</v>
      </c>
      <c r="AA379" s="4">
        <v>45029</v>
      </c>
      <c r="AB379" s="3" t="s">
        <v>201</v>
      </c>
      <c r="AC379" s="3" t="s">
        <v>735</v>
      </c>
      <c r="AD379" s="5">
        <v>180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C397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Y397</f>
        <v>215.17000000000002</v>
      </c>
      <c r="AA380" s="4">
        <v>45040</v>
      </c>
      <c r="AB380" s="3" t="s">
        <v>85</v>
      </c>
      <c r="AC380" s="3" t="s">
        <v>89</v>
      </c>
      <c r="AD380" s="5">
        <v>150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1000</v>
      </c>
      <c r="E381" s="4">
        <v>45013</v>
      </c>
      <c r="F381" s="3" t="s">
        <v>87</v>
      </c>
      <c r="G381" s="3" t="s">
        <v>141</v>
      </c>
      <c r="H381" s="5">
        <v>150</v>
      </c>
      <c r="I381" t="s">
        <v>241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284.83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ht="26.25">
      <c r="B382" s="177" t="str">
        <f>IF(C381&lt;0,"NO PAGAR","COBRAR")</f>
        <v>COBRAR</v>
      </c>
      <c r="C382" s="177"/>
      <c r="E382" s="4">
        <v>45014</v>
      </c>
      <c r="F382" s="3" t="s">
        <v>87</v>
      </c>
      <c r="G382" s="3" t="s">
        <v>89</v>
      </c>
      <c r="H382" s="5">
        <v>200</v>
      </c>
      <c r="I382" t="s">
        <v>241</v>
      </c>
      <c r="N382" s="3"/>
      <c r="O382" s="3"/>
      <c r="P382" s="3"/>
      <c r="Q382" s="3"/>
      <c r="R382" s="18"/>
      <c r="S382" s="3"/>
      <c r="V382" s="17"/>
      <c r="X382" s="177" t="str">
        <f>IF(Y381&lt;0,"NO PAGAR","COBRAR")</f>
        <v>COBRAR</v>
      </c>
      <c r="Y382" s="177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68" t="s">
        <v>9</v>
      </c>
      <c r="C383" s="169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68" t="s">
        <v>9</v>
      </c>
      <c r="Y383" s="169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9" t="str">
        <f>IF(C411&lt;0,"SALDO A FAVOR","SALDO ADELANTAD0'")</f>
        <v>SALDO ADELANTAD0'</v>
      </c>
      <c r="C384" s="10">
        <f>IF(Y333&lt;=0,Y333*-1)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 FAVOR'</v>
      </c>
      <c r="Y384" s="10" t="b">
        <f>IF(C381&lt;=0,C381*-1)</f>
        <v>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0</v>
      </c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>
        <v>45027</v>
      </c>
      <c r="F386" s="3" t="s">
        <v>87</v>
      </c>
      <c r="G386" s="3" t="s">
        <v>141</v>
      </c>
      <c r="H386" s="5">
        <v>150</v>
      </c>
      <c r="I386" t="s">
        <v>241</v>
      </c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30</v>
      </c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>
        <v>45028</v>
      </c>
      <c r="F387" s="3" t="s">
        <v>87</v>
      </c>
      <c r="G387" s="3" t="s">
        <v>89</v>
      </c>
      <c r="H387" s="5">
        <v>150</v>
      </c>
      <c r="I387" t="s">
        <v>241</v>
      </c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/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764</v>
      </c>
      <c r="Y389" s="10">
        <v>95.36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>
        <v>45033</v>
      </c>
      <c r="F390" s="3" t="s">
        <v>87</v>
      </c>
      <c r="G390" s="3" t="s">
        <v>89</v>
      </c>
      <c r="H390" s="5">
        <v>150</v>
      </c>
      <c r="I390" t="s">
        <v>241</v>
      </c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4">
        <v>45037</v>
      </c>
      <c r="F391" s="3" t="s">
        <v>87</v>
      </c>
      <c r="G391" s="3" t="s">
        <v>89</v>
      </c>
      <c r="H391" s="5">
        <v>200</v>
      </c>
      <c r="I391" t="s">
        <v>241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AR397</f>
        <v>74.81</v>
      </c>
      <c r="AA392" s="170" t="s">
        <v>7</v>
      </c>
      <c r="AB392" s="171"/>
      <c r="AC392" s="172"/>
      <c r="AD392" s="5">
        <f>SUM(AD378:AD391)</f>
        <v>500</v>
      </c>
      <c r="AJ392" s="3"/>
      <c r="AK392" s="3"/>
      <c r="AL392" s="3"/>
      <c r="AM392" s="3"/>
      <c r="AN392" s="18"/>
      <c r="AO392" s="3"/>
    </row>
    <row r="393" spans="2:46">
      <c r="B393" s="12"/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E394" s="4"/>
      <c r="F394" s="3"/>
      <c r="G394" s="3"/>
      <c r="H394" s="5"/>
      <c r="N394" s="170" t="s">
        <v>7</v>
      </c>
      <c r="O394" s="171"/>
      <c r="P394" s="171"/>
      <c r="Q394" s="172"/>
      <c r="R394" s="18">
        <f>SUM(R378:R393)</f>
        <v>0</v>
      </c>
      <c r="S394" s="3"/>
      <c r="V394" s="17"/>
      <c r="X394" s="12"/>
      <c r="Y394" s="10"/>
      <c r="AJ394" s="170" t="s">
        <v>7</v>
      </c>
      <c r="AK394" s="171"/>
      <c r="AL394" s="171"/>
      <c r="AM394" s="172"/>
      <c r="AN394" s="18">
        <f>SUM(AN378:AN393)</f>
        <v>0</v>
      </c>
      <c r="AO394" s="3"/>
    </row>
    <row r="395" spans="2:46">
      <c r="B395" s="12"/>
      <c r="C395" s="10"/>
      <c r="E395" s="170" t="s">
        <v>7</v>
      </c>
      <c r="F395" s="171"/>
      <c r="G395" s="172"/>
      <c r="H395" s="5">
        <f>SUM(H378:H394)</f>
        <v>1000</v>
      </c>
      <c r="V395" s="17"/>
      <c r="X395" s="12"/>
      <c r="Y395" s="10"/>
    </row>
    <row r="396" spans="2:46">
      <c r="B396" s="11"/>
      <c r="C396" s="10"/>
      <c r="V396" s="17"/>
      <c r="X396" s="11"/>
      <c r="Y396" s="10"/>
      <c r="AA396" t="s">
        <v>22</v>
      </c>
      <c r="AB396" t="s">
        <v>21</v>
      </c>
    </row>
    <row r="397" spans="2:46" ht="24">
      <c r="B397" s="15" t="s">
        <v>18</v>
      </c>
      <c r="C397" s="16">
        <f>SUM(C384:C396)</f>
        <v>0</v>
      </c>
      <c r="V397" s="17"/>
      <c r="X397" s="15" t="s">
        <v>18</v>
      </c>
      <c r="Y397" s="16">
        <f>SUM(Y384:Y396)</f>
        <v>215.17000000000002</v>
      </c>
      <c r="AB397" s="1" t="s">
        <v>19</v>
      </c>
      <c r="AI397" s="61" t="s">
        <v>470</v>
      </c>
      <c r="AJ397" s="100">
        <v>24465</v>
      </c>
      <c r="AK397" s="63" t="s">
        <v>475</v>
      </c>
      <c r="AL397" s="64">
        <v>45037</v>
      </c>
      <c r="AM397" s="61">
        <v>1716325822</v>
      </c>
      <c r="AN397" s="61" t="s">
        <v>20</v>
      </c>
      <c r="AO397" s="63" t="s">
        <v>476</v>
      </c>
      <c r="AP397" s="61">
        <v>52365</v>
      </c>
      <c r="AQ397" s="65">
        <v>42.747</v>
      </c>
      <c r="AR397" s="65">
        <v>74.81</v>
      </c>
      <c r="AS397" s="62"/>
      <c r="AT397" s="61" t="s">
        <v>559</v>
      </c>
    </row>
    <row r="398" spans="2:46">
      <c r="V398" s="17"/>
    </row>
    <row r="399" spans="2:46">
      <c r="E399" t="s">
        <v>21</v>
      </c>
      <c r="V399" s="17"/>
    </row>
    <row r="400" spans="2:46">
      <c r="E400" s="1" t="s">
        <v>19</v>
      </c>
      <c r="V400" s="17"/>
    </row>
    <row r="401" spans="1:43">
      <c r="V401" s="17"/>
    </row>
    <row r="402" spans="1:43">
      <c r="E402" s="1"/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 ht="15" customHeight="1">
      <c r="I410" s="76"/>
      <c r="J410" s="76"/>
      <c r="V410" s="17"/>
      <c r="AA410" s="173" t="s">
        <v>31</v>
      </c>
      <c r="AB410" s="173"/>
      <c r="AC410" s="173"/>
    </row>
    <row r="411" spans="1:43" ht="15" customHeight="1">
      <c r="H411" s="76"/>
      <c r="I411" s="76"/>
      <c r="J411" s="76"/>
      <c r="V411" s="17"/>
      <c r="AA411" s="173"/>
      <c r="AB411" s="173"/>
      <c r="AC411" s="173"/>
    </row>
    <row r="412" spans="1:43">
      <c r="B412" s="185" t="s">
        <v>64</v>
      </c>
      <c r="F412" s="184" t="s">
        <v>30</v>
      </c>
      <c r="G412" s="184"/>
      <c r="H412" s="184"/>
      <c r="V412" s="17"/>
    </row>
    <row r="413" spans="1:43">
      <c r="B413" s="185"/>
      <c r="F413" s="184"/>
      <c r="G413" s="184"/>
      <c r="H413" s="184"/>
      <c r="V413" s="17"/>
    </row>
    <row r="414" spans="1:43" ht="26.25" customHeight="1">
      <c r="B414" s="185"/>
      <c r="F414" s="184"/>
      <c r="G414" s="184"/>
      <c r="H414" s="184"/>
      <c r="V414" s="17"/>
      <c r="X414" s="22" t="s">
        <v>64</v>
      </c>
    </row>
    <row r="415" spans="1:43" ht="23.25">
      <c r="B415" s="23" t="s">
        <v>82</v>
      </c>
      <c r="C415" s="20">
        <f>IF(X376="PAGADO",0,Y381)</f>
        <v>284.83</v>
      </c>
      <c r="E415" s="174" t="s">
        <v>555</v>
      </c>
      <c r="F415" s="174"/>
      <c r="G415" s="174"/>
      <c r="H415" s="174"/>
      <c r="V415" s="17"/>
      <c r="X415" s="23" t="s">
        <v>32</v>
      </c>
      <c r="Y415" s="20">
        <f>IF(B415="PAGADO",0,C420)</f>
        <v>0</v>
      </c>
      <c r="AA415" s="174" t="s">
        <v>555</v>
      </c>
      <c r="AB415" s="174"/>
      <c r="AC415" s="174"/>
      <c r="AD415" s="174"/>
    </row>
    <row r="416" spans="1:43">
      <c r="B416" s="1" t="s">
        <v>0</v>
      </c>
      <c r="C416" s="19">
        <f>H431</f>
        <v>720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760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>
        <v>45001</v>
      </c>
      <c r="F417" s="3" t="s">
        <v>149</v>
      </c>
      <c r="G417" s="3" t="s">
        <v>152</v>
      </c>
      <c r="H417" s="5">
        <v>190</v>
      </c>
      <c r="N417" s="25">
        <v>45063</v>
      </c>
      <c r="O417" s="3" t="s">
        <v>799</v>
      </c>
      <c r="P417" s="3"/>
      <c r="Q417" s="3"/>
      <c r="R417" s="18">
        <v>78.400000000000006</v>
      </c>
      <c r="S417" s="3"/>
      <c r="V417" s="17"/>
      <c r="Y417" s="20"/>
      <c r="AA417" s="4">
        <v>45022</v>
      </c>
      <c r="AB417" s="3" t="s">
        <v>138</v>
      </c>
      <c r="AC417" s="3" t="s">
        <v>200</v>
      </c>
      <c r="AD417" s="5">
        <v>170</v>
      </c>
      <c r="AE417" t="s">
        <v>642</v>
      </c>
      <c r="AJ417" s="25">
        <v>45008</v>
      </c>
      <c r="AK417" s="3" t="s">
        <v>857</v>
      </c>
      <c r="AL417" s="3"/>
      <c r="AM417" s="3"/>
      <c r="AN417" s="18">
        <v>20</v>
      </c>
      <c r="AO417" s="3"/>
    </row>
    <row r="418" spans="2:41">
      <c r="B418" s="1" t="s">
        <v>24</v>
      </c>
      <c r="C418" s="19">
        <f>IF(C415&gt;0,C415+C416,C416)</f>
        <v>1004.8299999999999</v>
      </c>
      <c r="E418" s="4">
        <v>45008</v>
      </c>
      <c r="F418" s="3" t="s">
        <v>149</v>
      </c>
      <c r="G418" s="3" t="s">
        <v>155</v>
      </c>
      <c r="H418" s="5">
        <v>380</v>
      </c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760</v>
      </c>
      <c r="AA418" s="4">
        <v>45023</v>
      </c>
      <c r="AB418" s="3" t="s">
        <v>138</v>
      </c>
      <c r="AC418" s="3" t="s">
        <v>152</v>
      </c>
      <c r="AD418" s="5">
        <v>190</v>
      </c>
      <c r="AE418" t="s">
        <v>642</v>
      </c>
      <c r="AJ418" s="25">
        <v>45070</v>
      </c>
      <c r="AK418" s="3" t="s">
        <v>513</v>
      </c>
      <c r="AL418" s="3"/>
      <c r="AM418" s="3"/>
      <c r="AN418" s="18">
        <v>700</v>
      </c>
      <c r="AO418" s="3"/>
    </row>
    <row r="419" spans="2:41">
      <c r="B419" s="1" t="s">
        <v>9</v>
      </c>
      <c r="C419" s="20">
        <f>C436</f>
        <v>78.400000000000006</v>
      </c>
      <c r="E419" s="4">
        <v>45047</v>
      </c>
      <c r="F419" s="3" t="s">
        <v>87</v>
      </c>
      <c r="G419" s="3" t="s">
        <v>89</v>
      </c>
      <c r="H419" s="5">
        <v>150</v>
      </c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824.01</v>
      </c>
      <c r="AA419" s="4">
        <v>45042</v>
      </c>
      <c r="AB419" s="3" t="s">
        <v>87</v>
      </c>
      <c r="AC419" s="3" t="s">
        <v>200</v>
      </c>
      <c r="AD419" s="5">
        <v>200</v>
      </c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926.43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-64.009999999999991</v>
      </c>
      <c r="AA420" s="4">
        <v>45044</v>
      </c>
      <c r="AB420" s="3" t="s">
        <v>194</v>
      </c>
      <c r="AC420" s="3" t="s">
        <v>152</v>
      </c>
      <c r="AD420" s="5">
        <v>200</v>
      </c>
      <c r="AJ420" s="3"/>
      <c r="AK420" s="3"/>
      <c r="AL420" s="3"/>
      <c r="AM420" s="3"/>
      <c r="AN420" s="18"/>
      <c r="AO420" s="3"/>
    </row>
    <row r="421" spans="2:41" ht="23.25">
      <c r="B421" s="6"/>
      <c r="C421" s="11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75" t="str">
        <f>IF(Y420&lt;0,"NO PAGAR","COBRAR'")</f>
        <v>NO PAGAR</v>
      </c>
      <c r="Y421" s="175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175" t="str">
        <f>IF(C420&lt;0,"NO PAGAR","COBRAR'")</f>
        <v>COBRAR'</v>
      </c>
      <c r="C422" s="175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168" t="s">
        <v>9</v>
      </c>
      <c r="C423" s="169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68" t="s">
        <v>9</v>
      </c>
      <c r="Y423" s="169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IF(Y381&lt;0,"SALDO ADELANTADO","SALDO A FAVOR '")</f>
        <v>SALDO A FAVOR '</v>
      </c>
      <c r="C424" s="10" t="b">
        <f>IF(Y381&lt;=0,Y381*-1)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 t="b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78.400000000000006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AN425</f>
        <v>720</v>
      </c>
      <c r="AA425" s="4"/>
      <c r="AB425" s="3"/>
      <c r="AC425" s="3"/>
      <c r="AD425" s="5"/>
      <c r="AJ425" s="170" t="s">
        <v>7</v>
      </c>
      <c r="AK425" s="171"/>
      <c r="AL425" s="171"/>
      <c r="AM425" s="172"/>
      <c r="AN425" s="18">
        <f>SUM(AN417:AN424)</f>
        <v>720</v>
      </c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118" t="s">
        <v>833</v>
      </c>
      <c r="AK427" s="118" t="s">
        <v>475</v>
      </c>
      <c r="AL427" s="118" t="s">
        <v>476</v>
      </c>
      <c r="AM427" s="119">
        <v>62.01</v>
      </c>
      <c r="AN427" s="120">
        <v>35.433</v>
      </c>
      <c r="AO427" s="120">
        <v>73031</v>
      </c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118" t="s">
        <v>834</v>
      </c>
      <c r="AK428" s="118" t="s">
        <v>475</v>
      </c>
      <c r="AL428" s="118" t="s">
        <v>476</v>
      </c>
      <c r="AM428" s="119">
        <v>42</v>
      </c>
      <c r="AN428" s="120">
        <v>23.998999999999999</v>
      </c>
      <c r="AO428" s="120">
        <v>8073001</v>
      </c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M429" s="19">
        <f>SUM(AM427:AM428)</f>
        <v>104.00999999999999</v>
      </c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</row>
    <row r="431" spans="2:41">
      <c r="B431" s="11" t="s">
        <v>16</v>
      </c>
      <c r="C431" s="10"/>
      <c r="E431" s="170" t="s">
        <v>7</v>
      </c>
      <c r="F431" s="171"/>
      <c r="G431" s="172"/>
      <c r="H431" s="5">
        <f>SUM(H417:H430)</f>
        <v>720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170" t="s">
        <v>7</v>
      </c>
      <c r="AB431" s="171"/>
      <c r="AC431" s="172"/>
      <c r="AD431" s="5">
        <f>SUM(AD417:AD430)</f>
        <v>760</v>
      </c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>
        <v>104.01</v>
      </c>
      <c r="AA432" s="13"/>
      <c r="AB432" s="13"/>
      <c r="AC432" s="13"/>
    </row>
    <row r="433" spans="2:27">
      <c r="B433" s="12"/>
      <c r="C433" s="10"/>
      <c r="N433" s="170" t="s">
        <v>7</v>
      </c>
      <c r="O433" s="171"/>
      <c r="P433" s="171"/>
      <c r="Q433" s="172"/>
      <c r="R433" s="18">
        <f>SUM(R417:R432)</f>
        <v>78.400000000000006</v>
      </c>
      <c r="S433" s="3"/>
      <c r="V433" s="17"/>
      <c r="X433" s="12"/>
      <c r="Y433" s="10"/>
    </row>
    <row r="434" spans="2:27">
      <c r="B434" s="12"/>
      <c r="C434" s="10"/>
      <c r="V434" s="17"/>
      <c r="X434" s="12"/>
      <c r="Y434" s="10"/>
    </row>
    <row r="435" spans="2:27">
      <c r="B435" s="11"/>
      <c r="C435" s="10"/>
      <c r="V435" s="17"/>
      <c r="X435" s="11"/>
      <c r="Y435" s="10"/>
    </row>
    <row r="436" spans="2:27">
      <c r="B436" s="15" t="s">
        <v>18</v>
      </c>
      <c r="C436" s="16">
        <f>SUM(C424:C435)</f>
        <v>78.400000000000006</v>
      </c>
      <c r="D436" t="s">
        <v>22</v>
      </c>
      <c r="E436" t="s">
        <v>21</v>
      </c>
      <c r="V436" s="17"/>
      <c r="X436" s="15" t="s">
        <v>18</v>
      </c>
      <c r="Y436" s="16">
        <f>SUM(Y424:Y435)</f>
        <v>824.01</v>
      </c>
      <c r="Z436" t="s">
        <v>22</v>
      </c>
      <c r="AA436" t="s">
        <v>21</v>
      </c>
    </row>
    <row r="437" spans="2:27">
      <c r="E437" s="1" t="s">
        <v>19</v>
      </c>
      <c r="V437" s="17"/>
      <c r="AA437" s="1" t="s">
        <v>19</v>
      </c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 ht="15" customHeight="1">
      <c r="H447" s="76"/>
      <c r="I447" s="76"/>
      <c r="J447" s="76"/>
      <c r="V447" s="17"/>
    </row>
    <row r="448" spans="2:27" ht="15" customHeight="1">
      <c r="H448" s="76"/>
      <c r="I448" s="76"/>
      <c r="J448" s="76"/>
      <c r="V448" s="17"/>
    </row>
    <row r="449" spans="2:41">
      <c r="B449" s="185" t="s">
        <v>66</v>
      </c>
      <c r="F449" s="184" t="s">
        <v>28</v>
      </c>
      <c r="G449" s="184"/>
      <c r="H449" s="184"/>
      <c r="V449" s="17"/>
      <c r="X449" s="186" t="s">
        <v>66</v>
      </c>
      <c r="AB449" s="183" t="s">
        <v>29</v>
      </c>
      <c r="AC449" s="183"/>
      <c r="AD449" s="183"/>
    </row>
    <row r="450" spans="2:41">
      <c r="B450" s="185"/>
      <c r="F450" s="184"/>
      <c r="G450" s="184"/>
      <c r="H450" s="184"/>
      <c r="V450" s="17"/>
      <c r="X450" s="186"/>
      <c r="AB450" s="183"/>
      <c r="AC450" s="183"/>
      <c r="AD450" s="183"/>
    </row>
    <row r="451" spans="2:41" ht="23.25" customHeight="1">
      <c r="B451" s="185"/>
      <c r="F451" s="184"/>
      <c r="G451" s="184"/>
      <c r="H451" s="184"/>
      <c r="V451" s="17"/>
      <c r="X451" s="186"/>
      <c r="AB451" s="183"/>
      <c r="AC451" s="183"/>
      <c r="AD451" s="183"/>
    </row>
    <row r="452" spans="2:41" ht="23.25">
      <c r="B452" s="23" t="s">
        <v>32</v>
      </c>
      <c r="C452" s="20">
        <f>IF(X415="PAGADO",0,Y420)</f>
        <v>-64.009999999999991</v>
      </c>
      <c r="E452" s="174" t="s">
        <v>555</v>
      </c>
      <c r="F452" s="174"/>
      <c r="G452" s="174"/>
      <c r="H452" s="174"/>
      <c r="V452" s="17"/>
      <c r="X452" s="23" t="s">
        <v>32</v>
      </c>
      <c r="Y452" s="20">
        <f>IF(B452="PAGADO",0,C457)</f>
        <v>27.330000000000013</v>
      </c>
      <c r="AA452" s="174" t="s">
        <v>555</v>
      </c>
      <c r="AB452" s="174"/>
      <c r="AC452" s="174"/>
      <c r="AD452" s="174"/>
    </row>
    <row r="453" spans="2:41">
      <c r="B453" s="1" t="s">
        <v>0</v>
      </c>
      <c r="C453" s="19">
        <f>H468</f>
        <v>170</v>
      </c>
      <c r="E453" s="2" t="s">
        <v>1</v>
      </c>
      <c r="F453" s="2" t="s">
        <v>2</v>
      </c>
      <c r="G453" s="2" t="s">
        <v>3</v>
      </c>
      <c r="H453" s="2" t="s">
        <v>4</v>
      </c>
      <c r="N453" s="2" t="s">
        <v>1</v>
      </c>
      <c r="O453" s="2" t="s">
        <v>5</v>
      </c>
      <c r="P453" s="2" t="s">
        <v>4</v>
      </c>
      <c r="Q453" s="2" t="s">
        <v>6</v>
      </c>
      <c r="R453" s="2" t="s">
        <v>7</v>
      </c>
      <c r="S453" s="3"/>
      <c r="V453" s="17"/>
      <c r="X453" s="1" t="s">
        <v>0</v>
      </c>
      <c r="Y453" s="19">
        <f>AD468</f>
        <v>0</v>
      </c>
      <c r="AA453" s="2" t="s">
        <v>1</v>
      </c>
      <c r="AB453" s="2" t="s">
        <v>2</v>
      </c>
      <c r="AC453" s="2" t="s">
        <v>3</v>
      </c>
      <c r="AD453" s="2" t="s">
        <v>4</v>
      </c>
    </row>
    <row r="454" spans="2:41">
      <c r="C454" s="20"/>
      <c r="E454" s="4">
        <v>44972</v>
      </c>
      <c r="F454" s="3" t="s">
        <v>870</v>
      </c>
      <c r="G454" s="3" t="s">
        <v>871</v>
      </c>
      <c r="H454" s="5">
        <v>170</v>
      </c>
      <c r="N454" s="3"/>
      <c r="O454" s="3"/>
      <c r="P454" s="3"/>
      <c r="Q454" s="3"/>
      <c r="R454" s="18"/>
      <c r="S454" s="3"/>
      <c r="V454" s="17"/>
      <c r="Y454" s="20"/>
      <c r="AA454" s="4"/>
      <c r="AB454" s="3"/>
      <c r="AC454" s="3"/>
      <c r="AD454" s="5"/>
    </row>
    <row r="455" spans="2:41">
      <c r="B455" s="1" t="s">
        <v>24</v>
      </c>
      <c r="C455" s="19">
        <f>IF(C452&gt;0,C452+C453,C453)</f>
        <v>170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" t="s">
        <v>24</v>
      </c>
      <c r="Y455" s="19">
        <f>IF(Y452&gt;0,Y452+Y453,Y453)</f>
        <v>27.330000000000013</v>
      </c>
      <c r="AA455" s="4"/>
      <c r="AB455" s="3"/>
      <c r="AC455" s="3"/>
      <c r="AD455" s="5"/>
      <c r="AJ455" s="2" t="s">
        <v>1</v>
      </c>
      <c r="AK455" s="2" t="s">
        <v>5</v>
      </c>
      <c r="AL455" s="2" t="s">
        <v>4</v>
      </c>
      <c r="AM455" s="2" t="s">
        <v>6</v>
      </c>
      <c r="AN455" s="2" t="s">
        <v>7</v>
      </c>
      <c r="AO455" s="3"/>
    </row>
    <row r="456" spans="2:41">
      <c r="B456" s="1" t="s">
        <v>9</v>
      </c>
      <c r="C456" s="20">
        <f>C473</f>
        <v>142.66999999999999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" t="s">
        <v>9</v>
      </c>
      <c r="Y456" s="20">
        <f>Y473</f>
        <v>266.48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1">
      <c r="B457" s="6" t="s">
        <v>25</v>
      </c>
      <c r="C457" s="21">
        <f>C455-C456</f>
        <v>27.330000000000013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6" t="s">
        <v>8</v>
      </c>
      <c r="Y457" s="21">
        <f>Y455-Y456</f>
        <v>-239.15</v>
      </c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1" ht="26.25">
      <c r="B458" s="177" t="str">
        <f>IF(C457&lt;0,"NO PAGAR","COBRAR")</f>
        <v>COBRAR</v>
      </c>
      <c r="C458" s="177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77" t="str">
        <f>IF(Y457&lt;0,"NO PAGAR","COBRAR")</f>
        <v>NO PAGAR</v>
      </c>
      <c r="Y458" s="177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1">
      <c r="B459" s="168" t="s">
        <v>9</v>
      </c>
      <c r="C459" s="169"/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68" t="s">
        <v>9</v>
      </c>
      <c r="Y459" s="169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1">
      <c r="B460" s="9" t="str">
        <f>IF(C487&lt;0,"SALDO A FAVOR","SALDO ADELANTAD0'")</f>
        <v>SALDO ADELANTAD0'</v>
      </c>
      <c r="C460" s="10">
        <f>IF(Y420&lt;=0,Y420*-1)</f>
        <v>64.009999999999991</v>
      </c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9" t="str">
        <f>IF(C457&lt;0,"SALDO ADELANTADO","SALDO A FAVOR'")</f>
        <v>SALDO A FAVOR'</v>
      </c>
      <c r="Y460" s="10" t="b">
        <f>IF(C457&lt;=0,C457*-1)</f>
        <v>0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1">
      <c r="B461" s="11" t="s">
        <v>10</v>
      </c>
      <c r="C461" s="10">
        <f>R470</f>
        <v>0</v>
      </c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10</v>
      </c>
      <c r="Y461" s="10">
        <f>AN472</f>
        <v>0</v>
      </c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1" t="s">
        <v>11</v>
      </c>
      <c r="C462" s="10">
        <v>30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11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1" t="s">
        <v>12</v>
      </c>
      <c r="C463" s="10"/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1" t="s">
        <v>12</v>
      </c>
      <c r="Y463" s="10"/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1" t="s">
        <v>13</v>
      </c>
      <c r="C464" s="10"/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1" t="s">
        <v>13</v>
      </c>
      <c r="Y464" s="10"/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2">
      <c r="B465" s="11" t="s">
        <v>885</v>
      </c>
      <c r="C465" s="10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1" t="s">
        <v>14</v>
      </c>
      <c r="Y465" s="10">
        <v>95.57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2">
      <c r="B466" s="11" t="s">
        <v>15</v>
      </c>
      <c r="C466" s="1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1" t="s">
        <v>15</v>
      </c>
      <c r="Y466" s="1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2">
      <c r="B467" s="11" t="s">
        <v>866</v>
      </c>
      <c r="C467" s="10">
        <v>48.66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1" t="s">
        <v>16</v>
      </c>
      <c r="Y467" s="10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>
      <c r="B468" s="11" t="s">
        <v>914</v>
      </c>
      <c r="C468" s="10"/>
      <c r="E468" s="170" t="s">
        <v>7</v>
      </c>
      <c r="F468" s="171"/>
      <c r="G468" s="172"/>
      <c r="H468" s="5">
        <f>SUM(H454:H467)</f>
        <v>170</v>
      </c>
      <c r="N468" s="3"/>
      <c r="O468" s="3"/>
      <c r="P468" s="3"/>
      <c r="Q468" s="3"/>
      <c r="R468" s="18"/>
      <c r="S468" s="3"/>
      <c r="V468" s="17"/>
      <c r="X468" s="11" t="s">
        <v>17</v>
      </c>
      <c r="Y468" s="10">
        <f>AN477</f>
        <v>170.91</v>
      </c>
      <c r="AA468" s="170" t="s">
        <v>7</v>
      </c>
      <c r="AB468" s="171"/>
      <c r="AC468" s="172"/>
      <c r="AD468" s="5">
        <f>SUM(AD454:AD467)</f>
        <v>0</v>
      </c>
      <c r="AJ468" s="3"/>
      <c r="AK468" s="3"/>
      <c r="AL468" s="3"/>
      <c r="AM468" s="3"/>
      <c r="AN468" s="18"/>
      <c r="AO468" s="3"/>
    </row>
    <row r="469" spans="2:42">
      <c r="B469" s="12"/>
      <c r="C469" s="10"/>
      <c r="E469" s="13"/>
      <c r="F469" s="13"/>
      <c r="G469" s="13"/>
      <c r="N469" s="3"/>
      <c r="O469" s="3"/>
      <c r="P469" s="3"/>
      <c r="Q469" s="3"/>
      <c r="R469" s="18"/>
      <c r="S469" s="3"/>
      <c r="V469" s="17"/>
      <c r="X469" s="12"/>
      <c r="Y469" s="10"/>
      <c r="AA469" s="13"/>
      <c r="AB469" s="13"/>
      <c r="AC469" s="13"/>
      <c r="AJ469" s="3"/>
      <c r="AK469" s="3"/>
      <c r="AL469" s="3"/>
      <c r="AM469" s="3"/>
      <c r="AN469" s="18"/>
      <c r="AO469" s="3"/>
    </row>
    <row r="470" spans="2:42">
      <c r="B470" s="12"/>
      <c r="C470" s="10"/>
      <c r="N470" s="170" t="s">
        <v>7</v>
      </c>
      <c r="O470" s="171"/>
      <c r="P470" s="171"/>
      <c r="Q470" s="172"/>
      <c r="R470" s="18">
        <f>SUM(R454:R469)</f>
        <v>0</v>
      </c>
      <c r="S470" s="3"/>
      <c r="V470" s="17"/>
      <c r="X470" s="12"/>
      <c r="Y470" s="10"/>
      <c r="AJ470" s="3"/>
      <c r="AK470" s="3"/>
      <c r="AL470" s="3"/>
      <c r="AM470" s="3"/>
      <c r="AN470" s="18"/>
      <c r="AO470" s="3"/>
    </row>
    <row r="471" spans="2:42">
      <c r="B471" s="12"/>
      <c r="C471" s="10"/>
      <c r="V471" s="17"/>
      <c r="X471" s="12"/>
      <c r="Y471" s="10"/>
      <c r="AJ471" s="3"/>
      <c r="AK471" s="3"/>
      <c r="AL471" s="3"/>
      <c r="AM471" s="3"/>
      <c r="AN471" s="18"/>
      <c r="AO471" s="3"/>
    </row>
    <row r="472" spans="2:42">
      <c r="B472" s="11"/>
      <c r="C472" s="10"/>
      <c r="V472" s="17"/>
      <c r="X472" s="11"/>
      <c r="Y472" s="10"/>
      <c r="AJ472" s="170" t="s">
        <v>7</v>
      </c>
      <c r="AK472" s="171"/>
      <c r="AL472" s="171"/>
      <c r="AM472" s="172"/>
      <c r="AN472" s="18">
        <f>SUM(AN456:AN471)</f>
        <v>0</v>
      </c>
      <c r="AO472" s="3"/>
    </row>
    <row r="473" spans="2:42" ht="30">
      <c r="B473" s="15" t="s">
        <v>18</v>
      </c>
      <c r="C473" s="16">
        <f>SUM(C460:C472)</f>
        <v>142.66999999999999</v>
      </c>
      <c r="V473" s="17"/>
      <c r="X473" s="15" t="s">
        <v>18</v>
      </c>
      <c r="Y473" s="16">
        <f>SUM(Y460:Y472)</f>
        <v>266.48</v>
      </c>
      <c r="AJ473" s="130" t="s">
        <v>893</v>
      </c>
      <c r="AK473" s="130" t="s">
        <v>894</v>
      </c>
      <c r="AL473" s="130" t="s">
        <v>895</v>
      </c>
      <c r="AM473" s="130" t="s">
        <v>896</v>
      </c>
      <c r="AN473" s="130" t="s">
        <v>897</v>
      </c>
      <c r="AO473" s="130" t="s">
        <v>898</v>
      </c>
      <c r="AP473" s="130" t="s">
        <v>899</v>
      </c>
    </row>
    <row r="474" spans="2:42">
      <c r="D474" t="s">
        <v>22</v>
      </c>
      <c r="E474" t="s">
        <v>21</v>
      </c>
      <c r="V474" s="17"/>
      <c r="Z474" t="s">
        <v>22</v>
      </c>
      <c r="AA474" t="s">
        <v>21</v>
      </c>
      <c r="AJ474" s="126" t="s">
        <v>475</v>
      </c>
      <c r="AK474" s="127">
        <v>45062.104224540002</v>
      </c>
      <c r="AL474" s="126" t="s">
        <v>476</v>
      </c>
      <c r="AM474" s="128">
        <v>34.223999999999997</v>
      </c>
      <c r="AN474" s="128">
        <v>59.89</v>
      </c>
      <c r="AO474" s="128">
        <v>5565</v>
      </c>
      <c r="AP474" s="129" t="s">
        <v>20</v>
      </c>
    </row>
    <row r="475" spans="2:42">
      <c r="E475" s="1" t="s">
        <v>19</v>
      </c>
      <c r="V475" s="17"/>
      <c r="AA475" s="1" t="s">
        <v>19</v>
      </c>
      <c r="AJ475" s="126" t="s">
        <v>475</v>
      </c>
      <c r="AK475" s="127">
        <v>45070.969756940001</v>
      </c>
      <c r="AL475" s="126" t="s">
        <v>476</v>
      </c>
      <c r="AM475" s="128">
        <v>33.15</v>
      </c>
      <c r="AN475" s="128">
        <v>58.01</v>
      </c>
      <c r="AO475" s="128">
        <v>0</v>
      </c>
      <c r="AP475" s="129" t="s">
        <v>905</v>
      </c>
    </row>
    <row r="476" spans="2:42">
      <c r="V476" s="17"/>
      <c r="AJ476" s="126" t="s">
        <v>475</v>
      </c>
      <c r="AK476" s="127">
        <v>45073.3241088</v>
      </c>
      <c r="AL476" s="126" t="s">
        <v>476</v>
      </c>
      <c r="AM476" s="128">
        <v>30.29</v>
      </c>
      <c r="AN476" s="128">
        <v>53.01</v>
      </c>
      <c r="AO476" s="128">
        <v>30730</v>
      </c>
      <c r="AP476" s="129" t="s">
        <v>906</v>
      </c>
    </row>
    <row r="477" spans="2:42">
      <c r="V477" s="17"/>
      <c r="AN477" s="132">
        <f>SUM(AN474:AN476)</f>
        <v>170.91</v>
      </c>
    </row>
    <row r="478" spans="2:42">
      <c r="V478" s="17"/>
    </row>
    <row r="479" spans="2:42">
      <c r="V479" s="17"/>
    </row>
    <row r="480" spans="2:42">
      <c r="V480" s="17"/>
    </row>
    <row r="481" spans="1:43">
      <c r="V481" s="17"/>
    </row>
    <row r="482" spans="1:43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</row>
    <row r="483" spans="1:4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</row>
    <row r="484" spans="1:43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</row>
    <row r="485" spans="1:43">
      <c r="V485" s="17"/>
    </row>
    <row r="486" spans="1:43" ht="15" customHeight="1">
      <c r="I486" s="76"/>
      <c r="J486" s="76"/>
      <c r="V486" s="17"/>
    </row>
    <row r="487" spans="1:43" ht="15" customHeight="1">
      <c r="H487" s="76"/>
      <c r="I487" s="76"/>
      <c r="J487" s="76"/>
      <c r="V487" s="17"/>
    </row>
    <row r="488" spans="1:43">
      <c r="B488" s="185" t="s">
        <v>66</v>
      </c>
      <c r="F488" s="189" t="s">
        <v>30</v>
      </c>
      <c r="G488" s="189"/>
      <c r="H488" s="189"/>
      <c r="V488" s="17"/>
      <c r="X488" s="186" t="s">
        <v>66</v>
      </c>
      <c r="AB488" s="184" t="s">
        <v>31</v>
      </c>
      <c r="AC488" s="184"/>
      <c r="AD488" s="184"/>
    </row>
    <row r="489" spans="1:43" ht="15" customHeight="1">
      <c r="B489" s="185"/>
      <c r="F489" s="189"/>
      <c r="G489" s="189"/>
      <c r="H489" s="189"/>
      <c r="V489" s="17"/>
      <c r="X489" s="186"/>
      <c r="AB489" s="184"/>
      <c r="AC489" s="184"/>
      <c r="AD489" s="184"/>
    </row>
    <row r="490" spans="1:43" ht="23.25" customHeight="1">
      <c r="B490" s="185"/>
      <c r="F490" s="189"/>
      <c r="G490" s="189"/>
      <c r="H490" s="189"/>
      <c r="V490" s="17"/>
      <c r="X490" s="186"/>
      <c r="AB490" s="184"/>
      <c r="AC490" s="184"/>
      <c r="AD490" s="184"/>
    </row>
    <row r="491" spans="1:43" ht="23.25">
      <c r="B491" s="23" t="s">
        <v>82</v>
      </c>
      <c r="C491" s="20">
        <f>IF(X452="PAGADO",0,Y457)</f>
        <v>-239.15</v>
      </c>
      <c r="E491" s="174" t="s">
        <v>555</v>
      </c>
      <c r="F491" s="174"/>
      <c r="G491" s="174"/>
      <c r="H491" s="174"/>
      <c r="V491" s="17"/>
      <c r="X491" s="23" t="s">
        <v>32</v>
      </c>
      <c r="Y491" s="20">
        <f>IF(B491="PAGADO",0,C496)</f>
        <v>0</v>
      </c>
      <c r="AA491" s="174" t="s">
        <v>555</v>
      </c>
      <c r="AB491" s="174"/>
      <c r="AC491" s="174"/>
      <c r="AD491" s="174"/>
    </row>
    <row r="492" spans="1:43">
      <c r="B492" s="1" t="s">
        <v>0</v>
      </c>
      <c r="C492" s="19">
        <f>H507</f>
        <v>990</v>
      </c>
      <c r="E492" s="2" t="s">
        <v>1</v>
      </c>
      <c r="F492" s="2" t="s">
        <v>2</v>
      </c>
      <c r="G492" s="2" t="s">
        <v>3</v>
      </c>
      <c r="H492" s="2" t="s">
        <v>4</v>
      </c>
      <c r="N492" s="2" t="s">
        <v>1</v>
      </c>
      <c r="O492" s="2" t="s">
        <v>5</v>
      </c>
      <c r="P492" s="2" t="s">
        <v>4</v>
      </c>
      <c r="Q492" s="2" t="s">
        <v>6</v>
      </c>
      <c r="R492" s="2" t="s">
        <v>7</v>
      </c>
      <c r="S492" s="3"/>
      <c r="V492" s="17"/>
      <c r="X492" s="1" t="s">
        <v>0</v>
      </c>
      <c r="Y492" s="19">
        <f>AD507</f>
        <v>990</v>
      </c>
      <c r="AA492" s="2" t="s">
        <v>1</v>
      </c>
      <c r="AB492" s="2" t="s">
        <v>2</v>
      </c>
      <c r="AC492" s="2" t="s">
        <v>3</v>
      </c>
      <c r="AD492" s="2" t="s">
        <v>4</v>
      </c>
      <c r="AJ492" s="2" t="s">
        <v>1</v>
      </c>
      <c r="AK492" s="2" t="s">
        <v>5</v>
      </c>
      <c r="AL492" s="2" t="s">
        <v>4</v>
      </c>
      <c r="AM492" s="2" t="s">
        <v>6</v>
      </c>
      <c r="AN492" s="2" t="s">
        <v>7</v>
      </c>
      <c r="AO492" s="3"/>
    </row>
    <row r="493" spans="1:43">
      <c r="C493" s="20"/>
      <c r="E493" s="4">
        <v>44877</v>
      </c>
      <c r="F493" s="3" t="s">
        <v>937</v>
      </c>
      <c r="G493" s="3" t="s">
        <v>938</v>
      </c>
      <c r="H493" s="5">
        <v>95</v>
      </c>
      <c r="N493" s="25">
        <v>45089</v>
      </c>
      <c r="O493" s="3" t="s">
        <v>932</v>
      </c>
      <c r="P493" s="3"/>
      <c r="Q493" s="3"/>
      <c r="R493" s="18">
        <v>25</v>
      </c>
      <c r="S493" s="3"/>
      <c r="V493" s="17"/>
      <c r="Y493" s="20"/>
      <c r="AA493" s="4">
        <v>45079</v>
      </c>
      <c r="AB493" s="3" t="s">
        <v>442</v>
      </c>
      <c r="AC493" s="3" t="s">
        <v>971</v>
      </c>
      <c r="AD493" s="5">
        <v>140</v>
      </c>
      <c r="AJ493" s="3"/>
      <c r="AK493" s="3"/>
      <c r="AL493" s="3"/>
      <c r="AM493" s="3"/>
      <c r="AN493" s="18"/>
      <c r="AO493" s="3"/>
    </row>
    <row r="494" spans="1:43">
      <c r="B494" s="1" t="s">
        <v>24</v>
      </c>
      <c r="C494" s="19">
        <f>IF(C491&gt;0,C491+C492,C492)</f>
        <v>990</v>
      </c>
      <c r="E494" s="4">
        <v>45050</v>
      </c>
      <c r="F494" s="3" t="s">
        <v>288</v>
      </c>
      <c r="G494" s="3" t="s">
        <v>597</v>
      </c>
      <c r="H494" s="5">
        <v>160</v>
      </c>
      <c r="N494" s="3"/>
      <c r="O494" s="3"/>
      <c r="P494" s="3"/>
      <c r="Q494" s="3"/>
      <c r="R494" s="18"/>
      <c r="S494" s="3"/>
      <c r="V494" s="17"/>
      <c r="X494" s="1" t="s">
        <v>24</v>
      </c>
      <c r="Y494" s="19">
        <f>IF(Y491&gt;0,Y491+Y492,Y492)</f>
        <v>990</v>
      </c>
      <c r="AA494" s="4">
        <v>45066</v>
      </c>
      <c r="AB494" s="3" t="s">
        <v>194</v>
      </c>
      <c r="AC494" s="3" t="s">
        <v>89</v>
      </c>
      <c r="AD494" s="5">
        <v>170</v>
      </c>
      <c r="AJ494" s="3"/>
      <c r="AK494" s="3"/>
      <c r="AL494" s="3"/>
      <c r="AM494" s="3"/>
      <c r="AN494" s="18"/>
      <c r="AO494" s="3"/>
    </row>
    <row r="495" spans="1:43">
      <c r="B495" s="1" t="s">
        <v>9</v>
      </c>
      <c r="C495" s="20">
        <f>C512</f>
        <v>312.80999999999995</v>
      </c>
      <c r="E495" s="4">
        <v>45063</v>
      </c>
      <c r="F495" s="3" t="s">
        <v>87</v>
      </c>
      <c r="G495" s="3" t="s">
        <v>89</v>
      </c>
      <c r="H495" s="5">
        <v>150</v>
      </c>
      <c r="N495" s="3"/>
      <c r="O495" s="3"/>
      <c r="P495" s="3"/>
      <c r="Q495" s="3"/>
      <c r="R495" s="18"/>
      <c r="S495" s="3"/>
      <c r="V495" s="17"/>
      <c r="X495" s="1" t="s">
        <v>9</v>
      </c>
      <c r="Y495" s="20">
        <f>Y512</f>
        <v>150.12</v>
      </c>
      <c r="AA495" s="4">
        <v>45052</v>
      </c>
      <c r="AB495" s="3" t="s">
        <v>990</v>
      </c>
      <c r="AC495" s="3" t="s">
        <v>152</v>
      </c>
      <c r="AD495" s="5">
        <v>210</v>
      </c>
      <c r="AJ495" s="3"/>
      <c r="AK495" s="3"/>
      <c r="AL495" s="3"/>
      <c r="AM495" s="3"/>
      <c r="AN495" s="18"/>
      <c r="AO495" s="3"/>
    </row>
    <row r="496" spans="1:43">
      <c r="B496" s="6" t="s">
        <v>26</v>
      </c>
      <c r="C496" s="21">
        <f>C494-C495</f>
        <v>677.19</v>
      </c>
      <c r="E496" s="4">
        <v>45069</v>
      </c>
      <c r="F496" s="3" t="s">
        <v>87</v>
      </c>
      <c r="G496" s="3" t="s">
        <v>141</v>
      </c>
      <c r="H496" s="5">
        <v>150</v>
      </c>
      <c r="N496" s="3"/>
      <c r="O496" s="3"/>
      <c r="P496" s="3"/>
      <c r="Q496" s="3"/>
      <c r="R496" s="18"/>
      <c r="S496" s="3"/>
      <c r="V496" s="17"/>
      <c r="X496" s="6" t="s">
        <v>27</v>
      </c>
      <c r="Y496" s="21">
        <f>Y494-Y495</f>
        <v>839.88</v>
      </c>
      <c r="AA496" s="4">
        <v>45086</v>
      </c>
      <c r="AB496" s="3" t="s">
        <v>87</v>
      </c>
      <c r="AC496" s="3" t="s">
        <v>89</v>
      </c>
      <c r="AD496" s="5">
        <v>150</v>
      </c>
      <c r="AJ496" s="3"/>
      <c r="AK496" s="3"/>
      <c r="AL496" s="3"/>
      <c r="AM496" s="3"/>
      <c r="AN496" s="18"/>
      <c r="AO496" s="3"/>
    </row>
    <row r="497" spans="2:42" ht="23.25">
      <c r="B497" s="6"/>
      <c r="C497" s="7"/>
      <c r="E497" s="4">
        <v>45075</v>
      </c>
      <c r="F497" s="3" t="s">
        <v>87</v>
      </c>
      <c r="G497" s="3" t="s">
        <v>89</v>
      </c>
      <c r="H497" s="5">
        <v>150</v>
      </c>
      <c r="N497" s="3"/>
      <c r="O497" s="3"/>
      <c r="P497" s="3"/>
      <c r="Q497" s="3"/>
      <c r="R497" s="18"/>
      <c r="S497" s="3"/>
      <c r="V497" s="17"/>
      <c r="X497" s="175" t="str">
        <f>IF(Y496&lt;0,"NO PAGAR","COBRAR'")</f>
        <v>COBRAR'</v>
      </c>
      <c r="Y497" s="175"/>
      <c r="AA497" s="4">
        <v>45089</v>
      </c>
      <c r="AB497" s="3" t="s">
        <v>87</v>
      </c>
      <c r="AC497" s="3" t="s">
        <v>89</v>
      </c>
      <c r="AD497" s="5">
        <v>150</v>
      </c>
      <c r="AJ497" s="3"/>
      <c r="AK497" s="3"/>
      <c r="AL497" s="3"/>
      <c r="AM497" s="3"/>
      <c r="AN497" s="18"/>
      <c r="AO497" s="3"/>
    </row>
    <row r="498" spans="2:42" ht="23.25">
      <c r="B498" s="175" t="str">
        <f>IF(C496&lt;0,"NO PAGAR","COBRAR'")</f>
        <v>COBRAR'</v>
      </c>
      <c r="C498" s="175"/>
      <c r="E498" s="4">
        <v>45057</v>
      </c>
      <c r="F498" s="3" t="s">
        <v>330</v>
      </c>
      <c r="G498" s="3" t="s">
        <v>106</v>
      </c>
      <c r="H498" s="5">
        <v>285</v>
      </c>
      <c r="N498" s="3"/>
      <c r="O498" s="3"/>
      <c r="P498" s="3"/>
      <c r="Q498" s="3"/>
      <c r="R498" s="18"/>
      <c r="S498" s="3"/>
      <c r="V498" s="17"/>
      <c r="X498" s="6"/>
      <c r="Y498" s="8"/>
      <c r="AA498" s="4">
        <v>45070</v>
      </c>
      <c r="AB498" s="3" t="s">
        <v>194</v>
      </c>
      <c r="AC498" s="3" t="s">
        <v>89</v>
      </c>
      <c r="AD498" s="5">
        <v>170</v>
      </c>
      <c r="AJ498" s="3"/>
      <c r="AK498" s="3"/>
      <c r="AL498" s="3"/>
      <c r="AM498" s="3"/>
      <c r="AN498" s="18"/>
      <c r="AO498" s="3"/>
    </row>
    <row r="499" spans="2:42">
      <c r="B499" s="168" t="s">
        <v>9</v>
      </c>
      <c r="C499" s="169"/>
      <c r="E499" s="4"/>
      <c r="F499" s="3"/>
      <c r="G499" s="3"/>
      <c r="H499" s="5"/>
      <c r="N499" s="3"/>
      <c r="O499" s="3"/>
      <c r="P499" s="3"/>
      <c r="Q499" s="3"/>
      <c r="R499" s="18"/>
      <c r="S499" s="3"/>
      <c r="V499" s="17"/>
      <c r="X499" s="168" t="s">
        <v>9</v>
      </c>
      <c r="Y499" s="169"/>
      <c r="AA499" s="4"/>
      <c r="AB499" s="3"/>
      <c r="AC499" s="3"/>
      <c r="AD499" s="5"/>
      <c r="AJ499" s="3"/>
      <c r="AK499" s="3"/>
      <c r="AL499" s="3"/>
      <c r="AM499" s="3"/>
      <c r="AN499" s="18"/>
      <c r="AO499" s="3"/>
    </row>
    <row r="500" spans="2:42">
      <c r="B500" s="9" t="str">
        <f>IF(Y457&lt;0,"SALDO ADELANTADO","SALDO A FAVOR '")</f>
        <v>SALDO ADELANTADO</v>
      </c>
      <c r="C500" s="10">
        <f>IF(Y457&lt;=0,Y457*-1)</f>
        <v>239.15</v>
      </c>
      <c r="E500" s="4"/>
      <c r="F500" s="3"/>
      <c r="G500" s="3"/>
      <c r="H500" s="5"/>
      <c r="N500" s="3"/>
      <c r="O500" s="3"/>
      <c r="P500" s="3"/>
      <c r="Q500" s="3"/>
      <c r="R500" s="18"/>
      <c r="S500" s="3"/>
      <c r="V500" s="17"/>
      <c r="X500" s="9" t="str">
        <f>IF(C496&lt;0,"SALDO ADELANTADO","SALDO A FAVOR'")</f>
        <v>SALDO A FAVOR'</v>
      </c>
      <c r="Y500" s="10" t="b">
        <f>IF(C496&lt;=0,C496*-1)</f>
        <v>0</v>
      </c>
      <c r="AA500" s="4"/>
      <c r="AB500" s="3"/>
      <c r="AC500" s="3"/>
      <c r="AD500" s="5"/>
      <c r="AJ500" s="3"/>
      <c r="AK500" s="3"/>
      <c r="AL500" s="3"/>
      <c r="AM500" s="3"/>
      <c r="AN500" s="18"/>
      <c r="AO500" s="3"/>
    </row>
    <row r="501" spans="2:42">
      <c r="B501" s="11" t="s">
        <v>10</v>
      </c>
      <c r="C501" s="10">
        <f>R509</f>
        <v>25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1" t="s">
        <v>10</v>
      </c>
      <c r="Y501" s="10">
        <f>AN509</f>
        <v>0</v>
      </c>
      <c r="AA501" s="4"/>
      <c r="AB501" s="3"/>
      <c r="AC501" s="3"/>
      <c r="AD501" s="5"/>
      <c r="AJ501" s="3"/>
      <c r="AK501" s="3"/>
      <c r="AL501" s="3"/>
      <c r="AM501" s="3"/>
      <c r="AN501" s="18"/>
      <c r="AO501" s="3"/>
    </row>
    <row r="502" spans="2:42">
      <c r="B502" s="11" t="s">
        <v>11</v>
      </c>
      <c r="C502" s="10"/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11" t="s">
        <v>11</v>
      </c>
      <c r="Y502" s="10"/>
      <c r="AA502" s="4"/>
      <c r="AB502" s="3"/>
      <c r="AC502" s="3"/>
      <c r="AD502" s="5"/>
      <c r="AJ502" s="3"/>
      <c r="AK502" s="3"/>
      <c r="AL502" s="3"/>
      <c r="AM502" s="3"/>
      <c r="AN502" s="18"/>
      <c r="AO502" s="3"/>
    </row>
    <row r="503" spans="2:42">
      <c r="B503" s="11" t="s">
        <v>12</v>
      </c>
      <c r="C503" s="10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1" t="s">
        <v>12</v>
      </c>
      <c r="Y503" s="10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2">
      <c r="B504" s="11" t="s">
        <v>13</v>
      </c>
      <c r="C504" s="10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1" t="s">
        <v>13</v>
      </c>
      <c r="Y504" s="10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2">
      <c r="B505" s="11" t="s">
        <v>14</v>
      </c>
      <c r="C505" s="10"/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11" t="s">
        <v>14</v>
      </c>
      <c r="Y505" s="10"/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2">
      <c r="B506" s="11" t="s">
        <v>15</v>
      </c>
      <c r="C506" s="10"/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15</v>
      </c>
      <c r="Y506" s="1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2">
      <c r="B507" s="11" t="s">
        <v>958</v>
      </c>
      <c r="C507" s="10">
        <v>48.66</v>
      </c>
      <c r="E507" s="170" t="s">
        <v>7</v>
      </c>
      <c r="F507" s="171"/>
      <c r="G507" s="172"/>
      <c r="H507" s="5">
        <f>SUM(H493:H506)</f>
        <v>990</v>
      </c>
      <c r="N507" s="3"/>
      <c r="O507" s="3"/>
      <c r="P507" s="3"/>
      <c r="Q507" s="3"/>
      <c r="R507" s="18"/>
      <c r="S507" s="3"/>
      <c r="V507" s="17"/>
      <c r="X507" s="11" t="s">
        <v>16</v>
      </c>
      <c r="Y507" s="10"/>
      <c r="AA507" s="170" t="s">
        <v>7</v>
      </c>
      <c r="AB507" s="171"/>
      <c r="AC507" s="172"/>
      <c r="AD507" s="5">
        <f>SUM(AD493:AD506)</f>
        <v>990</v>
      </c>
      <c r="AJ507" s="3"/>
      <c r="AK507" s="3"/>
      <c r="AL507" s="3"/>
      <c r="AM507" s="3"/>
      <c r="AN507" s="18"/>
      <c r="AO507" s="3"/>
    </row>
    <row r="508" spans="2:42">
      <c r="B508" s="11" t="s">
        <v>17</v>
      </c>
      <c r="C508" s="10"/>
      <c r="E508" s="13"/>
      <c r="F508" s="13"/>
      <c r="G508" s="13"/>
      <c r="N508" s="3"/>
      <c r="O508" s="3"/>
      <c r="P508" s="3"/>
      <c r="Q508" s="3"/>
      <c r="R508" s="18"/>
      <c r="S508" s="3"/>
      <c r="V508" s="17"/>
      <c r="X508" s="11" t="s">
        <v>979</v>
      </c>
      <c r="Y508" s="10">
        <v>150.12</v>
      </c>
      <c r="AA508" s="13"/>
      <c r="AB508" s="13"/>
      <c r="AC508" s="13"/>
      <c r="AJ508" s="3"/>
      <c r="AK508" s="3"/>
      <c r="AL508" s="3"/>
      <c r="AM508" s="3"/>
      <c r="AN508" s="18"/>
      <c r="AO508" s="3"/>
    </row>
    <row r="509" spans="2:42" ht="15.75" thickBot="1">
      <c r="B509" s="12"/>
      <c r="C509" s="10"/>
      <c r="N509" s="170" t="s">
        <v>7</v>
      </c>
      <c r="O509" s="171"/>
      <c r="P509" s="171"/>
      <c r="Q509" s="172"/>
      <c r="R509" s="18">
        <f>SUM(R493:R508)</f>
        <v>25</v>
      </c>
      <c r="S509" s="3"/>
      <c r="V509" s="17"/>
      <c r="X509" s="12"/>
      <c r="Y509" s="10"/>
      <c r="AJ509" s="170" t="s">
        <v>7</v>
      </c>
      <c r="AK509" s="171"/>
      <c r="AL509" s="171"/>
      <c r="AM509" s="172"/>
      <c r="AN509" s="18">
        <f>SUM(AN493:AN508)</f>
        <v>0</v>
      </c>
      <c r="AO509" s="3"/>
    </row>
    <row r="510" spans="2:42" ht="27" thickBot="1">
      <c r="B510" s="12"/>
      <c r="C510" s="10"/>
      <c r="V510" s="17"/>
      <c r="X510" s="12"/>
      <c r="Y510" s="10"/>
      <c r="AJ510" s="152">
        <v>20230608</v>
      </c>
      <c r="AK510" s="152" t="s">
        <v>475</v>
      </c>
      <c r="AL510" s="152" t="s">
        <v>975</v>
      </c>
      <c r="AM510" s="152" t="s">
        <v>476</v>
      </c>
      <c r="AN510" s="154">
        <v>58.01</v>
      </c>
      <c r="AO510" s="153">
        <v>33148</v>
      </c>
      <c r="AP510" s="152">
        <v>30730</v>
      </c>
    </row>
    <row r="511" spans="2:42" ht="27" thickBot="1">
      <c r="B511" s="11"/>
      <c r="C511" s="10"/>
      <c r="V511" s="17"/>
      <c r="X511" s="11"/>
      <c r="Y511" s="10"/>
      <c r="AJ511" s="152">
        <v>20230609</v>
      </c>
      <c r="AK511" s="152" t="s">
        <v>475</v>
      </c>
      <c r="AL511" s="152" t="s">
        <v>975</v>
      </c>
      <c r="AM511" s="152" t="s">
        <v>476</v>
      </c>
      <c r="AN511" s="154">
        <v>64.099999999999994</v>
      </c>
      <c r="AO511" s="152" t="s">
        <v>977</v>
      </c>
      <c r="AP511" s="152">
        <v>80730</v>
      </c>
    </row>
    <row r="512" spans="2:42" ht="27" thickBot="1">
      <c r="B512" s="15" t="s">
        <v>18</v>
      </c>
      <c r="C512" s="16">
        <f>SUM(C500:C511)</f>
        <v>312.80999999999995</v>
      </c>
      <c r="D512" t="s">
        <v>22</v>
      </c>
      <c r="E512" t="s">
        <v>21</v>
      </c>
      <c r="V512" s="17"/>
      <c r="X512" s="15" t="s">
        <v>18</v>
      </c>
      <c r="Y512" s="16">
        <f>SUM(Y500:Y511)</f>
        <v>150.12</v>
      </c>
      <c r="Z512" t="s">
        <v>22</v>
      </c>
      <c r="AA512" t="s">
        <v>21</v>
      </c>
      <c r="AJ512" s="152">
        <v>20230615</v>
      </c>
      <c r="AK512" s="152" t="s">
        <v>475</v>
      </c>
      <c r="AL512" s="152" t="s">
        <v>975</v>
      </c>
      <c r="AM512" s="152" t="s">
        <v>476</v>
      </c>
      <c r="AN512" s="154">
        <v>28.01</v>
      </c>
      <c r="AO512" s="153">
        <v>16005</v>
      </c>
      <c r="AP512" s="152">
        <v>5454</v>
      </c>
    </row>
    <row r="513" spans="5:40">
      <c r="E513" s="1" t="s">
        <v>19</v>
      </c>
      <c r="V513" s="17"/>
      <c r="AA513" s="1" t="s">
        <v>19</v>
      </c>
      <c r="AN513" s="155">
        <f>SUM(AN510:AN512)</f>
        <v>150.11999999999998</v>
      </c>
    </row>
    <row r="514" spans="5:40">
      <c r="V514" s="17"/>
    </row>
    <row r="515" spans="5:40">
      <c r="V515" s="17"/>
    </row>
    <row r="516" spans="5:40">
      <c r="V516" s="17"/>
    </row>
    <row r="517" spans="5:40">
      <c r="V517" s="17"/>
    </row>
    <row r="518" spans="5:40">
      <c r="V518" s="17"/>
    </row>
    <row r="519" spans="5:40">
      <c r="V519" s="17"/>
    </row>
    <row r="520" spans="5:40">
      <c r="V520" s="17"/>
    </row>
    <row r="521" spans="5:40">
      <c r="V521" s="17"/>
    </row>
    <row r="522" spans="5:40">
      <c r="V522" s="17"/>
    </row>
    <row r="523" spans="5:40">
      <c r="V523" s="17"/>
    </row>
    <row r="524" spans="5:40">
      <c r="V524" s="17"/>
    </row>
    <row r="525" spans="5:40">
      <c r="V525" s="17"/>
    </row>
    <row r="526" spans="5:40">
      <c r="V526" s="17"/>
    </row>
    <row r="527" spans="5:40">
      <c r="V527" s="17"/>
    </row>
    <row r="528" spans="5:40">
      <c r="V528" s="17"/>
    </row>
    <row r="529" spans="2:41">
      <c r="V529" s="17"/>
    </row>
    <row r="530" spans="2:41">
      <c r="V530" s="17"/>
    </row>
    <row r="531" spans="2:41">
      <c r="V531" s="17"/>
    </row>
    <row r="532" spans="2:41">
      <c r="V532" s="17"/>
      <c r="AC532" s="176" t="s">
        <v>29</v>
      </c>
      <c r="AD532" s="176"/>
      <c r="AE532" s="176"/>
    </row>
    <row r="533" spans="2:41" ht="15" customHeight="1">
      <c r="I533" s="76"/>
      <c r="J533" s="76"/>
      <c r="V533" s="17"/>
      <c r="AC533" s="176"/>
      <c r="AD533" s="176"/>
      <c r="AE533" s="176"/>
    </row>
    <row r="534" spans="2:41" ht="15" customHeight="1">
      <c r="H534" s="76"/>
      <c r="I534" s="76"/>
      <c r="J534" s="76"/>
      <c r="V534" s="17"/>
      <c r="AC534" s="176"/>
      <c r="AD534" s="176"/>
      <c r="AE534" s="176"/>
    </row>
    <row r="535" spans="2:41">
      <c r="B535" s="186" t="s">
        <v>67</v>
      </c>
      <c r="F535" s="184" t="s">
        <v>28</v>
      </c>
      <c r="G535" s="184"/>
      <c r="H535" s="184"/>
      <c r="V535" s="17"/>
    </row>
    <row r="536" spans="2:41">
      <c r="B536" s="186"/>
      <c r="F536" s="184"/>
      <c r="G536" s="184"/>
      <c r="H536" s="184"/>
      <c r="V536" s="17"/>
    </row>
    <row r="537" spans="2:41" ht="26.25" customHeight="1">
      <c r="B537" s="186"/>
      <c r="F537" s="184"/>
      <c r="G537" s="184"/>
      <c r="H537" s="184"/>
      <c r="V537" s="17"/>
      <c r="X537" s="22" t="s">
        <v>67</v>
      </c>
    </row>
    <row r="538" spans="2:41" ht="23.25">
      <c r="B538" s="23" t="s">
        <v>32</v>
      </c>
      <c r="C538" s="20">
        <f>IF(X491="PAGADO",0,Y496)</f>
        <v>839.88</v>
      </c>
      <c r="E538" s="174" t="s">
        <v>555</v>
      </c>
      <c r="F538" s="174"/>
      <c r="G538" s="174"/>
      <c r="H538" s="174"/>
      <c r="V538" s="17"/>
      <c r="X538" s="23" t="s">
        <v>32</v>
      </c>
      <c r="Y538" s="20">
        <f>IF(B538="PAGADO",0,C543)</f>
        <v>-76.499999999999773</v>
      </c>
      <c r="AA538" s="174" t="s">
        <v>20</v>
      </c>
      <c r="AB538" s="174"/>
      <c r="AC538" s="174"/>
      <c r="AD538" s="174"/>
    </row>
    <row r="539" spans="2:41">
      <c r="B539" s="1" t="s">
        <v>0</v>
      </c>
      <c r="C539" s="19">
        <f>H554</f>
        <v>310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2:41">
      <c r="C540" s="20"/>
      <c r="E540" s="4">
        <v>45082</v>
      </c>
      <c r="F540" s="3" t="s">
        <v>288</v>
      </c>
      <c r="G540" s="3" t="s">
        <v>658</v>
      </c>
      <c r="H540" s="5">
        <v>160</v>
      </c>
      <c r="N540" s="25">
        <v>45111</v>
      </c>
      <c r="O540" s="3" t="s">
        <v>1037</v>
      </c>
      <c r="P540" s="3"/>
      <c r="Q540" s="3"/>
      <c r="R540" s="18">
        <v>909.31</v>
      </c>
      <c r="S540" s="3"/>
      <c r="V540" s="17"/>
      <c r="Y540" s="2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" t="s">
        <v>24</v>
      </c>
      <c r="C541" s="19">
        <f>IF(C538&gt;0,C538+C539,C539)</f>
        <v>1149.8800000000001</v>
      </c>
      <c r="E541" s="4">
        <v>45097</v>
      </c>
      <c r="F541" s="3" t="s">
        <v>88</v>
      </c>
      <c r="G541" s="3" t="s">
        <v>1020</v>
      </c>
      <c r="H541" s="5">
        <v>150</v>
      </c>
      <c r="N541" s="25">
        <v>45112</v>
      </c>
      <c r="O541" s="3" t="s">
        <v>1044</v>
      </c>
      <c r="P541" s="3"/>
      <c r="Q541" s="3"/>
      <c r="R541" s="18">
        <v>76.5</v>
      </c>
      <c r="S541" s="3"/>
      <c r="V541" s="17"/>
      <c r="X541" s="1" t="s">
        <v>24</v>
      </c>
      <c r="Y541" s="19">
        <f>IF(Y538&gt;0,Y538+Y539,Y539)</f>
        <v>0</v>
      </c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" t="s">
        <v>9</v>
      </c>
      <c r="C542" s="20">
        <f>C565</f>
        <v>1226.3799999999999</v>
      </c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Y565</f>
        <v>76.499999999999773</v>
      </c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6" t="s">
        <v>25</v>
      </c>
      <c r="C543" s="21">
        <f>C541-C542</f>
        <v>-76.499999999999773</v>
      </c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6" t="s">
        <v>8</v>
      </c>
      <c r="Y543" s="21">
        <f>Y541-Y542</f>
        <v>-76.499999999999773</v>
      </c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 ht="26.25">
      <c r="B544" s="177" t="str">
        <f>IF(C543&lt;0,"NO PAGAR","COBRAR")</f>
        <v>NO PAGAR</v>
      </c>
      <c r="C544" s="177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177" t="str">
        <f>IF(Y543&lt;0,"NO PAGAR","COBRAR")</f>
        <v>NO PAGAR</v>
      </c>
      <c r="Y544" s="177"/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>
      <c r="B545" s="168" t="s">
        <v>9</v>
      </c>
      <c r="C545" s="169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168" t="s">
        <v>9</v>
      </c>
      <c r="Y545" s="169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9" t="str">
        <f>IF(C579&lt;0,"SALDO A FAVOR","SALDO ADELANTAD0'")</f>
        <v>SALDO ADELANTAD0'</v>
      </c>
      <c r="C546" s="10" t="b">
        <f>IF(Y496&lt;=0,Y496*-1)</f>
        <v>0</v>
      </c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9" t="str">
        <f>IF(C543&lt;0,"SALDO ADELANTADO","SALDO A FAVOR'")</f>
        <v>SALDO ADELANTADO</v>
      </c>
      <c r="Y546" s="10">
        <f>IF(C543&lt;=0,C543*-1)</f>
        <v>76.499999999999773</v>
      </c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11" t="s">
        <v>10</v>
      </c>
      <c r="C547" s="10">
        <f>R556</f>
        <v>985.81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11" t="s">
        <v>10</v>
      </c>
      <c r="Y547" s="10">
        <f>AN556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11</v>
      </c>
      <c r="C548" s="10">
        <v>30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11</v>
      </c>
      <c r="Y548" s="10"/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12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12</v>
      </c>
      <c r="Y549" s="10"/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13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13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1" t="s">
        <v>1032</v>
      </c>
      <c r="C551" s="10">
        <v>95.61</v>
      </c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14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15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15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1" t="s">
        <v>16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16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1028</v>
      </c>
      <c r="C554" s="10">
        <v>114.96</v>
      </c>
      <c r="E554" s="170" t="s">
        <v>7</v>
      </c>
      <c r="F554" s="171"/>
      <c r="G554" s="172"/>
      <c r="H554" s="5">
        <f>SUM(H540:H553)</f>
        <v>310</v>
      </c>
      <c r="N554" s="3"/>
      <c r="O554" s="3"/>
      <c r="P554" s="3"/>
      <c r="Q554" s="3"/>
      <c r="R554" s="18"/>
      <c r="S554" s="3"/>
      <c r="V554" s="17"/>
      <c r="X554" s="11" t="s">
        <v>17</v>
      </c>
      <c r="Y554" s="10"/>
      <c r="AA554" s="170" t="s">
        <v>7</v>
      </c>
      <c r="AB554" s="171"/>
      <c r="AC554" s="172"/>
      <c r="AD554" s="5">
        <f>SUM(AD540:AD553)</f>
        <v>0</v>
      </c>
      <c r="AJ554" s="3"/>
      <c r="AK554" s="3"/>
      <c r="AL554" s="3"/>
      <c r="AM554" s="3"/>
      <c r="AN554" s="18"/>
      <c r="AO554" s="3"/>
    </row>
    <row r="555" spans="2:41">
      <c r="B555" s="12"/>
      <c r="C555" s="10"/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2"/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>
      <c r="B556" s="12"/>
      <c r="C556" s="10"/>
      <c r="N556" s="170" t="s">
        <v>7</v>
      </c>
      <c r="O556" s="171"/>
      <c r="P556" s="171"/>
      <c r="Q556" s="172"/>
      <c r="R556" s="18">
        <f>SUM(R540:R555)</f>
        <v>985.81</v>
      </c>
      <c r="S556" s="3"/>
      <c r="V556" s="17"/>
      <c r="X556" s="12"/>
      <c r="Y556" s="10"/>
      <c r="AJ556" s="170" t="s">
        <v>7</v>
      </c>
      <c r="AK556" s="171"/>
      <c r="AL556" s="171"/>
      <c r="AM556" s="172"/>
      <c r="AN556" s="18">
        <f>SUM(AN540:AN555)</f>
        <v>0</v>
      </c>
      <c r="AO556" s="3"/>
    </row>
    <row r="557" spans="2:41" ht="27" thickBot="1">
      <c r="B557" s="12"/>
      <c r="C557" s="10"/>
      <c r="N557" s="152">
        <v>20230617</v>
      </c>
      <c r="O557" s="152" t="s">
        <v>475</v>
      </c>
      <c r="P557" s="152" t="s">
        <v>476</v>
      </c>
      <c r="Q557" s="154">
        <v>57.5</v>
      </c>
      <c r="R557" s="152">
        <v>32.856999999999999</v>
      </c>
      <c r="S557" s="152">
        <v>730301</v>
      </c>
      <c r="V557" s="17"/>
      <c r="X557" s="12"/>
      <c r="Y557" s="10"/>
    </row>
    <row r="558" spans="2:41" ht="27" thickBot="1">
      <c r="B558" s="12"/>
      <c r="C558" s="10"/>
      <c r="N558" s="152">
        <v>20230626</v>
      </c>
      <c r="O558" s="152" t="s">
        <v>475</v>
      </c>
      <c r="P558" s="152" t="s">
        <v>476</v>
      </c>
      <c r="Q558" s="154">
        <v>57.46</v>
      </c>
      <c r="R558" s="152">
        <v>32.835000000000001</v>
      </c>
      <c r="S558" s="152">
        <v>9999</v>
      </c>
      <c r="V558" s="17"/>
      <c r="X558" s="12"/>
      <c r="Y558" s="10"/>
    </row>
    <row r="559" spans="2:41">
      <c r="B559" s="12"/>
      <c r="C559" s="10"/>
      <c r="E559" s="14"/>
      <c r="Q559" s="167">
        <f>SUM(Q557:Q558)</f>
        <v>114.96000000000001</v>
      </c>
      <c r="V559" s="17"/>
      <c r="X559" s="12"/>
      <c r="Y559" s="10"/>
      <c r="AA559" s="14"/>
    </row>
    <row r="560" spans="2:41">
      <c r="B560" s="12"/>
      <c r="C560" s="10"/>
      <c r="V560" s="17"/>
      <c r="X560" s="12"/>
      <c r="Y560" s="10"/>
    </row>
    <row r="561" spans="1:43">
      <c r="B561" s="12"/>
      <c r="C561" s="10"/>
      <c r="V561" s="17"/>
      <c r="X561" s="12"/>
      <c r="Y561" s="10"/>
    </row>
    <row r="562" spans="1:43">
      <c r="B562" s="12"/>
      <c r="C562" s="10"/>
      <c r="V562" s="17"/>
      <c r="X562" s="12"/>
      <c r="Y562" s="10"/>
    </row>
    <row r="563" spans="1:43">
      <c r="B563" s="12"/>
      <c r="C563" s="10"/>
      <c r="V563" s="17"/>
      <c r="X563" s="12"/>
      <c r="Y563" s="10"/>
    </row>
    <row r="564" spans="1:43">
      <c r="B564" s="11"/>
      <c r="C564" s="10"/>
      <c r="V564" s="17"/>
      <c r="X564" s="11"/>
      <c r="Y564" s="10"/>
    </row>
    <row r="565" spans="1:43">
      <c r="B565" s="15" t="s">
        <v>18</v>
      </c>
      <c r="C565" s="16">
        <f>SUM(C546:C564)</f>
        <v>1226.3799999999999</v>
      </c>
      <c r="V565" s="17"/>
      <c r="X565" s="15" t="s">
        <v>18</v>
      </c>
      <c r="Y565" s="16">
        <f>SUM(Y546:Y564)</f>
        <v>76.499999999999773</v>
      </c>
    </row>
    <row r="566" spans="1:43">
      <c r="D566" t="s">
        <v>22</v>
      </c>
      <c r="E566" t="s">
        <v>21</v>
      </c>
      <c r="V566" s="17"/>
      <c r="Z566" t="s">
        <v>22</v>
      </c>
      <c r="AA566" t="s">
        <v>21</v>
      </c>
    </row>
    <row r="567" spans="1:43">
      <c r="E567" s="1" t="s">
        <v>19</v>
      </c>
      <c r="V567" s="17"/>
      <c r="AA567" s="1" t="s">
        <v>19</v>
      </c>
    </row>
    <row r="568" spans="1:43">
      <c r="V568" s="17"/>
    </row>
    <row r="569" spans="1:43">
      <c r="V569" s="17"/>
    </row>
    <row r="570" spans="1:43">
      <c r="V570" s="17"/>
    </row>
    <row r="571" spans="1:43">
      <c r="V571" s="17"/>
    </row>
    <row r="572" spans="1:43">
      <c r="V572" s="17"/>
    </row>
    <row r="573" spans="1:43">
      <c r="V573" s="17"/>
    </row>
    <row r="574" spans="1:43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L574" s="17"/>
      <c r="AM574" s="17"/>
      <c r="AN574" s="17"/>
      <c r="AO574" s="17"/>
      <c r="AP574" s="17"/>
      <c r="AQ574" s="17"/>
    </row>
    <row r="575" spans="1:43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  <c r="AK575" s="17"/>
      <c r="AL575" s="17"/>
      <c r="AM575" s="17"/>
      <c r="AN575" s="17"/>
      <c r="AO575" s="17"/>
      <c r="AP575" s="17"/>
      <c r="AQ575" s="17"/>
    </row>
    <row r="576" spans="1:43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  <c r="AK576" s="17"/>
      <c r="AL576" s="17"/>
      <c r="AM576" s="17"/>
      <c r="AN576" s="17"/>
      <c r="AO576" s="17"/>
      <c r="AP576" s="17"/>
      <c r="AQ576" s="17"/>
    </row>
    <row r="577" spans="2:41">
      <c r="V577" s="17"/>
    </row>
    <row r="578" spans="2:41" ht="15" customHeight="1">
      <c r="I578" s="76"/>
      <c r="J578" s="76"/>
      <c r="V578" s="17"/>
      <c r="AA578" s="173" t="s">
        <v>31</v>
      </c>
      <c r="AB578" s="173"/>
      <c r="AC578" s="173"/>
    </row>
    <row r="579" spans="2:41" ht="15" customHeight="1">
      <c r="H579" s="76"/>
      <c r="I579" s="76"/>
      <c r="J579" s="76"/>
      <c r="V579" s="17"/>
      <c r="AA579" s="173"/>
      <c r="AB579" s="173"/>
      <c r="AC579" s="173"/>
    </row>
    <row r="580" spans="2:41">
      <c r="B580" s="185" t="s">
        <v>67</v>
      </c>
      <c r="F580" s="184" t="s">
        <v>30</v>
      </c>
      <c r="G580" s="184"/>
      <c r="H580" s="184"/>
      <c r="V580" s="17"/>
    </row>
    <row r="581" spans="2:41">
      <c r="B581" s="185"/>
      <c r="F581" s="184"/>
      <c r="G581" s="184"/>
      <c r="H581" s="184"/>
      <c r="V581" s="17"/>
    </row>
    <row r="582" spans="2:41" ht="26.25" customHeight="1">
      <c r="B582" s="185"/>
      <c r="F582" s="184"/>
      <c r="G582" s="184"/>
      <c r="H582" s="184"/>
      <c r="V582" s="17"/>
      <c r="X582" s="22" t="s">
        <v>67</v>
      </c>
    </row>
    <row r="583" spans="2:41" ht="23.25">
      <c r="B583" s="23" t="s">
        <v>32</v>
      </c>
      <c r="C583" s="20">
        <f>IF(X538="PAGADO",0,C543)</f>
        <v>-76.499999999999773</v>
      </c>
      <c r="E583" s="174" t="s">
        <v>555</v>
      </c>
      <c r="F583" s="174"/>
      <c r="G583" s="174"/>
      <c r="H583" s="174"/>
      <c r="V583" s="17"/>
      <c r="X583" s="23" t="s">
        <v>32</v>
      </c>
      <c r="Y583" s="20">
        <f>IF(B1383="PAGADO",0,C588)</f>
        <v>-91.499999999999773</v>
      </c>
      <c r="AA583" s="174" t="s">
        <v>20</v>
      </c>
      <c r="AB583" s="174"/>
      <c r="AC583" s="174"/>
      <c r="AD583" s="174"/>
    </row>
    <row r="584" spans="2:41">
      <c r="B584" s="1" t="s">
        <v>0</v>
      </c>
      <c r="C584" s="19">
        <f>H599</f>
        <v>0</v>
      </c>
      <c r="E584" s="2" t="s">
        <v>1</v>
      </c>
      <c r="F584" s="2" t="s">
        <v>2</v>
      </c>
      <c r="G584" s="2" t="s">
        <v>3</v>
      </c>
      <c r="H584" s="2" t="s">
        <v>4</v>
      </c>
      <c r="N584" s="2" t="s">
        <v>1</v>
      </c>
      <c r="O584" s="2" t="s">
        <v>5</v>
      </c>
      <c r="P584" s="2" t="s">
        <v>4</v>
      </c>
      <c r="Q584" s="2" t="s">
        <v>6</v>
      </c>
      <c r="R584" s="2" t="s">
        <v>7</v>
      </c>
      <c r="S584" s="3"/>
      <c r="V584" s="17"/>
      <c r="X584" s="1" t="s">
        <v>0</v>
      </c>
      <c r="Y584" s="19">
        <f>AD599</f>
        <v>0</v>
      </c>
      <c r="AA584" s="2" t="s">
        <v>1</v>
      </c>
      <c r="AB584" s="2" t="s">
        <v>2</v>
      </c>
      <c r="AC584" s="2" t="s">
        <v>3</v>
      </c>
      <c r="AD584" s="2" t="s">
        <v>4</v>
      </c>
      <c r="AJ584" s="2" t="s">
        <v>1</v>
      </c>
      <c r="AK584" s="2" t="s">
        <v>5</v>
      </c>
      <c r="AL584" s="2" t="s">
        <v>4</v>
      </c>
      <c r="AM584" s="2" t="s">
        <v>6</v>
      </c>
      <c r="AN584" s="2" t="s">
        <v>7</v>
      </c>
      <c r="AO584" s="3"/>
    </row>
    <row r="585" spans="2:41">
      <c r="C585" s="20"/>
      <c r="E585" s="4"/>
      <c r="F585" s="3"/>
      <c r="G585" s="3"/>
      <c r="H585" s="5"/>
      <c r="N585" s="25"/>
      <c r="O585" s="3"/>
      <c r="P585" s="3"/>
      <c r="Q585" s="3"/>
      <c r="R585" s="18"/>
      <c r="S585" s="3"/>
      <c r="V585" s="17"/>
      <c r="Y585" s="2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" t="s">
        <v>24</v>
      </c>
      <c r="C586" s="19">
        <f>IF(C583&gt;0,C583+C584,C584)</f>
        <v>0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" t="s">
        <v>24</v>
      </c>
      <c r="Y586" s="19">
        <f>IF(Y583&gt;0,Y583+Y584,Y584)</f>
        <v>0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" t="s">
        <v>9</v>
      </c>
      <c r="C587" s="20">
        <f>C611</f>
        <v>91.499999999999773</v>
      </c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" t="s">
        <v>9</v>
      </c>
      <c r="Y587" s="20">
        <f>Y611</f>
        <v>91.499999999999773</v>
      </c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6" t="s">
        <v>26</v>
      </c>
      <c r="C588" s="21">
        <f>C586-C587</f>
        <v>-91.499999999999773</v>
      </c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6" t="s">
        <v>27</v>
      </c>
      <c r="Y588" s="21">
        <f>Y586-Y587</f>
        <v>-91.499999999999773</v>
      </c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 ht="23.25">
      <c r="B589" s="6"/>
      <c r="C589" s="7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75" t="str">
        <f>IF(Y588&lt;0,"NO PAGAR","COBRAR'")</f>
        <v>NO PAGAR</v>
      </c>
      <c r="Y589" s="175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 ht="23.25">
      <c r="B590" s="175" t="str">
        <f>IF(C588&lt;0,"NO PAGAR","COBRAR'")</f>
        <v>NO PAGAR</v>
      </c>
      <c r="C590" s="175"/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6"/>
      <c r="Y590" s="8"/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68" t="s">
        <v>9</v>
      </c>
      <c r="C591" s="169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68" t="s">
        <v>9</v>
      </c>
      <c r="Y591" s="169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9" t="str">
        <f>IF(Y543&lt;0,"SALDO ADELANTADO","SALDO A FAVOR '")</f>
        <v>SALDO ADELANTADO</v>
      </c>
      <c r="C592" s="10">
        <f>IF(Y543&lt;=0,Y543*-1)</f>
        <v>76.499999999999773</v>
      </c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9" t="str">
        <f>IF(C588&lt;0,"SALDO ADELANTADO","SALDO A FAVOR'")</f>
        <v>SALDO ADELANTADO</v>
      </c>
      <c r="Y592" s="10">
        <f>IF(C588&lt;=0,C588*-1)</f>
        <v>91.499999999999773</v>
      </c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10</v>
      </c>
      <c r="C593" s="10">
        <f>R601</f>
        <v>0</v>
      </c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10</v>
      </c>
      <c r="Y593" s="10">
        <f>AN601</f>
        <v>0</v>
      </c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11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11</v>
      </c>
      <c r="Y594" s="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1" t="s">
        <v>12</v>
      </c>
      <c r="C595" s="10">
        <v>15</v>
      </c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1" t="s">
        <v>12</v>
      </c>
      <c r="Y595" s="10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13</v>
      </c>
      <c r="C596" s="1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13</v>
      </c>
      <c r="Y596" s="10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14</v>
      </c>
      <c r="C597" s="10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11" t="s">
        <v>14</v>
      </c>
      <c r="Y597" s="10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>
      <c r="B598" s="11" t="s">
        <v>15</v>
      </c>
      <c r="C598" s="1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11" t="s">
        <v>15</v>
      </c>
      <c r="Y598" s="1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1" t="s">
        <v>16</v>
      </c>
      <c r="C599" s="10"/>
      <c r="E599" s="170" t="s">
        <v>7</v>
      </c>
      <c r="F599" s="171"/>
      <c r="G599" s="172"/>
      <c r="H599" s="5">
        <f>SUM(H585:H598)</f>
        <v>0</v>
      </c>
      <c r="N599" s="3"/>
      <c r="O599" s="3"/>
      <c r="P599" s="3"/>
      <c r="Q599" s="3"/>
      <c r="R599" s="18"/>
      <c r="S599" s="3"/>
      <c r="V599" s="17"/>
      <c r="X599" s="11" t="s">
        <v>16</v>
      </c>
      <c r="Y599" s="10"/>
      <c r="AA599" s="170" t="s">
        <v>7</v>
      </c>
      <c r="AB599" s="171"/>
      <c r="AC599" s="172"/>
      <c r="AD599" s="5">
        <f>SUM(AD585:AD598)</f>
        <v>0</v>
      </c>
      <c r="AJ599" s="3"/>
      <c r="AK599" s="3"/>
      <c r="AL599" s="3"/>
      <c r="AM599" s="3"/>
      <c r="AN599" s="18"/>
      <c r="AO599" s="3"/>
    </row>
    <row r="600" spans="2:41">
      <c r="B600" s="11" t="s">
        <v>17</v>
      </c>
      <c r="C600" s="10"/>
      <c r="E600" s="13"/>
      <c r="F600" s="13"/>
      <c r="G600" s="13"/>
      <c r="N600" s="3"/>
      <c r="O600" s="3"/>
      <c r="P600" s="3"/>
      <c r="Q600" s="3"/>
      <c r="R600" s="18"/>
      <c r="S600" s="3"/>
      <c r="V600" s="17"/>
      <c r="X600" s="11" t="s">
        <v>17</v>
      </c>
      <c r="Y600" s="10"/>
      <c r="AA600" s="13"/>
      <c r="AB600" s="13"/>
      <c r="AC600" s="13"/>
      <c r="AJ600" s="3"/>
      <c r="AK600" s="3"/>
      <c r="AL600" s="3"/>
      <c r="AM600" s="3"/>
      <c r="AN600" s="18"/>
      <c r="AO600" s="3"/>
    </row>
    <row r="601" spans="2:41">
      <c r="B601" s="12"/>
      <c r="C601" s="10"/>
      <c r="N601" s="170" t="s">
        <v>7</v>
      </c>
      <c r="O601" s="171"/>
      <c r="P601" s="171"/>
      <c r="Q601" s="172"/>
      <c r="R601" s="18">
        <f>SUM(R585:R600)</f>
        <v>0</v>
      </c>
      <c r="S601" s="3"/>
      <c r="V601" s="17"/>
      <c r="X601" s="12"/>
      <c r="Y601" s="10"/>
      <c r="AJ601" s="170" t="s">
        <v>7</v>
      </c>
      <c r="AK601" s="171"/>
      <c r="AL601" s="171"/>
      <c r="AM601" s="172"/>
      <c r="AN601" s="18">
        <f>SUM(AN585:AN600)</f>
        <v>0</v>
      </c>
      <c r="AO601" s="3"/>
    </row>
    <row r="602" spans="2:41">
      <c r="B602" s="12"/>
      <c r="C602" s="10"/>
      <c r="V602" s="17"/>
      <c r="X602" s="12"/>
      <c r="Y602" s="10"/>
    </row>
    <row r="603" spans="2:41">
      <c r="B603" s="12"/>
      <c r="C603" s="10"/>
      <c r="V603" s="17"/>
      <c r="X603" s="12"/>
      <c r="Y603" s="10"/>
    </row>
    <row r="604" spans="2:41">
      <c r="B604" s="12"/>
      <c r="C604" s="10"/>
      <c r="E604" s="14"/>
      <c r="V604" s="17"/>
      <c r="X604" s="12"/>
      <c r="Y604" s="10"/>
      <c r="AA604" s="14"/>
    </row>
    <row r="605" spans="2:41">
      <c r="B605" s="12"/>
      <c r="C605" s="10"/>
      <c r="V605" s="17"/>
      <c r="X605" s="12"/>
      <c r="Y605" s="10"/>
    </row>
    <row r="606" spans="2:41">
      <c r="B606" s="12"/>
      <c r="C606" s="10"/>
      <c r="V606" s="17"/>
      <c r="X606" s="12"/>
      <c r="Y606" s="10"/>
    </row>
    <row r="607" spans="2:41">
      <c r="B607" s="12"/>
      <c r="C607" s="10"/>
      <c r="V607" s="17"/>
      <c r="X607" s="12"/>
      <c r="Y607" s="10"/>
    </row>
    <row r="608" spans="2:41">
      <c r="B608" s="12"/>
      <c r="C608" s="10"/>
      <c r="V608" s="17"/>
      <c r="X608" s="12"/>
      <c r="Y608" s="10"/>
    </row>
    <row r="609" spans="2:27">
      <c r="B609" s="12"/>
      <c r="C609" s="10"/>
      <c r="V609" s="17"/>
      <c r="X609" s="12"/>
      <c r="Y609" s="10"/>
    </row>
    <row r="610" spans="2:27">
      <c r="B610" s="11"/>
      <c r="C610" s="10"/>
      <c r="V610" s="17"/>
      <c r="X610" s="11"/>
      <c r="Y610" s="10"/>
    </row>
    <row r="611" spans="2:27">
      <c r="B611" s="15" t="s">
        <v>18</v>
      </c>
      <c r="C611" s="16">
        <f>SUM(C592:C610)</f>
        <v>91.499999999999773</v>
      </c>
      <c r="D611" t="s">
        <v>22</v>
      </c>
      <c r="E611" t="s">
        <v>21</v>
      </c>
      <c r="V611" s="17"/>
      <c r="X611" s="15" t="s">
        <v>18</v>
      </c>
      <c r="Y611" s="16">
        <f>SUM(Y592:Y610)</f>
        <v>91.499999999999773</v>
      </c>
      <c r="Z611" t="s">
        <v>22</v>
      </c>
      <c r="AA611" t="s">
        <v>21</v>
      </c>
    </row>
    <row r="612" spans="2:27">
      <c r="E612" s="1" t="s">
        <v>19</v>
      </c>
      <c r="V612" s="17"/>
      <c r="AA612" s="1" t="s">
        <v>19</v>
      </c>
    </row>
    <row r="613" spans="2:27">
      <c r="V613" s="17"/>
    </row>
    <row r="614" spans="2:27">
      <c r="V614" s="17"/>
    </row>
    <row r="615" spans="2:27">
      <c r="V615" s="17"/>
    </row>
    <row r="616" spans="2:27">
      <c r="V616" s="17"/>
    </row>
    <row r="617" spans="2:27">
      <c r="V617" s="17"/>
    </row>
    <row r="618" spans="2:27">
      <c r="V618" s="17"/>
    </row>
    <row r="619" spans="2:27">
      <c r="V619" s="17"/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  <c r="AC625" s="176" t="s">
        <v>29</v>
      </c>
      <c r="AD625" s="176"/>
      <c r="AE625" s="176"/>
    </row>
    <row r="626" spans="2:41" ht="15" customHeight="1">
      <c r="I626" s="76"/>
      <c r="J626" s="76"/>
      <c r="V626" s="17"/>
      <c r="AC626" s="176"/>
      <c r="AD626" s="176"/>
      <c r="AE626" s="176"/>
    </row>
    <row r="627" spans="2:41" ht="15" customHeight="1">
      <c r="H627" s="76"/>
      <c r="I627" s="76"/>
      <c r="J627" s="76"/>
      <c r="V627" s="17"/>
      <c r="AC627" s="176"/>
      <c r="AD627" s="176"/>
      <c r="AE627" s="176"/>
    </row>
    <row r="628" spans="2:41">
      <c r="B628" s="186" t="s">
        <v>68</v>
      </c>
      <c r="F628" s="184" t="s">
        <v>28</v>
      </c>
      <c r="G628" s="184"/>
      <c r="H628" s="184"/>
      <c r="V628" s="17"/>
    </row>
    <row r="629" spans="2:41">
      <c r="B629" s="186"/>
      <c r="F629" s="184"/>
      <c r="G629" s="184"/>
      <c r="H629" s="184"/>
      <c r="V629" s="17"/>
    </row>
    <row r="630" spans="2:41" ht="26.25" customHeight="1">
      <c r="B630" s="186"/>
      <c r="F630" s="184"/>
      <c r="G630" s="184"/>
      <c r="H630" s="184"/>
      <c r="V630" s="17"/>
      <c r="X630" s="22" t="s">
        <v>68</v>
      </c>
    </row>
    <row r="631" spans="2:41" ht="23.25">
      <c r="B631" s="23" t="s">
        <v>32</v>
      </c>
      <c r="C631" s="20">
        <f>IF(X583="PAGADO",0,Y588)</f>
        <v>-91.499999999999773</v>
      </c>
      <c r="E631" s="174" t="s">
        <v>555</v>
      </c>
      <c r="F631" s="174"/>
      <c r="G631" s="174"/>
      <c r="H631" s="174"/>
      <c r="V631" s="17"/>
      <c r="X631" s="23" t="s">
        <v>32</v>
      </c>
      <c r="Y631" s="20">
        <f>IF(B631="PAGADO",0,C636)</f>
        <v>-91.499999999999773</v>
      </c>
      <c r="AA631" s="174" t="s">
        <v>20</v>
      </c>
      <c r="AB631" s="174"/>
      <c r="AC631" s="174"/>
      <c r="AD631" s="174"/>
    </row>
    <row r="632" spans="2:41">
      <c r="B632" s="1" t="s">
        <v>0</v>
      </c>
      <c r="C632" s="19">
        <f>H647</f>
        <v>0</v>
      </c>
      <c r="E632" s="2" t="s">
        <v>1</v>
      </c>
      <c r="F632" s="2" t="s">
        <v>2</v>
      </c>
      <c r="G632" s="2" t="s">
        <v>3</v>
      </c>
      <c r="H632" s="2" t="s">
        <v>4</v>
      </c>
      <c r="N632" s="2" t="s">
        <v>1</v>
      </c>
      <c r="O632" s="2" t="s">
        <v>5</v>
      </c>
      <c r="P632" s="2" t="s">
        <v>4</v>
      </c>
      <c r="Q632" s="2" t="s">
        <v>6</v>
      </c>
      <c r="R632" s="2" t="s">
        <v>7</v>
      </c>
      <c r="S632" s="3"/>
      <c r="V632" s="17"/>
      <c r="X632" s="1" t="s">
        <v>0</v>
      </c>
      <c r="Y632" s="19">
        <f>AD647</f>
        <v>0</v>
      </c>
      <c r="AA632" s="2" t="s">
        <v>1</v>
      </c>
      <c r="AB632" s="2" t="s">
        <v>2</v>
      </c>
      <c r="AC632" s="2" t="s">
        <v>3</v>
      </c>
      <c r="AD632" s="2" t="s">
        <v>4</v>
      </c>
      <c r="AJ632" s="2" t="s">
        <v>1</v>
      </c>
      <c r="AK632" s="2" t="s">
        <v>5</v>
      </c>
      <c r="AL632" s="2" t="s">
        <v>4</v>
      </c>
      <c r="AM632" s="2" t="s">
        <v>6</v>
      </c>
      <c r="AN632" s="2" t="s">
        <v>7</v>
      </c>
      <c r="AO632" s="3"/>
    </row>
    <row r="633" spans="2:41">
      <c r="C633" s="2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Y633" s="2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" t="s">
        <v>24</v>
      </c>
      <c r="C634" s="19">
        <f>IF(C631&gt;0,C631+C632,C632)</f>
        <v>0</v>
      </c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" t="s">
        <v>24</v>
      </c>
      <c r="Y634" s="19">
        <f>IF(Y631&gt;0,Y631+Y632,Y632)</f>
        <v>0</v>
      </c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1" t="s">
        <v>9</v>
      </c>
      <c r="C635" s="20">
        <f>C658</f>
        <v>91.499999999999773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" t="s">
        <v>9</v>
      </c>
      <c r="Y635" s="20">
        <f>Y658</f>
        <v>91.499999999999773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6" t="s">
        <v>25</v>
      </c>
      <c r="C636" s="21">
        <f>C634-C635</f>
        <v>-91.499999999999773</v>
      </c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6" t="s">
        <v>8</v>
      </c>
      <c r="Y636" s="21">
        <f>Y634-Y635</f>
        <v>-91.499999999999773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 ht="26.25">
      <c r="B637" s="177" t="str">
        <f>IF(C636&lt;0,"NO PAGAR","COBRAR")</f>
        <v>NO PAGAR</v>
      </c>
      <c r="C637" s="177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77" t="str">
        <f>IF(Y636&lt;0,"NO PAGAR","COBRAR")</f>
        <v>NO PAGAR</v>
      </c>
      <c r="Y637" s="177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68" t="s">
        <v>9</v>
      </c>
      <c r="C638" s="169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68" t="s">
        <v>9</v>
      </c>
      <c r="Y638" s="169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9" t="str">
        <f>IF(C672&lt;0,"SALDO A FAVOR","SALDO ADELANTAD0'")</f>
        <v>SALDO ADELANTAD0'</v>
      </c>
      <c r="C639" s="10">
        <f>IF(Y583&lt;=0,Y583*-1)</f>
        <v>91.499999999999773</v>
      </c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9" t="str">
        <f>IF(C636&lt;0,"SALDO ADELANTADO","SALDO A FAVOR'")</f>
        <v>SALDO ADELANTADO</v>
      </c>
      <c r="Y639" s="10">
        <f>IF(C636&lt;=0,C636*-1)</f>
        <v>91.499999999999773</v>
      </c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10</v>
      </c>
      <c r="C640" s="10">
        <f>R649</f>
        <v>0</v>
      </c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10</v>
      </c>
      <c r="Y640" s="10">
        <f>AN649</f>
        <v>0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11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11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12</v>
      </c>
      <c r="C642" s="10"/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1" t="s">
        <v>12</v>
      </c>
      <c r="Y642" s="10"/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13</v>
      </c>
      <c r="C643" s="10"/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11" t="s">
        <v>13</v>
      </c>
      <c r="Y643" s="10"/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1" t="s">
        <v>14</v>
      </c>
      <c r="C644" s="10"/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1" t="s">
        <v>14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1" t="s">
        <v>15</v>
      </c>
      <c r="C645" s="10"/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11" t="s">
        <v>15</v>
      </c>
      <c r="Y645" s="10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1" t="s">
        <v>16</v>
      </c>
      <c r="C646" s="10"/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11" t="s">
        <v>16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17</v>
      </c>
      <c r="C647" s="10"/>
      <c r="E647" s="170" t="s">
        <v>7</v>
      </c>
      <c r="F647" s="171"/>
      <c r="G647" s="172"/>
      <c r="H647" s="5">
        <f>SUM(H633:H646)</f>
        <v>0</v>
      </c>
      <c r="N647" s="3"/>
      <c r="O647" s="3"/>
      <c r="P647" s="3"/>
      <c r="Q647" s="3"/>
      <c r="R647" s="18"/>
      <c r="S647" s="3"/>
      <c r="V647" s="17"/>
      <c r="X647" s="11" t="s">
        <v>17</v>
      </c>
      <c r="Y647" s="10"/>
      <c r="AA647" s="170" t="s">
        <v>7</v>
      </c>
      <c r="AB647" s="171"/>
      <c r="AC647" s="172"/>
      <c r="AD647" s="5">
        <f>SUM(AD633:AD646)</f>
        <v>0</v>
      </c>
      <c r="AJ647" s="3"/>
      <c r="AK647" s="3"/>
      <c r="AL647" s="3"/>
      <c r="AM647" s="3"/>
      <c r="AN647" s="18"/>
      <c r="AO647" s="3"/>
    </row>
    <row r="648" spans="2:41">
      <c r="B648" s="12"/>
      <c r="C648" s="10"/>
      <c r="E648" s="13"/>
      <c r="F648" s="13"/>
      <c r="G648" s="13"/>
      <c r="N648" s="3"/>
      <c r="O648" s="3"/>
      <c r="P648" s="3"/>
      <c r="Q648" s="3"/>
      <c r="R648" s="18"/>
      <c r="S648" s="3"/>
      <c r="V648" s="17"/>
      <c r="X648" s="12"/>
      <c r="Y648" s="10"/>
      <c r="AA648" s="13"/>
      <c r="AB648" s="13"/>
      <c r="AC648" s="13"/>
      <c r="AJ648" s="3"/>
      <c r="AK648" s="3"/>
      <c r="AL648" s="3"/>
      <c r="AM648" s="3"/>
      <c r="AN648" s="18"/>
      <c r="AO648" s="3"/>
    </row>
    <row r="649" spans="2:41">
      <c r="B649" s="12"/>
      <c r="C649" s="10"/>
      <c r="N649" s="170" t="s">
        <v>7</v>
      </c>
      <c r="O649" s="171"/>
      <c r="P649" s="171"/>
      <c r="Q649" s="172"/>
      <c r="R649" s="18">
        <f>SUM(R633:R648)</f>
        <v>0</v>
      </c>
      <c r="S649" s="3"/>
      <c r="V649" s="17"/>
      <c r="X649" s="12"/>
      <c r="Y649" s="10"/>
      <c r="AJ649" s="170" t="s">
        <v>7</v>
      </c>
      <c r="AK649" s="171"/>
      <c r="AL649" s="171"/>
      <c r="AM649" s="172"/>
      <c r="AN649" s="18">
        <f>SUM(AN633:AN648)</f>
        <v>0</v>
      </c>
      <c r="AO649" s="3"/>
    </row>
    <row r="650" spans="2:41">
      <c r="B650" s="12"/>
      <c r="C650" s="10"/>
      <c r="V650" s="17"/>
      <c r="X650" s="12"/>
      <c r="Y650" s="10"/>
    </row>
    <row r="651" spans="2:41">
      <c r="B651" s="12"/>
      <c r="C651" s="10"/>
      <c r="V651" s="17"/>
      <c r="X651" s="12"/>
      <c r="Y651" s="10"/>
    </row>
    <row r="652" spans="2:41">
      <c r="B652" s="12"/>
      <c r="C652" s="10"/>
      <c r="E652" s="14"/>
      <c r="V652" s="17"/>
      <c r="X652" s="12"/>
      <c r="Y652" s="10"/>
      <c r="AA652" s="14"/>
    </row>
    <row r="653" spans="2:41">
      <c r="B653" s="12"/>
      <c r="C653" s="10"/>
      <c r="V653" s="17"/>
      <c r="X653" s="12"/>
      <c r="Y653" s="10"/>
    </row>
    <row r="654" spans="2:41">
      <c r="B654" s="12"/>
      <c r="C654" s="10"/>
      <c r="V654" s="17"/>
      <c r="X654" s="12"/>
      <c r="Y654" s="10"/>
    </row>
    <row r="655" spans="2:41">
      <c r="B655" s="12"/>
      <c r="C655" s="10"/>
      <c r="V655" s="17"/>
      <c r="X655" s="12"/>
      <c r="Y655" s="10"/>
    </row>
    <row r="656" spans="2:41">
      <c r="B656" s="12"/>
      <c r="C656" s="10"/>
      <c r="V656" s="17"/>
      <c r="X656" s="12"/>
      <c r="Y656" s="10"/>
    </row>
    <row r="657" spans="1:43">
      <c r="B657" s="11"/>
      <c r="C657" s="10"/>
      <c r="V657" s="17"/>
      <c r="X657" s="11"/>
      <c r="Y657" s="10"/>
    </row>
    <row r="658" spans="1:43">
      <c r="B658" s="15" t="s">
        <v>18</v>
      </c>
      <c r="C658" s="16">
        <f>SUM(C639:C657)</f>
        <v>91.499999999999773</v>
      </c>
      <c r="V658" s="17"/>
      <c r="X658" s="15" t="s">
        <v>18</v>
      </c>
      <c r="Y658" s="16">
        <f>SUM(Y639:Y657)</f>
        <v>91.499999999999773</v>
      </c>
    </row>
    <row r="659" spans="1:43">
      <c r="D659" t="s">
        <v>22</v>
      </c>
      <c r="E659" t="s">
        <v>21</v>
      </c>
      <c r="V659" s="17"/>
      <c r="Z659" t="s">
        <v>22</v>
      </c>
      <c r="AA659" t="s">
        <v>21</v>
      </c>
    </row>
    <row r="660" spans="1:43">
      <c r="E660" s="1" t="s">
        <v>19</v>
      </c>
      <c r="V660" s="17"/>
      <c r="AA660" s="1" t="s">
        <v>19</v>
      </c>
    </row>
    <row r="661" spans="1:43">
      <c r="V661" s="17"/>
    </row>
    <row r="662" spans="1:43">
      <c r="V662" s="17"/>
    </row>
    <row r="663" spans="1:43">
      <c r="V663" s="17"/>
    </row>
    <row r="664" spans="1:43">
      <c r="V664" s="17"/>
    </row>
    <row r="665" spans="1:43">
      <c r="V665" s="17"/>
    </row>
    <row r="666" spans="1:43">
      <c r="V666" s="17"/>
    </row>
    <row r="667" spans="1:43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</row>
    <row r="668" spans="1:43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</row>
    <row r="669" spans="1:43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</row>
    <row r="670" spans="1:43">
      <c r="V670" s="17"/>
    </row>
    <row r="671" spans="1:43" ht="15" customHeight="1">
      <c r="I671" s="76"/>
      <c r="J671" s="76"/>
      <c r="V671" s="17"/>
      <c r="AA671" s="173" t="s">
        <v>31</v>
      </c>
      <c r="AB671" s="173"/>
      <c r="AC671" s="173"/>
    </row>
    <row r="672" spans="1:43" ht="15" customHeight="1">
      <c r="H672" s="76"/>
      <c r="I672" s="76"/>
      <c r="J672" s="76"/>
      <c r="V672" s="17"/>
      <c r="AA672" s="173"/>
      <c r="AB672" s="173"/>
      <c r="AC672" s="173"/>
    </row>
    <row r="673" spans="2:41">
      <c r="B673" s="185" t="s">
        <v>68</v>
      </c>
      <c r="F673" s="184" t="s">
        <v>30</v>
      </c>
      <c r="G673" s="184"/>
      <c r="H673" s="184"/>
      <c r="V673" s="17"/>
    </row>
    <row r="674" spans="2:41">
      <c r="B674" s="185"/>
      <c r="F674" s="184"/>
      <c r="G674" s="184"/>
      <c r="H674" s="184"/>
      <c r="V674" s="17"/>
    </row>
    <row r="675" spans="2:41" ht="26.25" customHeight="1">
      <c r="B675" s="185"/>
      <c r="F675" s="184"/>
      <c r="G675" s="184"/>
      <c r="H675" s="184"/>
      <c r="V675" s="17"/>
      <c r="X675" s="22" t="s">
        <v>68</v>
      </c>
    </row>
    <row r="676" spans="2:41" ht="23.25">
      <c r="B676" s="23" t="s">
        <v>32</v>
      </c>
      <c r="C676" s="20">
        <f>IF(X631="PAGADO",0,C636)</f>
        <v>-91.499999999999773</v>
      </c>
      <c r="E676" s="174" t="s">
        <v>555</v>
      </c>
      <c r="F676" s="174"/>
      <c r="G676" s="174"/>
      <c r="H676" s="174"/>
      <c r="V676" s="17"/>
      <c r="X676" s="23" t="s">
        <v>32</v>
      </c>
      <c r="Y676" s="20">
        <f>IF(B1476="PAGADO",0,C681)</f>
        <v>-91.499999999999773</v>
      </c>
      <c r="AA676" s="174" t="s">
        <v>20</v>
      </c>
      <c r="AB676" s="174"/>
      <c r="AC676" s="174"/>
      <c r="AD676" s="174"/>
    </row>
    <row r="677" spans="2:41">
      <c r="B677" s="1" t="s">
        <v>0</v>
      </c>
      <c r="C677" s="19">
        <f>H692</f>
        <v>0</v>
      </c>
      <c r="E677" s="2" t="s">
        <v>1</v>
      </c>
      <c r="F677" s="2" t="s">
        <v>2</v>
      </c>
      <c r="G677" s="2" t="s">
        <v>3</v>
      </c>
      <c r="H677" s="2" t="s">
        <v>4</v>
      </c>
      <c r="N677" s="2" t="s">
        <v>1</v>
      </c>
      <c r="O677" s="2" t="s">
        <v>5</v>
      </c>
      <c r="P677" s="2" t="s">
        <v>4</v>
      </c>
      <c r="Q677" s="2" t="s">
        <v>6</v>
      </c>
      <c r="R677" s="2" t="s">
        <v>7</v>
      </c>
      <c r="S677" s="3"/>
      <c r="V677" s="17"/>
      <c r="X677" s="1" t="s">
        <v>0</v>
      </c>
      <c r="Y677" s="19">
        <f>AD692</f>
        <v>0</v>
      </c>
      <c r="AA677" s="2" t="s">
        <v>1</v>
      </c>
      <c r="AB677" s="2" t="s">
        <v>2</v>
      </c>
      <c r="AC677" s="2" t="s">
        <v>3</v>
      </c>
      <c r="AD677" s="2" t="s">
        <v>4</v>
      </c>
      <c r="AJ677" s="2" t="s">
        <v>1</v>
      </c>
      <c r="AK677" s="2" t="s">
        <v>5</v>
      </c>
      <c r="AL677" s="2" t="s">
        <v>4</v>
      </c>
      <c r="AM677" s="2" t="s">
        <v>6</v>
      </c>
      <c r="AN677" s="2" t="s">
        <v>7</v>
      </c>
      <c r="AO677" s="3"/>
    </row>
    <row r="678" spans="2:41">
      <c r="C678" s="2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Y678" s="2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" t="s">
        <v>24</v>
      </c>
      <c r="C679" s="19">
        <f>IF(C676&gt;0,C676+C677,C677)</f>
        <v>0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" t="s">
        <v>24</v>
      </c>
      <c r="Y679" s="19">
        <f>IF(Y676&gt;0,Y676+Y677,Y677)</f>
        <v>0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" t="s">
        <v>9</v>
      </c>
      <c r="C680" s="20">
        <f>C704</f>
        <v>91.499999999999773</v>
      </c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" t="s">
        <v>9</v>
      </c>
      <c r="Y680" s="20">
        <f>Y704</f>
        <v>91.499999999999773</v>
      </c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6" t="s">
        <v>26</v>
      </c>
      <c r="C681" s="21">
        <f>C679-C680</f>
        <v>-91.499999999999773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6" t="s">
        <v>27</v>
      </c>
      <c r="Y681" s="21">
        <f>Y679-Y680</f>
        <v>-91.499999999999773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ht="16.5" customHeight="1">
      <c r="B682" s="190" t="str">
        <f>IF(C681&lt;0,"NO PAGAR","COBRAR'")</f>
        <v>NO PAGAR</v>
      </c>
      <c r="C682" s="190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75" t="str">
        <f>IF(Y681&lt;0,"NO PAGAR","COBRAR'")</f>
        <v>NO PAGAR</v>
      </c>
      <c r="Y682" s="175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ht="15.75" customHeight="1">
      <c r="B683" s="191"/>
      <c r="C683" s="191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6"/>
      <c r="Y683" s="8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68" t="s">
        <v>9</v>
      </c>
      <c r="C684" s="169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68" t="s">
        <v>9</v>
      </c>
      <c r="Y684" s="169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9" t="str">
        <f>IF(Y636&lt;0,"SALDO ADELANTADO","SALDO A FAVOR '")</f>
        <v>SALDO ADELANTADO</v>
      </c>
      <c r="C685" s="10">
        <f>IF(Y636&lt;=0,Y636*-1)</f>
        <v>91.499999999999773</v>
      </c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9" t="str">
        <f>IF(C681&lt;0,"SALDO ADELANTADO","SALDO A FAVOR'")</f>
        <v>SALDO ADELANTADO</v>
      </c>
      <c r="Y685" s="10">
        <f>IF(C681&lt;=0,C681*-1)</f>
        <v>91.499999999999773</v>
      </c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10</v>
      </c>
      <c r="C686" s="10">
        <f>R694</f>
        <v>0</v>
      </c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10</v>
      </c>
      <c r="Y686" s="10">
        <f>AN694</f>
        <v>0</v>
      </c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11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11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12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12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11" t="s">
        <v>13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13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>
      <c r="B690" s="11" t="s">
        <v>14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14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>
      <c r="B691" s="11" t="s">
        <v>15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15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1" t="s">
        <v>16</v>
      </c>
      <c r="C692" s="10"/>
      <c r="E692" s="170" t="s">
        <v>7</v>
      </c>
      <c r="F692" s="171"/>
      <c r="G692" s="172"/>
      <c r="H692" s="5">
        <f>SUM(H678:H691)</f>
        <v>0</v>
      </c>
      <c r="N692" s="3"/>
      <c r="O692" s="3"/>
      <c r="P692" s="3"/>
      <c r="Q692" s="3"/>
      <c r="R692" s="18"/>
      <c r="S692" s="3"/>
      <c r="V692" s="17"/>
      <c r="X692" s="11" t="s">
        <v>16</v>
      </c>
      <c r="Y692" s="10"/>
      <c r="AA692" s="170" t="s">
        <v>7</v>
      </c>
      <c r="AB692" s="171"/>
      <c r="AC692" s="172"/>
      <c r="AD692" s="5">
        <f>SUM(AD678:AD691)</f>
        <v>0</v>
      </c>
      <c r="AJ692" s="3"/>
      <c r="AK692" s="3"/>
      <c r="AL692" s="3"/>
      <c r="AM692" s="3"/>
      <c r="AN692" s="18"/>
      <c r="AO692" s="3"/>
    </row>
    <row r="693" spans="2:41">
      <c r="B693" s="11" t="s">
        <v>17</v>
      </c>
      <c r="C693" s="10"/>
      <c r="E693" s="13"/>
      <c r="F693" s="13"/>
      <c r="G693" s="13"/>
      <c r="N693" s="3"/>
      <c r="O693" s="3"/>
      <c r="P693" s="3"/>
      <c r="Q693" s="3"/>
      <c r="R693" s="18"/>
      <c r="S693" s="3"/>
      <c r="V693" s="17"/>
      <c r="X693" s="11" t="s">
        <v>17</v>
      </c>
      <c r="Y693" s="10"/>
      <c r="AA693" s="13"/>
      <c r="AB693" s="13"/>
      <c r="AC693" s="13"/>
      <c r="AJ693" s="3"/>
      <c r="AK693" s="3"/>
      <c r="AL693" s="3"/>
      <c r="AM693" s="3"/>
      <c r="AN693" s="18"/>
      <c r="AO693" s="3"/>
    </row>
    <row r="694" spans="2:41">
      <c r="B694" s="12"/>
      <c r="C694" s="10"/>
      <c r="N694" s="170" t="s">
        <v>7</v>
      </c>
      <c r="O694" s="171"/>
      <c r="P694" s="171"/>
      <c r="Q694" s="172"/>
      <c r="R694" s="18">
        <f>SUM(R678:R693)</f>
        <v>0</v>
      </c>
      <c r="S694" s="3"/>
      <c r="V694" s="17"/>
      <c r="X694" s="12"/>
      <c r="Y694" s="10"/>
      <c r="AJ694" s="170" t="s">
        <v>7</v>
      </c>
      <c r="AK694" s="171"/>
      <c r="AL694" s="171"/>
      <c r="AM694" s="172"/>
      <c r="AN694" s="18">
        <f>SUM(AN678:AN693)</f>
        <v>0</v>
      </c>
      <c r="AO694" s="3"/>
    </row>
    <row r="695" spans="2:41">
      <c r="B695" s="12"/>
      <c r="C695" s="10"/>
      <c r="V695" s="17"/>
      <c r="X695" s="12"/>
      <c r="Y695" s="10"/>
    </row>
    <row r="696" spans="2:41">
      <c r="B696" s="12"/>
      <c r="C696" s="10"/>
      <c r="V696" s="17"/>
      <c r="X696" s="12"/>
      <c r="Y696" s="10"/>
    </row>
    <row r="697" spans="2:41">
      <c r="B697" s="12"/>
      <c r="C697" s="10"/>
      <c r="E697" s="14"/>
      <c r="V697" s="17"/>
      <c r="X697" s="12"/>
      <c r="Y697" s="10"/>
      <c r="AA697" s="14"/>
    </row>
    <row r="698" spans="2:41">
      <c r="B698" s="12"/>
      <c r="C698" s="10"/>
      <c r="V698" s="17"/>
      <c r="X698" s="12"/>
      <c r="Y698" s="10"/>
    </row>
    <row r="699" spans="2:41">
      <c r="B699" s="12"/>
      <c r="C699" s="10"/>
      <c r="V699" s="17"/>
      <c r="X699" s="12"/>
      <c r="Y699" s="10"/>
    </row>
    <row r="700" spans="2:41">
      <c r="B700" s="12"/>
      <c r="C700" s="10"/>
      <c r="V700" s="17"/>
      <c r="X700" s="12"/>
      <c r="Y700" s="10"/>
    </row>
    <row r="701" spans="2:41">
      <c r="B701" s="12"/>
      <c r="C701" s="10"/>
      <c r="V701" s="17"/>
      <c r="X701" s="12"/>
      <c r="Y701" s="10"/>
    </row>
    <row r="702" spans="2:41">
      <c r="B702" s="12"/>
      <c r="C702" s="10"/>
      <c r="V702" s="17"/>
      <c r="X702" s="12"/>
      <c r="Y702" s="10"/>
    </row>
    <row r="703" spans="2:41">
      <c r="B703" s="11"/>
      <c r="C703" s="10"/>
      <c r="V703" s="17"/>
      <c r="X703" s="11"/>
      <c r="Y703" s="10"/>
    </row>
    <row r="704" spans="2:41">
      <c r="B704" s="15" t="s">
        <v>18</v>
      </c>
      <c r="C704" s="16">
        <f>SUM(C685:C703)</f>
        <v>91.499999999999773</v>
      </c>
      <c r="D704" t="s">
        <v>22</v>
      </c>
      <c r="E704" t="s">
        <v>21</v>
      </c>
      <c r="V704" s="17"/>
      <c r="X704" s="15" t="s">
        <v>18</v>
      </c>
      <c r="Y704" s="16">
        <f>SUM(Y685:Y703)</f>
        <v>91.499999999999773</v>
      </c>
      <c r="Z704" t="s">
        <v>22</v>
      </c>
      <c r="AA704" t="s">
        <v>21</v>
      </c>
    </row>
    <row r="705" spans="5:31">
      <c r="E705" s="1" t="s">
        <v>19</v>
      </c>
      <c r="V705" s="17"/>
      <c r="AA705" s="1" t="s">
        <v>19</v>
      </c>
    </row>
    <row r="706" spans="5:31">
      <c r="V706" s="17"/>
    </row>
    <row r="707" spans="5:31">
      <c r="V707" s="17"/>
    </row>
    <row r="708" spans="5:31">
      <c r="V708" s="17"/>
    </row>
    <row r="709" spans="5:31">
      <c r="V709" s="17"/>
    </row>
    <row r="710" spans="5:31">
      <c r="V710" s="17"/>
    </row>
    <row r="711" spans="5:31">
      <c r="V711" s="17"/>
    </row>
    <row r="712" spans="5:31">
      <c r="V712" s="17"/>
    </row>
    <row r="713" spans="5:31">
      <c r="V713" s="17"/>
    </row>
    <row r="714" spans="5:31">
      <c r="V714" s="17"/>
    </row>
    <row r="715" spans="5:31">
      <c r="V715" s="17"/>
    </row>
    <row r="716" spans="5:31">
      <c r="V716" s="17"/>
    </row>
    <row r="717" spans="5:31">
      <c r="V717" s="17"/>
    </row>
    <row r="718" spans="5:31">
      <c r="V718" s="17"/>
      <c r="AC718" s="176" t="s">
        <v>29</v>
      </c>
      <c r="AD718" s="176"/>
      <c r="AE718" s="176"/>
    </row>
    <row r="719" spans="5:31" ht="15" customHeight="1">
      <c r="I719" s="76"/>
      <c r="J719" s="76"/>
      <c r="V719" s="17"/>
      <c r="AC719" s="176"/>
      <c r="AD719" s="176"/>
      <c r="AE719" s="176"/>
    </row>
    <row r="720" spans="5:31" ht="15" customHeight="1">
      <c r="H720" s="76"/>
      <c r="I720" s="76"/>
      <c r="J720" s="76"/>
      <c r="V720" s="17"/>
      <c r="AC720" s="176"/>
      <c r="AD720" s="176"/>
      <c r="AE720" s="176"/>
    </row>
    <row r="721" spans="2:41">
      <c r="B721" s="186" t="s">
        <v>69</v>
      </c>
      <c r="F721" s="184" t="s">
        <v>28</v>
      </c>
      <c r="G721" s="184"/>
      <c r="H721" s="184"/>
      <c r="V721" s="17"/>
    </row>
    <row r="722" spans="2:41">
      <c r="B722" s="186"/>
      <c r="F722" s="184"/>
      <c r="G722" s="184"/>
      <c r="H722" s="184"/>
      <c r="V722" s="17"/>
    </row>
    <row r="723" spans="2:41" ht="26.25" customHeight="1">
      <c r="B723" s="186"/>
      <c r="F723" s="184"/>
      <c r="G723" s="184"/>
      <c r="H723" s="184"/>
      <c r="V723" s="17"/>
      <c r="X723" s="22" t="s">
        <v>69</v>
      </c>
    </row>
    <row r="724" spans="2:41" ht="23.25">
      <c r="B724" s="23" t="s">
        <v>32</v>
      </c>
      <c r="C724" s="20">
        <f>IF(X676="PAGADO",0,Y681)</f>
        <v>-91.499999999999773</v>
      </c>
      <c r="E724" s="174" t="s">
        <v>555</v>
      </c>
      <c r="F724" s="174"/>
      <c r="G724" s="174"/>
      <c r="H724" s="174"/>
      <c r="V724" s="17"/>
      <c r="X724" s="23" t="s">
        <v>32</v>
      </c>
      <c r="Y724" s="20">
        <f>IF(B724="PAGADO",0,C729)</f>
        <v>-91.499999999999773</v>
      </c>
      <c r="AA724" s="174" t="s">
        <v>20</v>
      </c>
      <c r="AB724" s="174"/>
      <c r="AC724" s="174"/>
      <c r="AD724" s="174"/>
    </row>
    <row r="725" spans="2:41">
      <c r="B725" s="1" t="s">
        <v>0</v>
      </c>
      <c r="C725" s="19">
        <f>H740</f>
        <v>0</v>
      </c>
      <c r="E725" s="2" t="s">
        <v>1</v>
      </c>
      <c r="F725" s="2" t="s">
        <v>2</v>
      </c>
      <c r="G725" s="2" t="s">
        <v>3</v>
      </c>
      <c r="H725" s="2" t="s">
        <v>4</v>
      </c>
      <c r="N725" s="2" t="s">
        <v>1</v>
      </c>
      <c r="O725" s="2" t="s">
        <v>5</v>
      </c>
      <c r="P725" s="2" t="s">
        <v>4</v>
      </c>
      <c r="Q725" s="2" t="s">
        <v>6</v>
      </c>
      <c r="R725" s="2" t="s">
        <v>7</v>
      </c>
      <c r="S725" s="3"/>
      <c r="V725" s="17"/>
      <c r="X725" s="1" t="s">
        <v>0</v>
      </c>
      <c r="Y725" s="19">
        <f>AD740</f>
        <v>0</v>
      </c>
      <c r="AA725" s="2" t="s">
        <v>1</v>
      </c>
      <c r="AB725" s="2" t="s">
        <v>2</v>
      </c>
      <c r="AC725" s="2" t="s">
        <v>3</v>
      </c>
      <c r="AD725" s="2" t="s">
        <v>4</v>
      </c>
      <c r="AJ725" s="2" t="s">
        <v>1</v>
      </c>
      <c r="AK725" s="2" t="s">
        <v>5</v>
      </c>
      <c r="AL725" s="2" t="s">
        <v>4</v>
      </c>
      <c r="AM725" s="2" t="s">
        <v>6</v>
      </c>
      <c r="AN725" s="2" t="s">
        <v>7</v>
      </c>
      <c r="AO725" s="3"/>
    </row>
    <row r="726" spans="2:41">
      <c r="C726" s="2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Y726" s="2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" t="s">
        <v>24</v>
      </c>
      <c r="C727" s="19">
        <f>IF(C724&gt;0,C724+C725,C725)</f>
        <v>0</v>
      </c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" t="s">
        <v>24</v>
      </c>
      <c r="Y727" s="19">
        <f>IF(Y724&gt;0,Y724+Y725,Y725)</f>
        <v>0</v>
      </c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1" t="s">
        <v>9</v>
      </c>
      <c r="C728" s="20">
        <f>C751</f>
        <v>91.499999999999773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" t="s">
        <v>9</v>
      </c>
      <c r="Y728" s="20">
        <f>Y751</f>
        <v>91.499999999999773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6" t="s">
        <v>25</v>
      </c>
      <c r="C729" s="21">
        <f>C727-C728</f>
        <v>-91.499999999999773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6" t="s">
        <v>8</v>
      </c>
      <c r="Y729" s="21">
        <f>Y727-Y728</f>
        <v>-91.499999999999773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 ht="26.25">
      <c r="B730" s="177" t="str">
        <f>IF(C729&lt;0,"NO PAGAR","COBRAR")</f>
        <v>NO PAGAR</v>
      </c>
      <c r="C730" s="177"/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177" t="str">
        <f>IF(Y729&lt;0,"NO PAGAR","COBRAR")</f>
        <v>NO PAGAR</v>
      </c>
      <c r="Y730" s="177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68" t="s">
        <v>9</v>
      </c>
      <c r="C731" s="169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68" t="s">
        <v>9</v>
      </c>
      <c r="Y731" s="169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9" t="str">
        <f>IF(C765&lt;0,"SALDO A FAVOR","SALDO ADELANTAD0'")</f>
        <v>SALDO ADELANTAD0'</v>
      </c>
      <c r="C732" s="10">
        <f>IF(Y676&lt;=0,Y676*-1)</f>
        <v>91.499999999999773</v>
      </c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9" t="str">
        <f>IF(C729&lt;0,"SALDO ADELANTADO","SALDO A FAVOR'")</f>
        <v>SALDO ADELANTADO</v>
      </c>
      <c r="Y732" s="10">
        <f>IF(C729&lt;=0,C729*-1)</f>
        <v>91.499999999999773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10</v>
      </c>
      <c r="C733" s="10">
        <f>R742</f>
        <v>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1" t="s">
        <v>10</v>
      </c>
      <c r="Y733" s="10">
        <f>AN742</f>
        <v>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11</v>
      </c>
      <c r="C734" s="1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11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12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12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13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13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14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14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15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15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16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16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17</v>
      </c>
      <c r="C740" s="10"/>
      <c r="E740" s="170" t="s">
        <v>7</v>
      </c>
      <c r="F740" s="171"/>
      <c r="G740" s="172"/>
      <c r="H740" s="5">
        <f>SUM(H726:H739)</f>
        <v>0</v>
      </c>
      <c r="N740" s="3"/>
      <c r="O740" s="3"/>
      <c r="P740" s="3"/>
      <c r="Q740" s="3"/>
      <c r="R740" s="18"/>
      <c r="S740" s="3"/>
      <c r="V740" s="17"/>
      <c r="X740" s="11" t="s">
        <v>17</v>
      </c>
      <c r="Y740" s="10"/>
      <c r="AA740" s="170" t="s">
        <v>7</v>
      </c>
      <c r="AB740" s="171"/>
      <c r="AC740" s="172"/>
      <c r="AD740" s="5">
        <f>SUM(AD726:AD739)</f>
        <v>0</v>
      </c>
      <c r="AJ740" s="3"/>
      <c r="AK740" s="3"/>
      <c r="AL740" s="3"/>
      <c r="AM740" s="3"/>
      <c r="AN740" s="18"/>
      <c r="AO740" s="3"/>
    </row>
    <row r="741" spans="2:41">
      <c r="B741" s="12"/>
      <c r="C741" s="10"/>
      <c r="E741" s="13"/>
      <c r="F741" s="13"/>
      <c r="G741" s="13"/>
      <c r="N741" s="3"/>
      <c r="O741" s="3"/>
      <c r="P741" s="3"/>
      <c r="Q741" s="3"/>
      <c r="R741" s="18"/>
      <c r="S741" s="3"/>
      <c r="V741" s="17"/>
      <c r="X741" s="12"/>
      <c r="Y741" s="10"/>
      <c r="AA741" s="13"/>
      <c r="AB741" s="13"/>
      <c r="AC741" s="13"/>
      <c r="AJ741" s="3"/>
      <c r="AK741" s="3"/>
      <c r="AL741" s="3"/>
      <c r="AM741" s="3"/>
      <c r="AN741" s="18"/>
      <c r="AO741" s="3"/>
    </row>
    <row r="742" spans="2:41">
      <c r="B742" s="12"/>
      <c r="C742" s="10"/>
      <c r="N742" s="170" t="s">
        <v>7</v>
      </c>
      <c r="O742" s="171"/>
      <c r="P742" s="171"/>
      <c r="Q742" s="172"/>
      <c r="R742" s="18">
        <f>SUM(R726:R741)</f>
        <v>0</v>
      </c>
      <c r="S742" s="3"/>
      <c r="V742" s="17"/>
      <c r="X742" s="12"/>
      <c r="Y742" s="10"/>
      <c r="AJ742" s="170" t="s">
        <v>7</v>
      </c>
      <c r="AK742" s="171"/>
      <c r="AL742" s="171"/>
      <c r="AM742" s="172"/>
      <c r="AN742" s="18">
        <f>SUM(AN726:AN741)</f>
        <v>0</v>
      </c>
      <c r="AO742" s="3"/>
    </row>
    <row r="743" spans="2:41">
      <c r="B743" s="12"/>
      <c r="C743" s="10"/>
      <c r="V743" s="17"/>
      <c r="X743" s="12"/>
      <c r="Y743" s="10"/>
    </row>
    <row r="744" spans="2:41">
      <c r="B744" s="12"/>
      <c r="C744" s="10"/>
      <c r="V744" s="17"/>
      <c r="X744" s="12"/>
      <c r="Y744" s="10"/>
    </row>
    <row r="745" spans="2:41">
      <c r="B745" s="12"/>
      <c r="C745" s="10"/>
      <c r="E745" s="14"/>
      <c r="V745" s="17"/>
      <c r="X745" s="12"/>
      <c r="Y745" s="10"/>
      <c r="AA745" s="14"/>
    </row>
    <row r="746" spans="2:41">
      <c r="B746" s="12"/>
      <c r="C746" s="10"/>
      <c r="V746" s="17"/>
      <c r="X746" s="12"/>
      <c r="Y746" s="10"/>
    </row>
    <row r="747" spans="2:41">
      <c r="B747" s="12"/>
      <c r="C747" s="10"/>
      <c r="V747" s="17"/>
      <c r="X747" s="12"/>
      <c r="Y747" s="10"/>
    </row>
    <row r="748" spans="2:41">
      <c r="B748" s="12"/>
      <c r="C748" s="10"/>
      <c r="V748" s="17"/>
      <c r="X748" s="12"/>
      <c r="Y748" s="10"/>
    </row>
    <row r="749" spans="2:41">
      <c r="B749" s="12"/>
      <c r="C749" s="10"/>
      <c r="V749" s="17"/>
      <c r="X749" s="12"/>
      <c r="Y749" s="10"/>
    </row>
    <row r="750" spans="2:41">
      <c r="B750" s="11"/>
      <c r="C750" s="10"/>
      <c r="V750" s="17"/>
      <c r="X750" s="11"/>
      <c r="Y750" s="10"/>
    </row>
    <row r="751" spans="2:41">
      <c r="B751" s="15" t="s">
        <v>18</v>
      </c>
      <c r="C751" s="16">
        <f>SUM(C732:C750)</f>
        <v>91.499999999999773</v>
      </c>
      <c r="V751" s="17"/>
      <c r="X751" s="15" t="s">
        <v>18</v>
      </c>
      <c r="Y751" s="16">
        <f>SUM(Y732:Y750)</f>
        <v>91.499999999999773</v>
      </c>
    </row>
    <row r="752" spans="2:41">
      <c r="D752" t="s">
        <v>22</v>
      </c>
      <c r="E752" t="s">
        <v>21</v>
      </c>
      <c r="V752" s="17"/>
      <c r="Z752" t="s">
        <v>22</v>
      </c>
      <c r="AA752" t="s">
        <v>21</v>
      </c>
    </row>
    <row r="753" spans="1:43">
      <c r="E753" s="1" t="s">
        <v>19</v>
      </c>
      <c r="V753" s="17"/>
      <c r="AA753" s="1" t="s">
        <v>19</v>
      </c>
    </row>
    <row r="754" spans="1:43">
      <c r="V754" s="17"/>
    </row>
    <row r="755" spans="1:43">
      <c r="V755" s="17"/>
    </row>
    <row r="756" spans="1:43">
      <c r="V756" s="17"/>
    </row>
    <row r="757" spans="1:43">
      <c r="V757" s="17"/>
    </row>
    <row r="758" spans="1:43">
      <c r="V758" s="17"/>
    </row>
    <row r="759" spans="1:43">
      <c r="V759" s="17"/>
    </row>
    <row r="760" spans="1:43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</row>
    <row r="761" spans="1:43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  <c r="AO761" s="17"/>
      <c r="AP761" s="17"/>
      <c r="AQ761" s="17"/>
    </row>
    <row r="762" spans="1:43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</row>
    <row r="763" spans="1:43">
      <c r="V763" s="17"/>
    </row>
    <row r="764" spans="1:43" ht="15" customHeight="1">
      <c r="H764" s="76" t="s">
        <v>30</v>
      </c>
      <c r="I764" s="76"/>
      <c r="J764" s="76"/>
      <c r="V764" s="17"/>
      <c r="AA764" s="173" t="s">
        <v>31</v>
      </c>
      <c r="AB764" s="173"/>
      <c r="AC764" s="173"/>
    </row>
    <row r="765" spans="1:43" ht="15" customHeight="1">
      <c r="H765" s="76"/>
      <c r="I765" s="76"/>
      <c r="J765" s="76"/>
      <c r="V765" s="17"/>
      <c r="AA765" s="173"/>
      <c r="AB765" s="173"/>
      <c r="AC765" s="173"/>
    </row>
    <row r="766" spans="1:43">
      <c r="V766" s="17"/>
    </row>
    <row r="767" spans="1:43">
      <c r="V767" s="17"/>
    </row>
    <row r="768" spans="1:43" ht="23.25">
      <c r="B768" s="24" t="s">
        <v>69</v>
      </c>
      <c r="V768" s="17"/>
      <c r="X768" s="22" t="s">
        <v>69</v>
      </c>
    </row>
    <row r="769" spans="2:41" ht="23.25">
      <c r="B769" s="23" t="s">
        <v>32</v>
      </c>
      <c r="C769" s="20">
        <f>IF(X724="PAGADO",0,C729)</f>
        <v>-91.499999999999773</v>
      </c>
      <c r="E769" s="174" t="s">
        <v>555</v>
      </c>
      <c r="F769" s="174"/>
      <c r="G769" s="174"/>
      <c r="H769" s="174"/>
      <c r="V769" s="17"/>
      <c r="X769" s="23" t="s">
        <v>32</v>
      </c>
      <c r="Y769" s="20">
        <f>IF(B1569="PAGADO",0,C774)</f>
        <v>-91.499999999999773</v>
      </c>
      <c r="AA769" s="174" t="s">
        <v>20</v>
      </c>
      <c r="AB769" s="174"/>
      <c r="AC769" s="174"/>
      <c r="AD769" s="174"/>
    </row>
    <row r="770" spans="2:41">
      <c r="B770" s="1" t="s">
        <v>0</v>
      </c>
      <c r="C770" s="19">
        <f>H785</f>
        <v>0</v>
      </c>
      <c r="E770" s="2" t="s">
        <v>1</v>
      </c>
      <c r="F770" s="2" t="s">
        <v>2</v>
      </c>
      <c r="G770" s="2" t="s">
        <v>3</v>
      </c>
      <c r="H770" s="2" t="s">
        <v>4</v>
      </c>
      <c r="N770" s="2" t="s">
        <v>1</v>
      </c>
      <c r="O770" s="2" t="s">
        <v>5</v>
      </c>
      <c r="P770" s="2" t="s">
        <v>4</v>
      </c>
      <c r="Q770" s="2" t="s">
        <v>6</v>
      </c>
      <c r="R770" s="2" t="s">
        <v>7</v>
      </c>
      <c r="S770" s="3"/>
      <c r="V770" s="17"/>
      <c r="X770" s="1" t="s">
        <v>0</v>
      </c>
      <c r="Y770" s="19">
        <f>AD785</f>
        <v>0</v>
      </c>
      <c r="AA770" s="2" t="s">
        <v>1</v>
      </c>
      <c r="AB770" s="2" t="s">
        <v>2</v>
      </c>
      <c r="AC770" s="2" t="s">
        <v>3</v>
      </c>
      <c r="AD770" s="2" t="s">
        <v>4</v>
      </c>
      <c r="AJ770" s="2" t="s">
        <v>1</v>
      </c>
      <c r="AK770" s="2" t="s">
        <v>5</v>
      </c>
      <c r="AL770" s="2" t="s">
        <v>4</v>
      </c>
      <c r="AM770" s="2" t="s">
        <v>6</v>
      </c>
      <c r="AN770" s="2" t="s">
        <v>7</v>
      </c>
      <c r="AO770" s="3"/>
    </row>
    <row r="771" spans="2:41">
      <c r="C771" s="2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Y771" s="2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" t="s">
        <v>24</v>
      </c>
      <c r="C772" s="19">
        <f>IF(C769&gt;0,C769+C770,C770)</f>
        <v>0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" t="s">
        <v>24</v>
      </c>
      <c r="Y772" s="19">
        <f>IF(Y769&gt;0,Y769+Y770,Y770)</f>
        <v>0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" t="s">
        <v>9</v>
      </c>
      <c r="C773" s="20">
        <f>C797</f>
        <v>91.499999999999773</v>
      </c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" t="s">
        <v>9</v>
      </c>
      <c r="Y773" s="20">
        <f>Y797</f>
        <v>91.499999999999773</v>
      </c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6" t="s">
        <v>26</v>
      </c>
      <c r="C774" s="21">
        <f>C772-C773</f>
        <v>-91.499999999999773</v>
      </c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6" t="s">
        <v>27</v>
      </c>
      <c r="Y774" s="21">
        <f>Y772-Y773</f>
        <v>-91.499999999999773</v>
      </c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ht="23.25">
      <c r="B775" s="6"/>
      <c r="C775" s="7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75" t="str">
        <f>IF(Y774&lt;0,"NO PAGAR","COBRAR'")</f>
        <v>NO PAGAR</v>
      </c>
      <c r="Y775" s="175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 ht="23.25">
      <c r="B776" s="175" t="str">
        <f>IF(C774&lt;0,"NO PAGAR","COBRAR'")</f>
        <v>NO PAGAR</v>
      </c>
      <c r="C776" s="175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6"/>
      <c r="Y776" s="8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68" t="s">
        <v>9</v>
      </c>
      <c r="C777" s="169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68" t="s">
        <v>9</v>
      </c>
      <c r="Y777" s="169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9" t="str">
        <f>IF(Y729&lt;0,"SALDO ADELANTADO","SALDO A FAVOR '")</f>
        <v>SALDO ADELANTADO</v>
      </c>
      <c r="C778" s="10">
        <f>IF(Y729&lt;=0,Y729*-1)</f>
        <v>91.499999999999773</v>
      </c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9" t="str">
        <f>IF(C774&lt;0,"SALDO ADELANTADO","SALDO A FAVOR'")</f>
        <v>SALDO ADELANTADO</v>
      </c>
      <c r="Y778" s="10">
        <f>IF(C774&lt;=0,C774*-1)</f>
        <v>91.499999999999773</v>
      </c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10</v>
      </c>
      <c r="C779" s="10">
        <f>R787</f>
        <v>0</v>
      </c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 t="s">
        <v>10</v>
      </c>
      <c r="Y779" s="10">
        <f>AN787</f>
        <v>0</v>
      </c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11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11</v>
      </c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12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 t="s">
        <v>12</v>
      </c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13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13</v>
      </c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14</v>
      </c>
      <c r="C783" s="10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1" t="s">
        <v>14</v>
      </c>
      <c r="Y783" s="10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>
      <c r="B784" s="11" t="s">
        <v>15</v>
      </c>
      <c r="C784" s="10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1" t="s">
        <v>15</v>
      </c>
      <c r="Y784" s="10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1" t="s">
        <v>16</v>
      </c>
      <c r="C785" s="10"/>
      <c r="E785" s="170" t="s">
        <v>7</v>
      </c>
      <c r="F785" s="171"/>
      <c r="G785" s="172"/>
      <c r="H785" s="5">
        <f>SUM(H771:H784)</f>
        <v>0</v>
      </c>
      <c r="N785" s="3"/>
      <c r="O785" s="3"/>
      <c r="P785" s="3"/>
      <c r="Q785" s="3"/>
      <c r="R785" s="18"/>
      <c r="S785" s="3"/>
      <c r="V785" s="17"/>
      <c r="X785" s="11" t="s">
        <v>16</v>
      </c>
      <c r="Y785" s="10"/>
      <c r="AA785" s="170" t="s">
        <v>7</v>
      </c>
      <c r="AB785" s="171"/>
      <c r="AC785" s="172"/>
      <c r="AD785" s="5">
        <f>SUM(AD771:AD784)</f>
        <v>0</v>
      </c>
      <c r="AJ785" s="3"/>
      <c r="AK785" s="3"/>
      <c r="AL785" s="3"/>
      <c r="AM785" s="3"/>
      <c r="AN785" s="18"/>
      <c r="AO785" s="3"/>
    </row>
    <row r="786" spans="2:41">
      <c r="B786" s="11" t="s">
        <v>17</v>
      </c>
      <c r="C786" s="10"/>
      <c r="E786" s="13"/>
      <c r="F786" s="13"/>
      <c r="G786" s="13"/>
      <c r="N786" s="3"/>
      <c r="O786" s="3"/>
      <c r="P786" s="3"/>
      <c r="Q786" s="3"/>
      <c r="R786" s="18"/>
      <c r="S786" s="3"/>
      <c r="V786" s="17"/>
      <c r="X786" s="11" t="s">
        <v>17</v>
      </c>
      <c r="Y786" s="10"/>
      <c r="AA786" s="13"/>
      <c r="AB786" s="13"/>
      <c r="AC786" s="13"/>
      <c r="AJ786" s="3"/>
      <c r="AK786" s="3"/>
      <c r="AL786" s="3"/>
      <c r="AM786" s="3"/>
      <c r="AN786" s="18"/>
      <c r="AO786" s="3"/>
    </row>
    <row r="787" spans="2:41">
      <c r="B787" s="12"/>
      <c r="C787" s="10"/>
      <c r="N787" s="170" t="s">
        <v>7</v>
      </c>
      <c r="O787" s="171"/>
      <c r="P787" s="171"/>
      <c r="Q787" s="172"/>
      <c r="R787" s="18">
        <f>SUM(R771:R786)</f>
        <v>0</v>
      </c>
      <c r="S787" s="3"/>
      <c r="V787" s="17"/>
      <c r="X787" s="12"/>
      <c r="Y787" s="10"/>
      <c r="AJ787" s="170" t="s">
        <v>7</v>
      </c>
      <c r="AK787" s="171"/>
      <c r="AL787" s="171"/>
      <c r="AM787" s="172"/>
      <c r="AN787" s="18">
        <f>SUM(AN771:AN786)</f>
        <v>0</v>
      </c>
      <c r="AO787" s="3"/>
    </row>
    <row r="788" spans="2:41">
      <c r="B788" s="12"/>
      <c r="C788" s="10"/>
      <c r="V788" s="17"/>
      <c r="X788" s="12"/>
      <c r="Y788" s="10"/>
    </row>
    <row r="789" spans="2:41">
      <c r="B789" s="12"/>
      <c r="C789" s="10"/>
      <c r="V789" s="17"/>
      <c r="X789" s="12"/>
      <c r="Y789" s="10"/>
    </row>
    <row r="790" spans="2:41">
      <c r="B790" s="12"/>
      <c r="C790" s="10"/>
      <c r="E790" s="14"/>
      <c r="V790" s="17"/>
      <c r="X790" s="12"/>
      <c r="Y790" s="10"/>
      <c r="AA790" s="14"/>
    </row>
    <row r="791" spans="2:41">
      <c r="B791" s="12"/>
      <c r="C791" s="10"/>
      <c r="V791" s="17"/>
      <c r="X791" s="12"/>
      <c r="Y791" s="10"/>
    </row>
    <row r="792" spans="2:41">
      <c r="B792" s="12"/>
      <c r="C792" s="10"/>
      <c r="V792" s="17"/>
      <c r="X792" s="12"/>
      <c r="Y792" s="10"/>
    </row>
    <row r="793" spans="2:41">
      <c r="B793" s="12"/>
      <c r="C793" s="10"/>
      <c r="V793" s="17"/>
      <c r="X793" s="12"/>
      <c r="Y793" s="10"/>
    </row>
    <row r="794" spans="2:41">
      <c r="B794" s="12"/>
      <c r="C794" s="10"/>
      <c r="V794" s="17"/>
      <c r="X794" s="12"/>
      <c r="Y794" s="10"/>
    </row>
    <row r="795" spans="2:41">
      <c r="B795" s="12"/>
      <c r="C795" s="10"/>
      <c r="V795" s="17"/>
      <c r="X795" s="12"/>
      <c r="Y795" s="10"/>
    </row>
    <row r="796" spans="2:41">
      <c r="B796" s="11"/>
      <c r="C796" s="10"/>
      <c r="V796" s="17"/>
      <c r="X796" s="11"/>
      <c r="Y796" s="10"/>
    </row>
    <row r="797" spans="2:41">
      <c r="B797" s="15" t="s">
        <v>18</v>
      </c>
      <c r="C797" s="16">
        <f>SUM(C778:C796)</f>
        <v>91.499999999999773</v>
      </c>
      <c r="D797" t="s">
        <v>22</v>
      </c>
      <c r="E797" t="s">
        <v>21</v>
      </c>
      <c r="V797" s="17"/>
      <c r="X797" s="15" t="s">
        <v>18</v>
      </c>
      <c r="Y797" s="16">
        <f>SUM(Y778:Y796)</f>
        <v>91.499999999999773</v>
      </c>
      <c r="Z797" t="s">
        <v>22</v>
      </c>
      <c r="AA797" t="s">
        <v>21</v>
      </c>
    </row>
    <row r="798" spans="2:41">
      <c r="E798" s="1" t="s">
        <v>19</v>
      </c>
      <c r="V798" s="17"/>
      <c r="AA798" s="1" t="s">
        <v>19</v>
      </c>
    </row>
    <row r="799" spans="2:41">
      <c r="V799" s="17"/>
    </row>
    <row r="800" spans="2:41">
      <c r="V800" s="17"/>
    </row>
    <row r="801" spans="2:31">
      <c r="V801" s="17"/>
    </row>
    <row r="802" spans="2:31">
      <c r="V802" s="17"/>
    </row>
    <row r="803" spans="2:31">
      <c r="V803" s="17"/>
    </row>
    <row r="804" spans="2:31">
      <c r="V804" s="17"/>
    </row>
    <row r="805" spans="2:31">
      <c r="V805" s="17"/>
    </row>
    <row r="806" spans="2:31">
      <c r="V806" s="17"/>
    </row>
    <row r="807" spans="2:31">
      <c r="V807" s="17"/>
    </row>
    <row r="808" spans="2:31">
      <c r="V808" s="17"/>
    </row>
    <row r="809" spans="2:31">
      <c r="V809" s="17"/>
    </row>
    <row r="810" spans="2:31">
      <c r="V810" s="17"/>
    </row>
    <row r="811" spans="2:31">
      <c r="V811" s="17"/>
      <c r="AC811" s="176" t="s">
        <v>29</v>
      </c>
      <c r="AD811" s="176"/>
      <c r="AE811" s="176"/>
    </row>
    <row r="812" spans="2:31" ht="15" customHeight="1">
      <c r="H812" s="76" t="s">
        <v>28</v>
      </c>
      <c r="I812" s="76"/>
      <c r="J812" s="76"/>
      <c r="V812" s="17"/>
      <c r="AC812" s="176"/>
      <c r="AD812" s="176"/>
      <c r="AE812" s="176"/>
    </row>
    <row r="813" spans="2:31" ht="15" customHeight="1">
      <c r="H813" s="76"/>
      <c r="I813" s="76"/>
      <c r="J813" s="76"/>
      <c r="V813" s="17"/>
      <c r="AC813" s="176"/>
      <c r="AD813" s="176"/>
      <c r="AE813" s="176"/>
    </row>
    <row r="814" spans="2:31">
      <c r="V814" s="17"/>
    </row>
    <row r="815" spans="2:31">
      <c r="V815" s="17"/>
    </row>
    <row r="816" spans="2:31" ht="23.25">
      <c r="B816" s="22" t="s">
        <v>70</v>
      </c>
      <c r="V816" s="17"/>
      <c r="X816" s="22" t="s">
        <v>70</v>
      </c>
    </row>
    <row r="817" spans="2:41" ht="23.25">
      <c r="B817" s="23" t="s">
        <v>32</v>
      </c>
      <c r="C817" s="20">
        <f>IF(X769="PAGADO",0,Y774)</f>
        <v>-91.499999999999773</v>
      </c>
      <c r="E817" s="174" t="s">
        <v>555</v>
      </c>
      <c r="F817" s="174"/>
      <c r="G817" s="174"/>
      <c r="H817" s="174"/>
      <c r="V817" s="17"/>
      <c r="X817" s="23" t="s">
        <v>32</v>
      </c>
      <c r="Y817" s="20">
        <f>IF(B817="PAGADO",0,C822)</f>
        <v>-91.499999999999773</v>
      </c>
      <c r="AA817" s="174" t="s">
        <v>20</v>
      </c>
      <c r="AB817" s="174"/>
      <c r="AC817" s="174"/>
      <c r="AD817" s="174"/>
    </row>
    <row r="818" spans="2:41">
      <c r="B818" s="1" t="s">
        <v>0</v>
      </c>
      <c r="C818" s="19">
        <f>H833</f>
        <v>0</v>
      </c>
      <c r="E818" s="2" t="s">
        <v>1</v>
      </c>
      <c r="F818" s="2" t="s">
        <v>2</v>
      </c>
      <c r="G818" s="2" t="s">
        <v>3</v>
      </c>
      <c r="H818" s="2" t="s">
        <v>4</v>
      </c>
      <c r="N818" s="2" t="s">
        <v>1</v>
      </c>
      <c r="O818" s="2" t="s">
        <v>5</v>
      </c>
      <c r="P818" s="2" t="s">
        <v>4</v>
      </c>
      <c r="Q818" s="2" t="s">
        <v>6</v>
      </c>
      <c r="R818" s="2" t="s">
        <v>7</v>
      </c>
      <c r="S818" s="3"/>
      <c r="V818" s="17"/>
      <c r="X818" s="1" t="s">
        <v>0</v>
      </c>
      <c r="Y818" s="19">
        <f>AD833</f>
        <v>0</v>
      </c>
      <c r="AA818" s="2" t="s">
        <v>1</v>
      </c>
      <c r="AB818" s="2" t="s">
        <v>2</v>
      </c>
      <c r="AC818" s="2" t="s">
        <v>3</v>
      </c>
      <c r="AD818" s="2" t="s">
        <v>4</v>
      </c>
      <c r="AJ818" s="2" t="s">
        <v>1</v>
      </c>
      <c r="AK818" s="2" t="s">
        <v>5</v>
      </c>
      <c r="AL818" s="2" t="s">
        <v>4</v>
      </c>
      <c r="AM818" s="2" t="s">
        <v>6</v>
      </c>
      <c r="AN818" s="2" t="s">
        <v>7</v>
      </c>
      <c r="AO818" s="3"/>
    </row>
    <row r="819" spans="2:41">
      <c r="C819" s="2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Y819" s="2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" t="s">
        <v>24</v>
      </c>
      <c r="C820" s="19">
        <f>IF(C817&gt;0,C817+C818,C818)</f>
        <v>0</v>
      </c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" t="s">
        <v>24</v>
      </c>
      <c r="Y820" s="19">
        <f>IF(Y817&gt;0,Y818+Y817,Y818)</f>
        <v>0</v>
      </c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" t="s">
        <v>9</v>
      </c>
      <c r="C821" s="20">
        <f>C844</f>
        <v>91.499999999999773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" t="s">
        <v>9</v>
      </c>
      <c r="Y821" s="20">
        <f>Y844</f>
        <v>91.499999999999773</v>
      </c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6" t="s">
        <v>25</v>
      </c>
      <c r="C822" s="21">
        <f>C820-C821</f>
        <v>-91.499999999999773</v>
      </c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6" t="s">
        <v>8</v>
      </c>
      <c r="Y822" s="21">
        <f>Y820-Y821</f>
        <v>-91.499999999999773</v>
      </c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 ht="26.25">
      <c r="B823" s="177" t="str">
        <f>IF(C822&lt;0,"NO PAGAR","COBRAR")</f>
        <v>NO PAGAR</v>
      </c>
      <c r="C823" s="177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77" t="str">
        <f>IF(Y822&lt;0,"NO PAGAR","COBRAR")</f>
        <v>NO PAGAR</v>
      </c>
      <c r="Y823" s="177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68" t="s">
        <v>9</v>
      </c>
      <c r="C824" s="169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68" t="s">
        <v>9</v>
      </c>
      <c r="Y824" s="169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9" t="str">
        <f>IF(C858&lt;0,"SALDO A FAVOR","SALDO ADELANTAD0'")</f>
        <v>SALDO ADELANTAD0'</v>
      </c>
      <c r="C825" s="10">
        <f>IF(Y769&lt;=0,Y769*-1)</f>
        <v>91.499999999999773</v>
      </c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9" t="str">
        <f>IF(C822&lt;0,"SALDO ADELANTADO","SALDO A FAVOR'")</f>
        <v>SALDO ADELANTADO</v>
      </c>
      <c r="Y825" s="10">
        <f>IF(C822&lt;=0,C822*-1)</f>
        <v>91.499999999999773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11" t="s">
        <v>10</v>
      </c>
      <c r="C826" s="10">
        <f>R835</f>
        <v>0</v>
      </c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1" t="s">
        <v>10</v>
      </c>
      <c r="Y826" s="10">
        <f>AN835</f>
        <v>0</v>
      </c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1" t="s">
        <v>11</v>
      </c>
      <c r="C827" s="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11</v>
      </c>
      <c r="Y827" s="1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12</v>
      </c>
      <c r="C828" s="10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12</v>
      </c>
      <c r="Y828" s="10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13</v>
      </c>
      <c r="C829" s="10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13</v>
      </c>
      <c r="Y829" s="10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1" t="s">
        <v>14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14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15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15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16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16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17</v>
      </c>
      <c r="C833" s="10"/>
      <c r="E833" s="170" t="s">
        <v>7</v>
      </c>
      <c r="F833" s="171"/>
      <c r="G833" s="172"/>
      <c r="H833" s="5">
        <f>SUM(H819:H832)</f>
        <v>0</v>
      </c>
      <c r="N833" s="3"/>
      <c r="O833" s="3"/>
      <c r="P833" s="3"/>
      <c r="Q833" s="3"/>
      <c r="R833" s="18"/>
      <c r="S833" s="3"/>
      <c r="V833" s="17"/>
      <c r="X833" s="11" t="s">
        <v>17</v>
      </c>
      <c r="Y833" s="10"/>
      <c r="AA833" s="170" t="s">
        <v>7</v>
      </c>
      <c r="AB833" s="171"/>
      <c r="AC833" s="172"/>
      <c r="AD833" s="5">
        <f>SUM(AD819:AD832)</f>
        <v>0</v>
      </c>
      <c r="AJ833" s="3"/>
      <c r="AK833" s="3"/>
      <c r="AL833" s="3"/>
      <c r="AM833" s="3"/>
      <c r="AN833" s="18"/>
      <c r="AO833" s="3"/>
    </row>
    <row r="834" spans="2:41">
      <c r="B834" s="12"/>
      <c r="C834" s="10"/>
      <c r="E834" s="13"/>
      <c r="F834" s="13"/>
      <c r="G834" s="13"/>
      <c r="N834" s="3"/>
      <c r="O834" s="3"/>
      <c r="P834" s="3"/>
      <c r="Q834" s="3"/>
      <c r="R834" s="18"/>
      <c r="S834" s="3"/>
      <c r="V834" s="17"/>
      <c r="X834" s="12"/>
      <c r="Y834" s="10"/>
      <c r="AA834" s="13"/>
      <c r="AB834" s="13"/>
      <c r="AC834" s="13"/>
      <c r="AJ834" s="3"/>
      <c r="AK834" s="3"/>
      <c r="AL834" s="3"/>
      <c r="AM834" s="3"/>
      <c r="AN834" s="18"/>
      <c r="AO834" s="3"/>
    </row>
    <row r="835" spans="2:41">
      <c r="B835" s="12"/>
      <c r="C835" s="10"/>
      <c r="N835" s="170" t="s">
        <v>7</v>
      </c>
      <c r="O835" s="171"/>
      <c r="P835" s="171"/>
      <c r="Q835" s="172"/>
      <c r="R835" s="18">
        <f>SUM(R819:R834)</f>
        <v>0</v>
      </c>
      <c r="S835" s="3"/>
      <c r="V835" s="17"/>
      <c r="X835" s="12"/>
      <c r="Y835" s="10"/>
      <c r="AJ835" s="170" t="s">
        <v>7</v>
      </c>
      <c r="AK835" s="171"/>
      <c r="AL835" s="171"/>
      <c r="AM835" s="172"/>
      <c r="AN835" s="18">
        <f>SUM(AN819:AN834)</f>
        <v>0</v>
      </c>
      <c r="AO835" s="3"/>
    </row>
    <row r="836" spans="2:41">
      <c r="B836" s="12"/>
      <c r="C836" s="10"/>
      <c r="V836" s="17"/>
      <c r="X836" s="12"/>
      <c r="Y836" s="10"/>
    </row>
    <row r="837" spans="2:41">
      <c r="B837" s="12"/>
      <c r="C837" s="10"/>
      <c r="V837" s="17"/>
      <c r="X837" s="12"/>
      <c r="Y837" s="10"/>
    </row>
    <row r="838" spans="2:41">
      <c r="B838" s="12"/>
      <c r="C838" s="10"/>
      <c r="E838" s="14"/>
      <c r="V838" s="17"/>
      <c r="X838" s="12"/>
      <c r="Y838" s="10"/>
      <c r="AA838" s="14"/>
    </row>
    <row r="839" spans="2:41">
      <c r="B839" s="12"/>
      <c r="C839" s="10"/>
      <c r="V839" s="17"/>
      <c r="X839" s="12"/>
      <c r="Y839" s="10"/>
    </row>
    <row r="840" spans="2:41">
      <c r="B840" s="12"/>
      <c r="C840" s="10"/>
      <c r="V840" s="17"/>
      <c r="X840" s="12"/>
      <c r="Y840" s="10"/>
    </row>
    <row r="841" spans="2:41">
      <c r="B841" s="12"/>
      <c r="C841" s="10"/>
      <c r="V841" s="17"/>
      <c r="X841" s="12"/>
      <c r="Y841" s="10"/>
    </row>
    <row r="842" spans="2:41">
      <c r="B842" s="12"/>
      <c r="C842" s="10"/>
      <c r="V842" s="17"/>
      <c r="X842" s="12"/>
      <c r="Y842" s="10"/>
    </row>
    <row r="843" spans="2:41">
      <c r="B843" s="11"/>
      <c r="C843" s="10"/>
      <c r="V843" s="17"/>
      <c r="X843" s="11"/>
      <c r="Y843" s="10"/>
    </row>
    <row r="844" spans="2:41">
      <c r="B844" s="15" t="s">
        <v>18</v>
      </c>
      <c r="C844" s="16">
        <f>SUM(C825:C843)</f>
        <v>91.499999999999773</v>
      </c>
      <c r="V844" s="17"/>
      <c r="X844" s="15" t="s">
        <v>18</v>
      </c>
      <c r="Y844" s="16">
        <f>SUM(Y825:Y843)</f>
        <v>91.499999999999773</v>
      </c>
    </row>
    <row r="845" spans="2:41">
      <c r="D845" t="s">
        <v>22</v>
      </c>
      <c r="E845" t="s">
        <v>21</v>
      </c>
      <c r="V845" s="17"/>
      <c r="Z845" t="s">
        <v>22</v>
      </c>
      <c r="AA845" t="s">
        <v>21</v>
      </c>
    </row>
    <row r="846" spans="2:41">
      <c r="E846" s="1" t="s">
        <v>19</v>
      </c>
      <c r="V846" s="17"/>
      <c r="AA846" s="1" t="s">
        <v>19</v>
      </c>
    </row>
    <row r="847" spans="2:41">
      <c r="V847" s="17"/>
    </row>
    <row r="848" spans="2:41">
      <c r="V848" s="17"/>
    </row>
    <row r="849" spans="1:43">
      <c r="V849" s="17"/>
    </row>
    <row r="850" spans="1:43">
      <c r="V850" s="17"/>
    </row>
    <row r="851" spans="1:43">
      <c r="V851" s="17"/>
    </row>
    <row r="852" spans="1:43">
      <c r="V852" s="17"/>
    </row>
    <row r="853" spans="1:4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  <c r="AP853" s="17"/>
      <c r="AQ853" s="17"/>
    </row>
    <row r="854" spans="1:43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  <c r="AO854" s="17"/>
      <c r="AP854" s="17"/>
      <c r="AQ854" s="17"/>
    </row>
    <row r="855" spans="1:43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  <c r="AP855" s="17"/>
      <c r="AQ855" s="17"/>
    </row>
    <row r="856" spans="1:43">
      <c r="V856" s="17"/>
    </row>
    <row r="857" spans="1:43" ht="15" customHeight="1">
      <c r="H857" s="76" t="s">
        <v>30</v>
      </c>
      <c r="I857" s="76"/>
      <c r="J857" s="76"/>
      <c r="V857" s="17"/>
      <c r="AA857" s="173" t="s">
        <v>31</v>
      </c>
      <c r="AB857" s="173"/>
      <c r="AC857" s="173"/>
    </row>
    <row r="858" spans="1:43" ht="15" customHeight="1">
      <c r="H858" s="76"/>
      <c r="I858" s="76"/>
      <c r="J858" s="76"/>
      <c r="V858" s="17"/>
      <c r="AA858" s="173"/>
      <c r="AB858" s="173"/>
      <c r="AC858" s="173"/>
    </row>
    <row r="859" spans="1:43">
      <c r="V859" s="17"/>
    </row>
    <row r="860" spans="1:43">
      <c r="V860" s="17"/>
    </row>
    <row r="861" spans="1:43" ht="23.25">
      <c r="B861" s="24" t="s">
        <v>70</v>
      </c>
      <c r="V861" s="17"/>
      <c r="X861" s="22" t="s">
        <v>70</v>
      </c>
    </row>
    <row r="862" spans="1:43" ht="23.25">
      <c r="B862" s="23" t="s">
        <v>32</v>
      </c>
      <c r="C862" s="20">
        <f>IF(X817="PAGADO",0,C822)</f>
        <v>-91.499999999999773</v>
      </c>
      <c r="E862" s="174" t="s">
        <v>555</v>
      </c>
      <c r="F862" s="174"/>
      <c r="G862" s="174"/>
      <c r="H862" s="174"/>
      <c r="V862" s="17"/>
      <c r="X862" s="23" t="s">
        <v>32</v>
      </c>
      <c r="Y862" s="20">
        <f>IF(B1662="PAGADO",0,C867)</f>
        <v>-91.499999999999773</v>
      </c>
      <c r="AA862" s="174" t="s">
        <v>20</v>
      </c>
      <c r="AB862" s="174"/>
      <c r="AC862" s="174"/>
      <c r="AD862" s="174"/>
    </row>
    <row r="863" spans="1:43">
      <c r="B863" s="1" t="s">
        <v>0</v>
      </c>
      <c r="C863" s="19">
        <f>H878</f>
        <v>0</v>
      </c>
      <c r="E863" s="2" t="s">
        <v>1</v>
      </c>
      <c r="F863" s="2" t="s">
        <v>2</v>
      </c>
      <c r="G863" s="2" t="s">
        <v>3</v>
      </c>
      <c r="H863" s="2" t="s">
        <v>4</v>
      </c>
      <c r="N863" s="2" t="s">
        <v>1</v>
      </c>
      <c r="O863" s="2" t="s">
        <v>5</v>
      </c>
      <c r="P863" s="2" t="s">
        <v>4</v>
      </c>
      <c r="Q863" s="2" t="s">
        <v>6</v>
      </c>
      <c r="R863" s="2" t="s">
        <v>7</v>
      </c>
      <c r="S863" s="3"/>
      <c r="V863" s="17"/>
      <c r="X863" s="1" t="s">
        <v>0</v>
      </c>
      <c r="Y863" s="19">
        <f>AD878</f>
        <v>0</v>
      </c>
      <c r="AA863" s="2" t="s">
        <v>1</v>
      </c>
      <c r="AB863" s="2" t="s">
        <v>2</v>
      </c>
      <c r="AC863" s="2" t="s">
        <v>3</v>
      </c>
      <c r="AD863" s="2" t="s">
        <v>4</v>
      </c>
      <c r="AJ863" s="2" t="s">
        <v>1</v>
      </c>
      <c r="AK863" s="2" t="s">
        <v>5</v>
      </c>
      <c r="AL863" s="2" t="s">
        <v>4</v>
      </c>
      <c r="AM863" s="2" t="s">
        <v>6</v>
      </c>
      <c r="AN863" s="2" t="s">
        <v>7</v>
      </c>
      <c r="AO863" s="3"/>
    </row>
    <row r="864" spans="1:43">
      <c r="C864" s="2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Y864" s="2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" t="s">
        <v>24</v>
      </c>
      <c r="C865" s="19">
        <f>IF(C862&gt;0,C862+C863,C863)</f>
        <v>0</v>
      </c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" t="s">
        <v>24</v>
      </c>
      <c r="Y865" s="19">
        <f>IF(Y862&gt;0,Y862+Y863,Y863)</f>
        <v>0</v>
      </c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" t="s">
        <v>9</v>
      </c>
      <c r="C866" s="20">
        <f>C890</f>
        <v>91.499999999999773</v>
      </c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" t="s">
        <v>9</v>
      </c>
      <c r="Y866" s="20">
        <f>Y890</f>
        <v>91.499999999999773</v>
      </c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6" t="s">
        <v>26</v>
      </c>
      <c r="C867" s="21">
        <f>C865-C866</f>
        <v>-91.499999999999773</v>
      </c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6" t="s">
        <v>27</v>
      </c>
      <c r="Y867" s="21">
        <f>Y865-Y866</f>
        <v>-91.499999999999773</v>
      </c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 ht="23.25">
      <c r="B868" s="6"/>
      <c r="C868" s="7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75" t="str">
        <f>IF(Y867&lt;0,"NO PAGAR","COBRAR'")</f>
        <v>NO PAGAR</v>
      </c>
      <c r="Y868" s="175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 ht="23.25">
      <c r="B869" s="175" t="str">
        <f>IF(C867&lt;0,"NO PAGAR","COBRAR'")</f>
        <v>NO PAGAR</v>
      </c>
      <c r="C869" s="175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6"/>
      <c r="Y869" s="8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68" t="s">
        <v>9</v>
      </c>
      <c r="C870" s="169"/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68" t="s">
        <v>9</v>
      </c>
      <c r="Y870" s="169"/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9" t="str">
        <f>IF(Y822&lt;0,"SALDO ADELANTADO","SALDO A FAVOR '")</f>
        <v>SALDO ADELANTADO</v>
      </c>
      <c r="C871" s="10">
        <f>IF(Y822&lt;=0,Y822*-1)</f>
        <v>91.499999999999773</v>
      </c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9" t="str">
        <f>IF(C867&lt;0,"SALDO ADELANTADO","SALDO A FAVOR'")</f>
        <v>SALDO ADELANTADO</v>
      </c>
      <c r="Y871" s="10">
        <f>IF(C867&lt;=0,C867*-1)</f>
        <v>91.499999999999773</v>
      </c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1" t="s">
        <v>10</v>
      </c>
      <c r="C872" s="10">
        <f>R880</f>
        <v>0</v>
      </c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10</v>
      </c>
      <c r="Y872" s="10">
        <f>AN880</f>
        <v>0</v>
      </c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1" t="s">
        <v>11</v>
      </c>
      <c r="C873" s="1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11</v>
      </c>
      <c r="Y873" s="10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1" t="s">
        <v>12</v>
      </c>
      <c r="C874" s="10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1" t="s">
        <v>12</v>
      </c>
      <c r="Y874" s="10"/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11" t="s">
        <v>13</v>
      </c>
      <c r="C875" s="10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13</v>
      </c>
      <c r="Y875" s="10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1" t="s">
        <v>14</v>
      </c>
      <c r="C876" s="10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1" t="s">
        <v>14</v>
      </c>
      <c r="Y876" s="10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11" t="s">
        <v>15</v>
      </c>
      <c r="C877" s="10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15</v>
      </c>
      <c r="Y877" s="10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1" t="s">
        <v>16</v>
      </c>
      <c r="C878" s="10"/>
      <c r="E878" s="170" t="s">
        <v>7</v>
      </c>
      <c r="F878" s="171"/>
      <c r="G878" s="172"/>
      <c r="H878" s="5">
        <f>SUM(H864:H877)</f>
        <v>0</v>
      </c>
      <c r="N878" s="3"/>
      <c r="O878" s="3"/>
      <c r="P878" s="3"/>
      <c r="Q878" s="3"/>
      <c r="R878" s="18"/>
      <c r="S878" s="3"/>
      <c r="V878" s="17"/>
      <c r="X878" s="11" t="s">
        <v>16</v>
      </c>
      <c r="Y878" s="10"/>
      <c r="AA878" s="170" t="s">
        <v>7</v>
      </c>
      <c r="AB878" s="171"/>
      <c r="AC878" s="172"/>
      <c r="AD878" s="5">
        <f>SUM(AD864:AD877)</f>
        <v>0</v>
      </c>
      <c r="AJ878" s="3"/>
      <c r="AK878" s="3"/>
      <c r="AL878" s="3"/>
      <c r="AM878" s="3"/>
      <c r="AN878" s="18"/>
      <c r="AO878" s="3"/>
    </row>
    <row r="879" spans="2:41">
      <c r="B879" s="11" t="s">
        <v>17</v>
      </c>
      <c r="C879" s="10"/>
      <c r="E879" s="13"/>
      <c r="F879" s="13"/>
      <c r="G879" s="13"/>
      <c r="N879" s="3"/>
      <c r="O879" s="3"/>
      <c r="P879" s="3"/>
      <c r="Q879" s="3"/>
      <c r="R879" s="18"/>
      <c r="S879" s="3"/>
      <c r="V879" s="17"/>
      <c r="X879" s="11" t="s">
        <v>17</v>
      </c>
      <c r="Y879" s="10"/>
      <c r="AA879" s="13"/>
      <c r="AB879" s="13"/>
      <c r="AC879" s="13"/>
      <c r="AJ879" s="3"/>
      <c r="AK879" s="3"/>
      <c r="AL879" s="3"/>
      <c r="AM879" s="3"/>
      <c r="AN879" s="18"/>
      <c r="AO879" s="3"/>
    </row>
    <row r="880" spans="2:41">
      <c r="B880" s="12"/>
      <c r="C880" s="10"/>
      <c r="N880" s="170" t="s">
        <v>7</v>
      </c>
      <c r="O880" s="171"/>
      <c r="P880" s="171"/>
      <c r="Q880" s="172"/>
      <c r="R880" s="18">
        <f>SUM(R864:R879)</f>
        <v>0</v>
      </c>
      <c r="S880" s="3"/>
      <c r="V880" s="17"/>
      <c r="X880" s="12"/>
      <c r="Y880" s="10"/>
      <c r="AJ880" s="170" t="s">
        <v>7</v>
      </c>
      <c r="AK880" s="171"/>
      <c r="AL880" s="171"/>
      <c r="AM880" s="172"/>
      <c r="AN880" s="18">
        <f>SUM(AN864:AN879)</f>
        <v>0</v>
      </c>
      <c r="AO880" s="3"/>
    </row>
    <row r="881" spans="2:27">
      <c r="B881" s="12"/>
      <c r="C881" s="10"/>
      <c r="V881" s="17"/>
      <c r="X881" s="12"/>
      <c r="Y881" s="10"/>
    </row>
    <row r="882" spans="2:27">
      <c r="B882" s="12"/>
      <c r="C882" s="10"/>
      <c r="V882" s="17"/>
      <c r="X882" s="12"/>
      <c r="Y882" s="10"/>
    </row>
    <row r="883" spans="2:27">
      <c r="B883" s="12"/>
      <c r="C883" s="10"/>
      <c r="E883" s="14"/>
      <c r="V883" s="17"/>
      <c r="X883" s="12"/>
      <c r="Y883" s="10"/>
      <c r="AA883" s="14"/>
    </row>
    <row r="884" spans="2:27">
      <c r="B884" s="12"/>
      <c r="C884" s="10"/>
      <c r="V884" s="17"/>
      <c r="X884" s="12"/>
      <c r="Y884" s="10"/>
    </row>
    <row r="885" spans="2:27">
      <c r="B885" s="12"/>
      <c r="C885" s="10"/>
      <c r="V885" s="17"/>
      <c r="X885" s="12"/>
      <c r="Y885" s="10"/>
    </row>
    <row r="886" spans="2:27">
      <c r="B886" s="12"/>
      <c r="C886" s="10"/>
      <c r="V886" s="17"/>
      <c r="X886" s="12"/>
      <c r="Y886" s="10"/>
    </row>
    <row r="887" spans="2:27">
      <c r="B887" s="12"/>
      <c r="C887" s="10"/>
      <c r="V887" s="17"/>
      <c r="X887" s="12"/>
      <c r="Y887" s="10"/>
    </row>
    <row r="888" spans="2:27">
      <c r="B888" s="12"/>
      <c r="C888" s="10"/>
      <c r="V888" s="17"/>
      <c r="X888" s="12"/>
      <c r="Y888" s="10"/>
    </row>
    <row r="889" spans="2:27">
      <c r="B889" s="11"/>
      <c r="C889" s="10"/>
      <c r="V889" s="17"/>
      <c r="X889" s="11"/>
      <c r="Y889" s="10"/>
    </row>
    <row r="890" spans="2:27">
      <c r="B890" s="15" t="s">
        <v>18</v>
      </c>
      <c r="C890" s="16">
        <f>SUM(C871:C889)</f>
        <v>91.499999999999773</v>
      </c>
      <c r="D890" t="s">
        <v>22</v>
      </c>
      <c r="E890" t="s">
        <v>21</v>
      </c>
      <c r="V890" s="17"/>
      <c r="X890" s="15" t="s">
        <v>18</v>
      </c>
      <c r="Y890" s="16">
        <f>SUM(Y871:Y889)</f>
        <v>91.499999999999773</v>
      </c>
      <c r="Z890" t="s">
        <v>22</v>
      </c>
      <c r="AA890" t="s">
        <v>21</v>
      </c>
    </row>
    <row r="891" spans="2:27">
      <c r="E891" s="1" t="s">
        <v>19</v>
      </c>
      <c r="V891" s="17"/>
      <c r="AA891" s="1" t="s">
        <v>19</v>
      </c>
    </row>
    <row r="892" spans="2:27">
      <c r="V892" s="17"/>
    </row>
    <row r="893" spans="2:27">
      <c r="V893" s="17"/>
    </row>
    <row r="894" spans="2:27">
      <c r="V894" s="17"/>
    </row>
    <row r="895" spans="2:27">
      <c r="V895" s="17"/>
    </row>
    <row r="896" spans="2:27">
      <c r="V896" s="17"/>
    </row>
    <row r="897" spans="2:41">
      <c r="V897" s="17"/>
    </row>
    <row r="898" spans="2:41">
      <c r="V898" s="17"/>
    </row>
    <row r="899" spans="2:41">
      <c r="V899" s="17"/>
    </row>
    <row r="900" spans="2:41">
      <c r="V900" s="17"/>
    </row>
    <row r="901" spans="2:41">
      <c r="V901" s="17"/>
    </row>
    <row r="902" spans="2:41">
      <c r="V902" s="17"/>
    </row>
    <row r="903" spans="2:41">
      <c r="V903" s="17"/>
    </row>
    <row r="904" spans="2:41">
      <c r="V904" s="17"/>
    </row>
    <row r="905" spans="2:41">
      <c r="V905" s="17"/>
      <c r="AC905" s="176" t="s">
        <v>29</v>
      </c>
      <c r="AD905" s="176"/>
      <c r="AE905" s="176"/>
    </row>
    <row r="906" spans="2:41" ht="15" customHeight="1">
      <c r="H906" s="76" t="s">
        <v>28</v>
      </c>
      <c r="I906" s="76"/>
      <c r="J906" s="76"/>
      <c r="V906" s="17"/>
      <c r="AC906" s="176"/>
      <c r="AD906" s="176"/>
      <c r="AE906" s="176"/>
    </row>
    <row r="907" spans="2:41" ht="15" customHeight="1">
      <c r="H907" s="76"/>
      <c r="I907" s="76"/>
      <c r="J907" s="76"/>
      <c r="V907" s="17"/>
      <c r="AC907" s="176"/>
      <c r="AD907" s="176"/>
      <c r="AE907" s="176"/>
    </row>
    <row r="908" spans="2:41">
      <c r="V908" s="17"/>
    </row>
    <row r="909" spans="2:41">
      <c r="V909" s="17"/>
    </row>
    <row r="910" spans="2:41" ht="23.25">
      <c r="B910" s="22" t="s">
        <v>71</v>
      </c>
      <c r="V910" s="17"/>
      <c r="X910" s="22" t="s">
        <v>71</v>
      </c>
    </row>
    <row r="911" spans="2:41" ht="23.25">
      <c r="B911" s="23" t="s">
        <v>32</v>
      </c>
      <c r="C911" s="20">
        <f>IF(X862="PAGADO",0,Y867)</f>
        <v>-91.499999999999773</v>
      </c>
      <c r="E911" s="174" t="s">
        <v>555</v>
      </c>
      <c r="F911" s="174"/>
      <c r="G911" s="174"/>
      <c r="H911" s="174"/>
      <c r="V911" s="17"/>
      <c r="X911" s="23" t="s">
        <v>32</v>
      </c>
      <c r="Y911" s="20">
        <f>IF(B911="PAGADO",0,C916)</f>
        <v>-91.499999999999773</v>
      </c>
      <c r="AA911" s="174" t="s">
        <v>20</v>
      </c>
      <c r="AB911" s="174"/>
      <c r="AC911" s="174"/>
      <c r="AD911" s="174"/>
    </row>
    <row r="912" spans="2:41">
      <c r="B912" s="1" t="s">
        <v>0</v>
      </c>
      <c r="C912" s="19">
        <f>H927</f>
        <v>0</v>
      </c>
      <c r="E912" s="2" t="s">
        <v>1</v>
      </c>
      <c r="F912" s="2" t="s">
        <v>2</v>
      </c>
      <c r="G912" s="2" t="s">
        <v>3</v>
      </c>
      <c r="H912" s="2" t="s">
        <v>4</v>
      </c>
      <c r="N912" s="2" t="s">
        <v>1</v>
      </c>
      <c r="O912" s="2" t="s">
        <v>5</v>
      </c>
      <c r="P912" s="2" t="s">
        <v>4</v>
      </c>
      <c r="Q912" s="2" t="s">
        <v>6</v>
      </c>
      <c r="R912" s="2" t="s">
        <v>7</v>
      </c>
      <c r="S912" s="3"/>
      <c r="V912" s="17"/>
      <c r="X912" s="1" t="s">
        <v>0</v>
      </c>
      <c r="Y912" s="19">
        <f>AD927</f>
        <v>0</v>
      </c>
      <c r="AA912" s="2" t="s">
        <v>1</v>
      </c>
      <c r="AB912" s="2" t="s">
        <v>2</v>
      </c>
      <c r="AC912" s="2" t="s">
        <v>3</v>
      </c>
      <c r="AD912" s="2" t="s">
        <v>4</v>
      </c>
      <c r="AJ912" s="2" t="s">
        <v>1</v>
      </c>
      <c r="AK912" s="2" t="s">
        <v>5</v>
      </c>
      <c r="AL912" s="2" t="s">
        <v>4</v>
      </c>
      <c r="AM912" s="2" t="s">
        <v>6</v>
      </c>
      <c r="AN912" s="2" t="s">
        <v>7</v>
      </c>
      <c r="AO912" s="3"/>
    </row>
    <row r="913" spans="2:41">
      <c r="C913" s="2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Y913" s="2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" t="s">
        <v>24</v>
      </c>
      <c r="C914" s="19">
        <f>IF(C911&gt;0,C911+C912,C912)</f>
        <v>0</v>
      </c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" t="s">
        <v>24</v>
      </c>
      <c r="Y914" s="19">
        <f>IF(Y911&gt;0,Y912+Y911,Y912)</f>
        <v>0</v>
      </c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" t="s">
        <v>9</v>
      </c>
      <c r="C915" s="20">
        <f>C938</f>
        <v>91.499999999999773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" t="s">
        <v>9</v>
      </c>
      <c r="Y915" s="20">
        <f>Y938</f>
        <v>91.499999999999773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6" t="s">
        <v>25</v>
      </c>
      <c r="C916" s="21">
        <f>C914-C915</f>
        <v>-91.499999999999773</v>
      </c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6" t="s">
        <v>8</v>
      </c>
      <c r="Y916" s="21">
        <f>Y914-Y915</f>
        <v>-91.499999999999773</v>
      </c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 ht="26.25">
      <c r="B917" s="177" t="str">
        <f>IF(C916&lt;0,"NO PAGAR","COBRAR")</f>
        <v>NO PAGAR</v>
      </c>
      <c r="C917" s="177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77" t="str">
        <f>IF(Y916&lt;0,"NO PAGAR","COBRAR")</f>
        <v>NO PAGAR</v>
      </c>
      <c r="Y917" s="177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68" t="s">
        <v>9</v>
      </c>
      <c r="C918" s="169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68" t="s">
        <v>9</v>
      </c>
      <c r="Y918" s="169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9" t="str">
        <f>IF(C952&lt;0,"SALDO A FAVOR","SALDO ADELANTAD0'")</f>
        <v>SALDO ADELANTAD0'</v>
      </c>
      <c r="C919" s="10">
        <f>IF(Y867&lt;=0,Y867*-1)</f>
        <v>91.499999999999773</v>
      </c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9" t="str">
        <f>IF(C916&lt;0,"SALDO ADELANTADO","SALDO A FAVOR'")</f>
        <v>SALDO ADELANTADO</v>
      </c>
      <c r="Y919" s="10">
        <f>IF(C916&lt;=0,C916*-1)</f>
        <v>91.499999999999773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1" t="s">
        <v>10</v>
      </c>
      <c r="C920" s="10">
        <f>R929</f>
        <v>0</v>
      </c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1" t="s">
        <v>10</v>
      </c>
      <c r="Y920" s="10">
        <f>AN929</f>
        <v>0</v>
      </c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1" t="s">
        <v>11</v>
      </c>
      <c r="C921" s="1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1" t="s">
        <v>11</v>
      </c>
      <c r="Y921" s="1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1" t="s">
        <v>12</v>
      </c>
      <c r="C922" s="10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1" t="s">
        <v>12</v>
      </c>
      <c r="Y922" s="10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13</v>
      </c>
      <c r="C923" s="10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13</v>
      </c>
      <c r="Y923" s="10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14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14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15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15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16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16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17</v>
      </c>
      <c r="C927" s="10"/>
      <c r="E927" s="170" t="s">
        <v>7</v>
      </c>
      <c r="F927" s="171"/>
      <c r="G927" s="172"/>
      <c r="H927" s="5">
        <f>SUM(H913:H926)</f>
        <v>0</v>
      </c>
      <c r="N927" s="3"/>
      <c r="O927" s="3"/>
      <c r="P927" s="3"/>
      <c r="Q927" s="3"/>
      <c r="R927" s="18"/>
      <c r="S927" s="3"/>
      <c r="V927" s="17"/>
      <c r="X927" s="11" t="s">
        <v>17</v>
      </c>
      <c r="Y927" s="10"/>
      <c r="AA927" s="170" t="s">
        <v>7</v>
      </c>
      <c r="AB927" s="171"/>
      <c r="AC927" s="172"/>
      <c r="AD927" s="5">
        <f>SUM(AD913:AD926)</f>
        <v>0</v>
      </c>
      <c r="AJ927" s="3"/>
      <c r="AK927" s="3"/>
      <c r="AL927" s="3"/>
      <c r="AM927" s="3"/>
      <c r="AN927" s="18"/>
      <c r="AO927" s="3"/>
    </row>
    <row r="928" spans="2:41">
      <c r="B928" s="12"/>
      <c r="C928" s="10"/>
      <c r="E928" s="13"/>
      <c r="F928" s="13"/>
      <c r="G928" s="13"/>
      <c r="N928" s="3"/>
      <c r="O928" s="3"/>
      <c r="P928" s="3"/>
      <c r="Q928" s="3"/>
      <c r="R928" s="18"/>
      <c r="S928" s="3"/>
      <c r="V928" s="17"/>
      <c r="X928" s="12"/>
      <c r="Y928" s="10"/>
      <c r="AA928" s="13"/>
      <c r="AB928" s="13"/>
      <c r="AC928" s="13"/>
      <c r="AJ928" s="3"/>
      <c r="AK928" s="3"/>
      <c r="AL928" s="3"/>
      <c r="AM928" s="3"/>
      <c r="AN928" s="18"/>
      <c r="AO928" s="3"/>
    </row>
    <row r="929" spans="2:41">
      <c r="B929" s="12"/>
      <c r="C929" s="10"/>
      <c r="N929" s="170" t="s">
        <v>7</v>
      </c>
      <c r="O929" s="171"/>
      <c r="P929" s="171"/>
      <c r="Q929" s="172"/>
      <c r="R929" s="18">
        <f>SUM(R913:R928)</f>
        <v>0</v>
      </c>
      <c r="S929" s="3"/>
      <c r="V929" s="17"/>
      <c r="X929" s="12"/>
      <c r="Y929" s="10"/>
      <c r="AJ929" s="170" t="s">
        <v>7</v>
      </c>
      <c r="AK929" s="171"/>
      <c r="AL929" s="171"/>
      <c r="AM929" s="172"/>
      <c r="AN929" s="18">
        <f>SUM(AN913:AN928)</f>
        <v>0</v>
      </c>
      <c r="AO929" s="3"/>
    </row>
    <row r="930" spans="2:41">
      <c r="B930" s="12"/>
      <c r="C930" s="10"/>
      <c r="V930" s="17"/>
      <c r="X930" s="12"/>
      <c r="Y930" s="10"/>
    </row>
    <row r="931" spans="2:41">
      <c r="B931" s="12"/>
      <c r="C931" s="10"/>
      <c r="V931" s="17"/>
      <c r="X931" s="12"/>
      <c r="Y931" s="10"/>
    </row>
    <row r="932" spans="2:41">
      <c r="B932" s="12"/>
      <c r="C932" s="10"/>
      <c r="E932" s="14"/>
      <c r="V932" s="17"/>
      <c r="X932" s="12"/>
      <c r="Y932" s="10"/>
      <c r="AA932" s="14"/>
    </row>
    <row r="933" spans="2:41">
      <c r="B933" s="12"/>
      <c r="C933" s="10"/>
      <c r="V933" s="17"/>
      <c r="X933" s="12"/>
      <c r="Y933" s="10"/>
    </row>
    <row r="934" spans="2:41">
      <c r="B934" s="12"/>
      <c r="C934" s="10"/>
      <c r="V934" s="17"/>
      <c r="X934" s="12"/>
      <c r="Y934" s="10"/>
    </row>
    <row r="935" spans="2:41">
      <c r="B935" s="12"/>
      <c r="C935" s="10"/>
      <c r="V935" s="17"/>
      <c r="X935" s="12"/>
      <c r="Y935" s="10"/>
    </row>
    <row r="936" spans="2:41">
      <c r="B936" s="12"/>
      <c r="C936" s="10"/>
      <c r="V936" s="17"/>
      <c r="X936" s="12"/>
      <c r="Y936" s="10"/>
    </row>
    <row r="937" spans="2:41">
      <c r="B937" s="11"/>
      <c r="C937" s="10"/>
      <c r="V937" s="17"/>
      <c r="X937" s="11"/>
      <c r="Y937" s="10"/>
    </row>
    <row r="938" spans="2:41">
      <c r="B938" s="15" t="s">
        <v>18</v>
      </c>
      <c r="C938" s="16">
        <f>SUM(C919:C937)</f>
        <v>91.499999999999773</v>
      </c>
      <c r="V938" s="17"/>
      <c r="X938" s="15" t="s">
        <v>18</v>
      </c>
      <c r="Y938" s="16">
        <f>SUM(Y919:Y937)</f>
        <v>91.499999999999773</v>
      </c>
    </row>
    <row r="939" spans="2:41">
      <c r="D939" t="s">
        <v>22</v>
      </c>
      <c r="E939" t="s">
        <v>21</v>
      </c>
      <c r="V939" s="17"/>
      <c r="Z939" t="s">
        <v>22</v>
      </c>
      <c r="AA939" t="s">
        <v>21</v>
      </c>
    </row>
    <row r="940" spans="2:41">
      <c r="E940" s="1" t="s">
        <v>19</v>
      </c>
      <c r="V940" s="17"/>
      <c r="AA940" s="1" t="s">
        <v>19</v>
      </c>
    </row>
    <row r="941" spans="2:41">
      <c r="V941" s="17"/>
    </row>
    <row r="942" spans="2:41">
      <c r="V942" s="17"/>
    </row>
    <row r="943" spans="2:41">
      <c r="V943" s="17"/>
    </row>
    <row r="944" spans="2:41">
      <c r="V944" s="17"/>
    </row>
    <row r="945" spans="1:43">
      <c r="V945" s="17"/>
    </row>
    <row r="946" spans="1:43">
      <c r="V946" s="17"/>
    </row>
    <row r="947" spans="1:43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  <c r="AP947" s="17"/>
      <c r="AQ947" s="17"/>
    </row>
    <row r="948" spans="1:43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  <c r="AN948" s="17"/>
      <c r="AO948" s="17"/>
      <c r="AP948" s="17"/>
      <c r="AQ948" s="17"/>
    </row>
    <row r="949" spans="1:43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  <c r="AO949" s="17"/>
      <c r="AP949" s="17"/>
      <c r="AQ949" s="17"/>
    </row>
    <row r="950" spans="1:43">
      <c r="V950" s="17"/>
    </row>
    <row r="951" spans="1:43" ht="15" customHeight="1">
      <c r="H951" s="76" t="s">
        <v>30</v>
      </c>
      <c r="I951" s="76"/>
      <c r="J951" s="76"/>
      <c r="V951" s="17"/>
      <c r="AA951" s="173" t="s">
        <v>31</v>
      </c>
      <c r="AB951" s="173"/>
      <c r="AC951" s="173"/>
    </row>
    <row r="952" spans="1:43" ht="15" customHeight="1">
      <c r="H952" s="76"/>
      <c r="I952" s="76"/>
      <c r="J952" s="76"/>
      <c r="V952" s="17"/>
      <c r="AA952" s="173"/>
      <c r="AB952" s="173"/>
      <c r="AC952" s="173"/>
    </row>
    <row r="953" spans="1:43">
      <c r="V953" s="17"/>
    </row>
    <row r="954" spans="1:43">
      <c r="V954" s="17"/>
    </row>
    <row r="955" spans="1:43" ht="23.25">
      <c r="B955" s="24" t="s">
        <v>73</v>
      </c>
      <c r="V955" s="17"/>
      <c r="X955" s="22" t="s">
        <v>71</v>
      </c>
    </row>
    <row r="956" spans="1:43" ht="23.25">
      <c r="B956" s="23" t="s">
        <v>32</v>
      </c>
      <c r="C956" s="20">
        <f>IF(X911="PAGADO",0,C916)</f>
        <v>-91.499999999999773</v>
      </c>
      <c r="E956" s="174" t="s">
        <v>555</v>
      </c>
      <c r="F956" s="174"/>
      <c r="G956" s="174"/>
      <c r="H956" s="174"/>
      <c r="V956" s="17"/>
      <c r="X956" s="23" t="s">
        <v>32</v>
      </c>
      <c r="Y956" s="20">
        <f>IF(B1756="PAGADO",0,C961)</f>
        <v>-91.499999999999773</v>
      </c>
      <c r="AA956" s="174" t="s">
        <v>20</v>
      </c>
      <c r="AB956" s="174"/>
      <c r="AC956" s="174"/>
      <c r="AD956" s="174"/>
    </row>
    <row r="957" spans="1:43">
      <c r="B957" s="1" t="s">
        <v>0</v>
      </c>
      <c r="C957" s="19">
        <f>H972</f>
        <v>0</v>
      </c>
      <c r="E957" s="2" t="s">
        <v>1</v>
      </c>
      <c r="F957" s="2" t="s">
        <v>2</v>
      </c>
      <c r="G957" s="2" t="s">
        <v>3</v>
      </c>
      <c r="H957" s="2" t="s">
        <v>4</v>
      </c>
      <c r="N957" s="2" t="s">
        <v>1</v>
      </c>
      <c r="O957" s="2" t="s">
        <v>5</v>
      </c>
      <c r="P957" s="2" t="s">
        <v>4</v>
      </c>
      <c r="Q957" s="2" t="s">
        <v>6</v>
      </c>
      <c r="R957" s="2" t="s">
        <v>7</v>
      </c>
      <c r="S957" s="3"/>
      <c r="V957" s="17"/>
      <c r="X957" s="1" t="s">
        <v>0</v>
      </c>
      <c r="Y957" s="19">
        <f>AD972</f>
        <v>0</v>
      </c>
      <c r="AA957" s="2" t="s">
        <v>1</v>
      </c>
      <c r="AB957" s="2" t="s">
        <v>2</v>
      </c>
      <c r="AC957" s="2" t="s">
        <v>3</v>
      </c>
      <c r="AD957" s="2" t="s">
        <v>4</v>
      </c>
      <c r="AJ957" s="2" t="s">
        <v>1</v>
      </c>
      <c r="AK957" s="2" t="s">
        <v>5</v>
      </c>
      <c r="AL957" s="2" t="s">
        <v>4</v>
      </c>
      <c r="AM957" s="2" t="s">
        <v>6</v>
      </c>
      <c r="AN957" s="2" t="s">
        <v>7</v>
      </c>
      <c r="AO957" s="3"/>
    </row>
    <row r="958" spans="1:43">
      <c r="C958" s="2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Y958" s="2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1:43">
      <c r="B959" s="1" t="s">
        <v>24</v>
      </c>
      <c r="C959" s="19">
        <f>IF(C956&gt;0,C956+C957,C957)</f>
        <v>0</v>
      </c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" t="s">
        <v>24</v>
      </c>
      <c r="Y959" s="19">
        <f>IF(Y956&gt;0,Y956+Y957,Y957)</f>
        <v>0</v>
      </c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1:43">
      <c r="B960" s="1" t="s">
        <v>9</v>
      </c>
      <c r="C960" s="20">
        <f>C984</f>
        <v>91.499999999999773</v>
      </c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" t="s">
        <v>9</v>
      </c>
      <c r="Y960" s="20">
        <f>Y984</f>
        <v>91.499999999999773</v>
      </c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6" t="s">
        <v>26</v>
      </c>
      <c r="C961" s="21">
        <f>C959-C960</f>
        <v>-91.499999999999773</v>
      </c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6" t="s">
        <v>27</v>
      </c>
      <c r="Y961" s="21">
        <f>Y959-Y960</f>
        <v>-91.499999999999773</v>
      </c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 ht="23.25">
      <c r="B962" s="6"/>
      <c r="C962" s="7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75" t="str">
        <f>IF(Y961&lt;0,"NO PAGAR","COBRAR'")</f>
        <v>NO PAGAR</v>
      </c>
      <c r="Y962" s="175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 ht="23.25">
      <c r="B963" s="175" t="str">
        <f>IF(C961&lt;0,"NO PAGAR","COBRAR'")</f>
        <v>NO PAGAR</v>
      </c>
      <c r="C963" s="175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6"/>
      <c r="Y963" s="8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68" t="s">
        <v>9</v>
      </c>
      <c r="C964" s="169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68" t="s">
        <v>9</v>
      </c>
      <c r="Y964" s="169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9" t="str">
        <f>IF(Y916&lt;0,"SALDO ADELANTADO","SALDO A FAVOR '")</f>
        <v>SALDO ADELANTADO</v>
      </c>
      <c r="C965" s="10">
        <f>IF(Y916&lt;=0,Y916*-1)</f>
        <v>91.499999999999773</v>
      </c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9" t="str">
        <f>IF(C961&lt;0,"SALDO ADELANTADO","SALDO A FAVOR'")</f>
        <v>SALDO ADELANTADO</v>
      </c>
      <c r="Y965" s="10">
        <f>IF(C961&lt;=0,C961*-1)</f>
        <v>91.499999999999773</v>
      </c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1" t="s">
        <v>10</v>
      </c>
      <c r="C966" s="10">
        <f>R974</f>
        <v>0</v>
      </c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10</v>
      </c>
      <c r="Y966" s="10">
        <f>AN974</f>
        <v>0</v>
      </c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1" t="s">
        <v>11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11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1" t="s">
        <v>12</v>
      </c>
      <c r="C968" s="1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1" t="s">
        <v>12</v>
      </c>
      <c r="Y968" s="1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13</v>
      </c>
      <c r="C969" s="1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13</v>
      </c>
      <c r="Y969" s="1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14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14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15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15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16</v>
      </c>
      <c r="C972" s="10"/>
      <c r="E972" s="170" t="s">
        <v>7</v>
      </c>
      <c r="F972" s="171"/>
      <c r="G972" s="172"/>
      <c r="H972" s="5">
        <f>SUM(H958:H971)</f>
        <v>0</v>
      </c>
      <c r="N972" s="3"/>
      <c r="O972" s="3"/>
      <c r="P972" s="3"/>
      <c r="Q972" s="3"/>
      <c r="R972" s="18"/>
      <c r="S972" s="3"/>
      <c r="V972" s="17"/>
      <c r="X972" s="11" t="s">
        <v>16</v>
      </c>
      <c r="Y972" s="10"/>
      <c r="AA972" s="170" t="s">
        <v>7</v>
      </c>
      <c r="AB972" s="171"/>
      <c r="AC972" s="172"/>
      <c r="AD972" s="5">
        <f>SUM(AD958:AD971)</f>
        <v>0</v>
      </c>
      <c r="AJ972" s="3"/>
      <c r="AK972" s="3"/>
      <c r="AL972" s="3"/>
      <c r="AM972" s="3"/>
      <c r="AN972" s="18"/>
      <c r="AO972" s="3"/>
    </row>
    <row r="973" spans="2:41">
      <c r="B973" s="11" t="s">
        <v>17</v>
      </c>
      <c r="C973" s="10"/>
      <c r="E973" s="13"/>
      <c r="F973" s="13"/>
      <c r="G973" s="13"/>
      <c r="N973" s="3"/>
      <c r="O973" s="3"/>
      <c r="P973" s="3"/>
      <c r="Q973" s="3"/>
      <c r="R973" s="18"/>
      <c r="S973" s="3"/>
      <c r="V973" s="17"/>
      <c r="X973" s="11" t="s">
        <v>17</v>
      </c>
      <c r="Y973" s="10"/>
      <c r="AA973" s="13"/>
      <c r="AB973" s="13"/>
      <c r="AC973" s="13"/>
      <c r="AJ973" s="3"/>
      <c r="AK973" s="3"/>
      <c r="AL973" s="3"/>
      <c r="AM973" s="3"/>
      <c r="AN973" s="18"/>
      <c r="AO973" s="3"/>
    </row>
    <row r="974" spans="2:41">
      <c r="B974" s="12"/>
      <c r="C974" s="10"/>
      <c r="N974" s="170" t="s">
        <v>7</v>
      </c>
      <c r="O974" s="171"/>
      <c r="P974" s="171"/>
      <c r="Q974" s="172"/>
      <c r="R974" s="18">
        <f>SUM(R958:R973)</f>
        <v>0</v>
      </c>
      <c r="S974" s="3"/>
      <c r="V974" s="17"/>
      <c r="X974" s="12"/>
      <c r="Y974" s="10"/>
      <c r="AJ974" s="170" t="s">
        <v>7</v>
      </c>
      <c r="AK974" s="171"/>
      <c r="AL974" s="171"/>
      <c r="AM974" s="172"/>
      <c r="AN974" s="18">
        <f>SUM(AN958:AN973)</f>
        <v>0</v>
      </c>
      <c r="AO974" s="3"/>
    </row>
    <row r="975" spans="2:41">
      <c r="B975" s="12"/>
      <c r="C975" s="10"/>
      <c r="V975" s="17"/>
      <c r="X975" s="12"/>
      <c r="Y975" s="10"/>
    </row>
    <row r="976" spans="2:41">
      <c r="B976" s="12"/>
      <c r="C976" s="10"/>
      <c r="V976" s="17"/>
      <c r="X976" s="12"/>
      <c r="Y976" s="10"/>
    </row>
    <row r="977" spans="2:27">
      <c r="B977" s="12"/>
      <c r="C977" s="10"/>
      <c r="E977" s="14"/>
      <c r="V977" s="17"/>
      <c r="X977" s="12"/>
      <c r="Y977" s="10"/>
      <c r="AA977" s="14"/>
    </row>
    <row r="978" spans="2:27">
      <c r="B978" s="12"/>
      <c r="C978" s="10"/>
      <c r="V978" s="17"/>
      <c r="X978" s="12"/>
      <c r="Y978" s="10"/>
    </row>
    <row r="979" spans="2:27">
      <c r="B979" s="12"/>
      <c r="C979" s="10"/>
      <c r="V979" s="17"/>
      <c r="X979" s="12"/>
      <c r="Y979" s="10"/>
    </row>
    <row r="980" spans="2:27">
      <c r="B980" s="12"/>
      <c r="C980" s="10"/>
      <c r="V980" s="17"/>
      <c r="X980" s="12"/>
      <c r="Y980" s="10"/>
    </row>
    <row r="981" spans="2:27">
      <c r="B981" s="12"/>
      <c r="C981" s="10"/>
      <c r="V981" s="17"/>
      <c r="X981" s="12"/>
      <c r="Y981" s="10"/>
    </row>
    <row r="982" spans="2:27">
      <c r="B982" s="12"/>
      <c r="C982" s="10"/>
      <c r="V982" s="17"/>
      <c r="X982" s="12"/>
      <c r="Y982" s="10"/>
    </row>
    <row r="983" spans="2:27">
      <c r="B983" s="11"/>
      <c r="C983" s="10"/>
      <c r="V983" s="17"/>
      <c r="X983" s="11"/>
      <c r="Y983" s="10"/>
    </row>
    <row r="984" spans="2:27">
      <c r="B984" s="15" t="s">
        <v>18</v>
      </c>
      <c r="C984" s="16">
        <f>SUM(C965:C983)</f>
        <v>91.499999999999773</v>
      </c>
      <c r="D984" t="s">
        <v>22</v>
      </c>
      <c r="E984" t="s">
        <v>21</v>
      </c>
      <c r="V984" s="17"/>
      <c r="X984" s="15" t="s">
        <v>18</v>
      </c>
      <c r="Y984" s="16">
        <f>SUM(Y965:Y983)</f>
        <v>91.499999999999773</v>
      </c>
      <c r="Z984" t="s">
        <v>22</v>
      </c>
      <c r="AA984" t="s">
        <v>21</v>
      </c>
    </row>
    <row r="985" spans="2:27">
      <c r="E985" s="1" t="s">
        <v>19</v>
      </c>
      <c r="V985" s="17"/>
      <c r="AA985" s="1" t="s">
        <v>19</v>
      </c>
    </row>
    <row r="986" spans="2:27">
      <c r="V986" s="17"/>
    </row>
    <row r="987" spans="2:27">
      <c r="V987" s="17"/>
    </row>
    <row r="988" spans="2:27">
      <c r="V988" s="17"/>
    </row>
    <row r="989" spans="2:27">
      <c r="V989" s="17"/>
    </row>
    <row r="990" spans="2:27">
      <c r="V990" s="17"/>
    </row>
    <row r="991" spans="2:27">
      <c r="V991" s="17"/>
    </row>
    <row r="992" spans="2:27">
      <c r="V992" s="17"/>
    </row>
    <row r="993" spans="2:41">
      <c r="V993" s="17"/>
    </row>
    <row r="994" spans="2:41">
      <c r="V994" s="17"/>
    </row>
    <row r="995" spans="2:41">
      <c r="V995" s="17"/>
    </row>
    <row r="996" spans="2:41">
      <c r="V996" s="17"/>
    </row>
    <row r="997" spans="2:41">
      <c r="V997" s="17"/>
    </row>
    <row r="998" spans="2:41">
      <c r="V998" s="17"/>
      <c r="AC998" s="176" t="s">
        <v>29</v>
      </c>
      <c r="AD998" s="176"/>
      <c r="AE998" s="176"/>
    </row>
    <row r="999" spans="2:41" ht="15" customHeight="1">
      <c r="H999" s="76" t="s">
        <v>28</v>
      </c>
      <c r="I999" s="76"/>
      <c r="J999" s="76"/>
      <c r="V999" s="17"/>
      <c r="AC999" s="176"/>
      <c r="AD999" s="176"/>
      <c r="AE999" s="176"/>
    </row>
    <row r="1000" spans="2:41" ht="15" customHeight="1">
      <c r="H1000" s="76"/>
      <c r="I1000" s="76"/>
      <c r="J1000" s="76"/>
      <c r="V1000" s="17"/>
      <c r="AC1000" s="176"/>
      <c r="AD1000" s="176"/>
      <c r="AE1000" s="176"/>
    </row>
    <row r="1001" spans="2:41">
      <c r="V1001" s="17"/>
    </row>
    <row r="1002" spans="2:41">
      <c r="V1002" s="17"/>
    </row>
    <row r="1003" spans="2:41" ht="23.25">
      <c r="B1003" s="22" t="s">
        <v>72</v>
      </c>
      <c r="V1003" s="17"/>
      <c r="X1003" s="22" t="s">
        <v>74</v>
      </c>
    </row>
    <row r="1004" spans="2:41" ht="23.25">
      <c r="B1004" s="23" t="s">
        <v>32</v>
      </c>
      <c r="C1004" s="20">
        <f>IF(X956="PAGADO",0,Y961)</f>
        <v>-91.499999999999773</v>
      </c>
      <c r="E1004" s="174" t="s">
        <v>555</v>
      </c>
      <c r="F1004" s="174"/>
      <c r="G1004" s="174"/>
      <c r="H1004" s="174"/>
      <c r="V1004" s="17"/>
      <c r="X1004" s="23" t="s">
        <v>32</v>
      </c>
      <c r="Y1004" s="20">
        <f>IF(B1004="PAGADO",0,C1009)</f>
        <v>-91.499999999999773</v>
      </c>
      <c r="AA1004" s="174" t="s">
        <v>20</v>
      </c>
      <c r="AB1004" s="174"/>
      <c r="AC1004" s="174"/>
      <c r="AD1004" s="174"/>
    </row>
    <row r="1005" spans="2:41">
      <c r="B1005" s="1" t="s">
        <v>0</v>
      </c>
      <c r="C1005" s="19">
        <f>H1020</f>
        <v>0</v>
      </c>
      <c r="E1005" s="2" t="s">
        <v>1</v>
      </c>
      <c r="F1005" s="2" t="s">
        <v>2</v>
      </c>
      <c r="G1005" s="2" t="s">
        <v>3</v>
      </c>
      <c r="H1005" s="2" t="s">
        <v>4</v>
      </c>
      <c r="N1005" s="2" t="s">
        <v>1</v>
      </c>
      <c r="O1005" s="2" t="s">
        <v>5</v>
      </c>
      <c r="P1005" s="2" t="s">
        <v>4</v>
      </c>
      <c r="Q1005" s="2" t="s">
        <v>6</v>
      </c>
      <c r="R1005" s="2" t="s">
        <v>7</v>
      </c>
      <c r="S1005" s="3"/>
      <c r="V1005" s="17"/>
      <c r="X1005" s="1" t="s">
        <v>0</v>
      </c>
      <c r="Y1005" s="19">
        <f>AD1020</f>
        <v>0</v>
      </c>
      <c r="AA1005" s="2" t="s">
        <v>1</v>
      </c>
      <c r="AB1005" s="2" t="s">
        <v>2</v>
      </c>
      <c r="AC1005" s="2" t="s">
        <v>3</v>
      </c>
      <c r="AD1005" s="2" t="s">
        <v>4</v>
      </c>
      <c r="AJ1005" s="2" t="s">
        <v>1</v>
      </c>
      <c r="AK1005" s="2" t="s">
        <v>5</v>
      </c>
      <c r="AL1005" s="2" t="s">
        <v>4</v>
      </c>
      <c r="AM1005" s="2" t="s">
        <v>6</v>
      </c>
      <c r="AN1005" s="2" t="s">
        <v>7</v>
      </c>
      <c r="AO1005" s="3"/>
    </row>
    <row r="1006" spans="2:41">
      <c r="C1006" s="2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Y1006" s="2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" t="s">
        <v>24</v>
      </c>
      <c r="C1007" s="19">
        <f>IF(C1004&gt;0,C1004+C1005,C1005)</f>
        <v>0</v>
      </c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" t="s">
        <v>24</v>
      </c>
      <c r="Y1007" s="19">
        <f>IF(Y1004&gt;0,Y1004+Y1005,Y1005)</f>
        <v>0</v>
      </c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" t="s">
        <v>9</v>
      </c>
      <c r="C1008" s="20">
        <f>C1031</f>
        <v>91.499999999999773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" t="s">
        <v>9</v>
      </c>
      <c r="Y1008" s="20">
        <f>Y1031</f>
        <v>91.499999999999773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6" t="s">
        <v>25</v>
      </c>
      <c r="C1009" s="21">
        <f>C1007-C1008</f>
        <v>-91.499999999999773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6" t="s">
        <v>8</v>
      </c>
      <c r="Y1009" s="21">
        <f>Y1007-Y1008</f>
        <v>-91.499999999999773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 ht="26.25">
      <c r="B1010" s="177" t="str">
        <f>IF(C1009&lt;0,"NO PAGAR","COBRAR")</f>
        <v>NO PAGAR</v>
      </c>
      <c r="C1010" s="177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77" t="str">
        <f>IF(Y1009&lt;0,"NO PAGAR","COBRAR")</f>
        <v>NO PAGAR</v>
      </c>
      <c r="Y1010" s="177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68" t="s">
        <v>9</v>
      </c>
      <c r="C1011" s="169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68" t="s">
        <v>9</v>
      </c>
      <c r="Y1011" s="169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9" t="str">
        <f>IF(C1045&lt;0,"SALDO A FAVOR","SALDO ADELANTAD0'")</f>
        <v>SALDO ADELANTAD0'</v>
      </c>
      <c r="C1012" s="10">
        <f>IF(Y956&lt;=0,Y956*-1)</f>
        <v>91.499999999999773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9" t="str">
        <f>IF(C1009&lt;0,"SALDO ADELANTADO","SALDO A FAVOR'")</f>
        <v>SALDO ADELANTADO</v>
      </c>
      <c r="Y1012" s="10">
        <f>IF(C1009&lt;=0,C1009*-1)</f>
        <v>91.499999999999773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1" t="s">
        <v>10</v>
      </c>
      <c r="C1013" s="10">
        <f>R1022</f>
        <v>0</v>
      </c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10</v>
      </c>
      <c r="Y1013" s="10">
        <f>AN1022</f>
        <v>0</v>
      </c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1" t="s">
        <v>11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11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12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12</v>
      </c>
      <c r="Y1015" s="10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13</v>
      </c>
      <c r="C1016" s="1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13</v>
      </c>
      <c r="Y1016" s="1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14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14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15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15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16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16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17</v>
      </c>
      <c r="C1020" s="10"/>
      <c r="E1020" s="170" t="s">
        <v>7</v>
      </c>
      <c r="F1020" s="171"/>
      <c r="G1020" s="172"/>
      <c r="H1020" s="5">
        <f>SUM(H1006:H1019)</f>
        <v>0</v>
      </c>
      <c r="N1020" s="3"/>
      <c r="O1020" s="3"/>
      <c r="P1020" s="3"/>
      <c r="Q1020" s="3"/>
      <c r="R1020" s="18"/>
      <c r="S1020" s="3"/>
      <c r="V1020" s="17"/>
      <c r="X1020" s="11" t="s">
        <v>17</v>
      </c>
      <c r="Y1020" s="10"/>
      <c r="AA1020" s="170" t="s">
        <v>7</v>
      </c>
      <c r="AB1020" s="171"/>
      <c r="AC1020" s="172"/>
      <c r="AD1020" s="5">
        <f>SUM(AD1006:AD1019)</f>
        <v>0</v>
      </c>
      <c r="AJ1020" s="3"/>
      <c r="AK1020" s="3"/>
      <c r="AL1020" s="3"/>
      <c r="AM1020" s="3"/>
      <c r="AN1020" s="18"/>
      <c r="AO1020" s="3"/>
    </row>
    <row r="1021" spans="2:41">
      <c r="B1021" s="12"/>
      <c r="C1021" s="10"/>
      <c r="E1021" s="13"/>
      <c r="F1021" s="13"/>
      <c r="G1021" s="13"/>
      <c r="N1021" s="3"/>
      <c r="O1021" s="3"/>
      <c r="P1021" s="3"/>
      <c r="Q1021" s="3"/>
      <c r="R1021" s="18"/>
      <c r="S1021" s="3"/>
      <c r="V1021" s="17"/>
      <c r="X1021" s="12"/>
      <c r="Y1021" s="10"/>
      <c r="AA1021" s="13"/>
      <c r="AB1021" s="13"/>
      <c r="AC1021" s="13"/>
      <c r="AJ1021" s="3"/>
      <c r="AK1021" s="3"/>
      <c r="AL1021" s="3"/>
      <c r="AM1021" s="3"/>
      <c r="AN1021" s="18"/>
      <c r="AO1021" s="3"/>
    </row>
    <row r="1022" spans="2:41">
      <c r="B1022" s="12"/>
      <c r="C1022" s="10"/>
      <c r="N1022" s="170" t="s">
        <v>7</v>
      </c>
      <c r="O1022" s="171"/>
      <c r="P1022" s="171"/>
      <c r="Q1022" s="172"/>
      <c r="R1022" s="18">
        <f>SUM(R1006:R1021)</f>
        <v>0</v>
      </c>
      <c r="S1022" s="3"/>
      <c r="V1022" s="17"/>
      <c r="X1022" s="12"/>
      <c r="Y1022" s="10"/>
      <c r="AJ1022" s="170" t="s">
        <v>7</v>
      </c>
      <c r="AK1022" s="171"/>
      <c r="AL1022" s="171"/>
      <c r="AM1022" s="172"/>
      <c r="AN1022" s="18">
        <f>SUM(AN1006:AN1021)</f>
        <v>0</v>
      </c>
      <c r="AO1022" s="3"/>
    </row>
    <row r="1023" spans="2:41">
      <c r="B1023" s="12"/>
      <c r="C1023" s="10"/>
      <c r="V1023" s="17"/>
      <c r="X1023" s="12"/>
      <c r="Y1023" s="10"/>
    </row>
    <row r="1024" spans="2:41">
      <c r="B1024" s="12"/>
      <c r="C1024" s="10"/>
      <c r="V1024" s="17"/>
      <c r="X1024" s="12"/>
      <c r="Y1024" s="10"/>
    </row>
    <row r="1025" spans="1:43">
      <c r="B1025" s="12"/>
      <c r="C1025" s="10"/>
      <c r="E1025" s="14"/>
      <c r="V1025" s="17"/>
      <c r="X1025" s="12"/>
      <c r="Y1025" s="10"/>
      <c r="AA1025" s="14"/>
    </row>
    <row r="1026" spans="1:43">
      <c r="B1026" s="12"/>
      <c r="C1026" s="10"/>
      <c r="V1026" s="17"/>
      <c r="X1026" s="12"/>
      <c r="Y1026" s="10"/>
    </row>
    <row r="1027" spans="1:43">
      <c r="B1027" s="12"/>
      <c r="C1027" s="10"/>
      <c r="V1027" s="17"/>
      <c r="X1027" s="12"/>
      <c r="Y1027" s="10"/>
    </row>
    <row r="1028" spans="1:43">
      <c r="B1028" s="12"/>
      <c r="C1028" s="10"/>
      <c r="V1028" s="17"/>
      <c r="X1028" s="12"/>
      <c r="Y1028" s="10"/>
    </row>
    <row r="1029" spans="1:43">
      <c r="B1029" s="12"/>
      <c r="C1029" s="10"/>
      <c r="V1029" s="17"/>
      <c r="X1029" s="12"/>
      <c r="Y1029" s="10"/>
    </row>
    <row r="1030" spans="1:43">
      <c r="B1030" s="11"/>
      <c r="C1030" s="10"/>
      <c r="V1030" s="17"/>
      <c r="X1030" s="11"/>
      <c r="Y1030" s="10"/>
    </row>
    <row r="1031" spans="1:43">
      <c r="B1031" s="15" t="s">
        <v>18</v>
      </c>
      <c r="C1031" s="16">
        <f>SUM(C1012:C1030)</f>
        <v>91.499999999999773</v>
      </c>
      <c r="V1031" s="17"/>
      <c r="X1031" s="15" t="s">
        <v>18</v>
      </c>
      <c r="Y1031" s="16">
        <f>SUM(Y1012:Y1030)</f>
        <v>91.499999999999773</v>
      </c>
    </row>
    <row r="1032" spans="1:43">
      <c r="D1032" t="s">
        <v>22</v>
      </c>
      <c r="E1032" t="s">
        <v>21</v>
      </c>
      <c r="V1032" s="17"/>
      <c r="Z1032" t="s">
        <v>22</v>
      </c>
      <c r="AA1032" t="s">
        <v>21</v>
      </c>
    </row>
    <row r="1033" spans="1:43">
      <c r="E1033" s="1" t="s">
        <v>19</v>
      </c>
      <c r="V1033" s="17"/>
      <c r="AA1033" s="1" t="s">
        <v>19</v>
      </c>
    </row>
    <row r="1034" spans="1:43">
      <c r="V1034" s="17"/>
    </row>
    <row r="1035" spans="1:43">
      <c r="V1035" s="17"/>
    </row>
    <row r="1036" spans="1:43">
      <c r="V1036" s="17"/>
    </row>
    <row r="1037" spans="1:43">
      <c r="V1037" s="17"/>
    </row>
    <row r="1038" spans="1:43">
      <c r="V1038" s="17"/>
    </row>
    <row r="1039" spans="1:43">
      <c r="V1039" s="17"/>
    </row>
    <row r="1040" spans="1:43">
      <c r="A1040" s="17"/>
      <c r="B1040" s="17"/>
      <c r="C1040" s="17"/>
      <c r="D1040" s="17"/>
      <c r="E1040" s="17"/>
      <c r="F1040" s="17"/>
      <c r="G1040" s="17"/>
      <c r="H1040" s="17"/>
      <c r="I1040" s="17"/>
      <c r="J1040" s="17"/>
      <c r="K1040" s="17"/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  <c r="AA1040" s="17"/>
      <c r="AB1040" s="17"/>
      <c r="AC1040" s="17"/>
      <c r="AD1040" s="17"/>
      <c r="AE1040" s="17"/>
      <c r="AF1040" s="17"/>
      <c r="AG1040" s="17"/>
      <c r="AH1040" s="17"/>
      <c r="AI1040" s="17"/>
      <c r="AJ1040" s="17"/>
      <c r="AK1040" s="17"/>
      <c r="AL1040" s="17"/>
      <c r="AM1040" s="17"/>
      <c r="AN1040" s="17"/>
      <c r="AO1040" s="17"/>
      <c r="AP1040" s="17"/>
      <c r="AQ1040" s="17"/>
    </row>
    <row r="1041" spans="1:43">
      <c r="A1041" s="17"/>
      <c r="B1041" s="17"/>
      <c r="C1041" s="17"/>
      <c r="D1041" s="17"/>
      <c r="E1041" s="17"/>
      <c r="F1041" s="17"/>
      <c r="G1041" s="17"/>
      <c r="H1041" s="17"/>
      <c r="I1041" s="17"/>
      <c r="J1041" s="17"/>
      <c r="K1041" s="17"/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  <c r="AA1041" s="17"/>
      <c r="AB1041" s="17"/>
      <c r="AC1041" s="17"/>
      <c r="AD1041" s="17"/>
      <c r="AE1041" s="17"/>
      <c r="AF1041" s="17"/>
      <c r="AG1041" s="17"/>
      <c r="AH1041" s="17"/>
      <c r="AI1041" s="17"/>
      <c r="AJ1041" s="17"/>
      <c r="AK1041" s="17"/>
      <c r="AL1041" s="17"/>
      <c r="AM1041" s="17"/>
      <c r="AN1041" s="17"/>
      <c r="AO1041" s="17"/>
      <c r="AP1041" s="17"/>
      <c r="AQ1041" s="17"/>
    </row>
    <row r="1042" spans="1:43">
      <c r="A1042" s="17"/>
      <c r="B1042" s="17"/>
      <c r="C1042" s="17"/>
      <c r="D1042" s="17"/>
      <c r="E1042" s="17"/>
      <c r="F1042" s="17"/>
      <c r="G1042" s="17"/>
      <c r="H1042" s="17"/>
      <c r="I1042" s="17"/>
      <c r="J1042" s="17"/>
      <c r="K1042" s="17"/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  <c r="AA1042" s="17"/>
      <c r="AB1042" s="17"/>
      <c r="AC1042" s="17"/>
      <c r="AD1042" s="17"/>
      <c r="AE1042" s="17"/>
      <c r="AF1042" s="17"/>
      <c r="AG1042" s="17"/>
      <c r="AH1042" s="17"/>
      <c r="AI1042" s="17"/>
      <c r="AJ1042" s="17"/>
      <c r="AK1042" s="17"/>
      <c r="AL1042" s="17"/>
      <c r="AM1042" s="17"/>
      <c r="AN1042" s="17"/>
      <c r="AO1042" s="17"/>
      <c r="AP1042" s="17"/>
      <c r="AQ1042" s="17"/>
    </row>
    <row r="1043" spans="1:43">
      <c r="V1043" s="17"/>
    </row>
    <row r="1044" spans="1:43" ht="15" customHeight="1">
      <c r="H1044" s="76" t="s">
        <v>30</v>
      </c>
      <c r="I1044" s="76"/>
      <c r="J1044" s="76"/>
      <c r="V1044" s="17"/>
      <c r="AA1044" s="173" t="s">
        <v>31</v>
      </c>
      <c r="AB1044" s="173"/>
      <c r="AC1044" s="173"/>
    </row>
    <row r="1045" spans="1:43" ht="15" customHeight="1">
      <c r="H1045" s="76"/>
      <c r="I1045" s="76"/>
      <c r="J1045" s="76"/>
      <c r="V1045" s="17"/>
      <c r="AA1045" s="173"/>
      <c r="AB1045" s="173"/>
      <c r="AC1045" s="173"/>
    </row>
    <row r="1046" spans="1:43">
      <c r="V1046" s="17"/>
    </row>
    <row r="1047" spans="1:43">
      <c r="V1047" s="17"/>
    </row>
    <row r="1048" spans="1:43" ht="23.25">
      <c r="B1048" s="24" t="s">
        <v>72</v>
      </c>
      <c r="V1048" s="17"/>
      <c r="X1048" s="22" t="s">
        <v>72</v>
      </c>
    </row>
    <row r="1049" spans="1:43" ht="23.25">
      <c r="B1049" s="23" t="s">
        <v>32</v>
      </c>
      <c r="C1049" s="20">
        <f>IF(X1004="PAGADO",0,C1009)</f>
        <v>-91.499999999999773</v>
      </c>
      <c r="E1049" s="174" t="s">
        <v>555</v>
      </c>
      <c r="F1049" s="174"/>
      <c r="G1049" s="174"/>
      <c r="H1049" s="174"/>
      <c r="V1049" s="17"/>
      <c r="X1049" s="23" t="s">
        <v>32</v>
      </c>
      <c r="Y1049" s="20">
        <f>IF(B1849="PAGADO",0,C1054)</f>
        <v>-91.499999999999773</v>
      </c>
      <c r="AA1049" s="174" t="s">
        <v>20</v>
      </c>
      <c r="AB1049" s="174"/>
      <c r="AC1049" s="174"/>
      <c r="AD1049" s="174"/>
    </row>
    <row r="1050" spans="1:43">
      <c r="B1050" s="1" t="s">
        <v>0</v>
      </c>
      <c r="C1050" s="19">
        <f>H1065</f>
        <v>0</v>
      </c>
      <c r="E1050" s="2" t="s">
        <v>1</v>
      </c>
      <c r="F1050" s="2" t="s">
        <v>2</v>
      </c>
      <c r="G1050" s="2" t="s">
        <v>3</v>
      </c>
      <c r="H1050" s="2" t="s">
        <v>4</v>
      </c>
      <c r="N1050" s="2" t="s">
        <v>1</v>
      </c>
      <c r="O1050" s="2" t="s">
        <v>5</v>
      </c>
      <c r="P1050" s="2" t="s">
        <v>4</v>
      </c>
      <c r="Q1050" s="2" t="s">
        <v>6</v>
      </c>
      <c r="R1050" s="2" t="s">
        <v>7</v>
      </c>
      <c r="S1050" s="3"/>
      <c r="V1050" s="17"/>
      <c r="X1050" s="1" t="s">
        <v>0</v>
      </c>
      <c r="Y1050" s="19">
        <f>AD1065</f>
        <v>0</v>
      </c>
      <c r="AA1050" s="2" t="s">
        <v>1</v>
      </c>
      <c r="AB1050" s="2" t="s">
        <v>2</v>
      </c>
      <c r="AC1050" s="2" t="s">
        <v>3</v>
      </c>
      <c r="AD1050" s="2" t="s">
        <v>4</v>
      </c>
      <c r="AJ1050" s="2" t="s">
        <v>1</v>
      </c>
      <c r="AK1050" s="2" t="s">
        <v>5</v>
      </c>
      <c r="AL1050" s="2" t="s">
        <v>4</v>
      </c>
      <c r="AM1050" s="2" t="s">
        <v>6</v>
      </c>
      <c r="AN1050" s="2" t="s">
        <v>7</v>
      </c>
      <c r="AO1050" s="3"/>
    </row>
    <row r="1051" spans="1:43">
      <c r="C1051" s="2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Y1051" s="2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1:43">
      <c r="B1052" s="1" t="s">
        <v>24</v>
      </c>
      <c r="C1052" s="19">
        <f>IF(C1049&gt;0,C1049+C1050,C1050)</f>
        <v>0</v>
      </c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" t="s">
        <v>24</v>
      </c>
      <c r="Y1052" s="19">
        <f>IF(Y1049&gt;0,Y1049+Y1050,Y1050)</f>
        <v>0</v>
      </c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1:43">
      <c r="B1053" s="1" t="s">
        <v>9</v>
      </c>
      <c r="C1053" s="20">
        <f>C1077</f>
        <v>91.499999999999773</v>
      </c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" t="s">
        <v>9</v>
      </c>
      <c r="Y1053" s="20">
        <f>Y1077</f>
        <v>91.499999999999773</v>
      </c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1:43">
      <c r="B1054" s="6" t="s">
        <v>26</v>
      </c>
      <c r="C1054" s="21">
        <f>C1052-C1053</f>
        <v>-91.499999999999773</v>
      </c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6" t="s">
        <v>27</v>
      </c>
      <c r="Y1054" s="21">
        <f>Y1052-Y1053</f>
        <v>-91.499999999999773</v>
      </c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1:43" ht="23.25">
      <c r="B1055" s="6"/>
      <c r="C1055" s="7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75" t="str">
        <f>IF(Y1054&lt;0,"NO PAGAR","COBRAR'")</f>
        <v>NO PAGAR</v>
      </c>
      <c r="Y1055" s="175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1:43" ht="23.25">
      <c r="B1056" s="175" t="str">
        <f>IF(C1054&lt;0,"NO PAGAR","COBRAR'")</f>
        <v>NO PAGAR</v>
      </c>
      <c r="C1056" s="175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6"/>
      <c r="Y1056" s="8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68" t="s">
        <v>9</v>
      </c>
      <c r="C1057" s="169"/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68" t="s">
        <v>9</v>
      </c>
      <c r="Y1057" s="169"/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>
      <c r="B1058" s="9" t="str">
        <f>IF(Y1009&lt;0,"SALDO ADELANTADO","SALDO A FAVOR '")</f>
        <v>SALDO ADELANTADO</v>
      </c>
      <c r="C1058" s="10">
        <f>IF(Y1009&lt;=0,Y1009*-1)</f>
        <v>91.499999999999773</v>
      </c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9" t="str">
        <f>IF(C1054&lt;0,"SALDO ADELANTADO","SALDO A FAVOR'")</f>
        <v>SALDO ADELANTADO</v>
      </c>
      <c r="Y1058" s="10">
        <f>IF(C1054&lt;=0,C1054*-1)</f>
        <v>91.499999999999773</v>
      </c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>
      <c r="B1059" s="11" t="s">
        <v>10</v>
      </c>
      <c r="C1059" s="10">
        <f>R1067</f>
        <v>0</v>
      </c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1" t="s">
        <v>10</v>
      </c>
      <c r="Y1059" s="10">
        <f>AN1067</f>
        <v>0</v>
      </c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1" t="s">
        <v>11</v>
      </c>
      <c r="C1060" s="10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1" t="s">
        <v>11</v>
      </c>
      <c r="Y1060" s="10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11" t="s">
        <v>12</v>
      </c>
      <c r="C1061" s="10"/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11" t="s">
        <v>12</v>
      </c>
      <c r="Y1061" s="10"/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11" t="s">
        <v>13</v>
      </c>
      <c r="C1062" s="10"/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13</v>
      </c>
      <c r="Y1062" s="10"/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11" t="s">
        <v>14</v>
      </c>
      <c r="C1063" s="10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1" t="s">
        <v>14</v>
      </c>
      <c r="Y1063" s="10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>
      <c r="B1064" s="11" t="s">
        <v>15</v>
      </c>
      <c r="C1064" s="10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11" t="s">
        <v>15</v>
      </c>
      <c r="Y1064" s="10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>
      <c r="B1065" s="11" t="s">
        <v>16</v>
      </c>
      <c r="C1065" s="10"/>
      <c r="E1065" s="170" t="s">
        <v>7</v>
      </c>
      <c r="F1065" s="171"/>
      <c r="G1065" s="172"/>
      <c r="H1065" s="5">
        <f>SUM(H1051:H1064)</f>
        <v>0</v>
      </c>
      <c r="N1065" s="3"/>
      <c r="O1065" s="3"/>
      <c r="P1065" s="3"/>
      <c r="Q1065" s="3"/>
      <c r="R1065" s="18"/>
      <c r="S1065" s="3"/>
      <c r="V1065" s="17"/>
      <c r="X1065" s="11" t="s">
        <v>16</v>
      </c>
      <c r="Y1065" s="10"/>
      <c r="AA1065" s="170" t="s">
        <v>7</v>
      </c>
      <c r="AB1065" s="171"/>
      <c r="AC1065" s="172"/>
      <c r="AD1065" s="5">
        <f>SUM(AD1051:AD1064)</f>
        <v>0</v>
      </c>
      <c r="AJ1065" s="3"/>
      <c r="AK1065" s="3"/>
      <c r="AL1065" s="3"/>
      <c r="AM1065" s="3"/>
      <c r="AN1065" s="18"/>
      <c r="AO1065" s="3"/>
    </row>
    <row r="1066" spans="2:41">
      <c r="B1066" s="11" t="s">
        <v>17</v>
      </c>
      <c r="C1066" s="10"/>
      <c r="E1066" s="13"/>
      <c r="F1066" s="13"/>
      <c r="G1066" s="13"/>
      <c r="N1066" s="3"/>
      <c r="O1066" s="3"/>
      <c r="P1066" s="3"/>
      <c r="Q1066" s="3"/>
      <c r="R1066" s="18"/>
      <c r="S1066" s="3"/>
      <c r="V1066" s="17"/>
      <c r="X1066" s="11" t="s">
        <v>17</v>
      </c>
      <c r="Y1066" s="10"/>
      <c r="AA1066" s="13"/>
      <c r="AB1066" s="13"/>
      <c r="AC1066" s="13"/>
      <c r="AJ1066" s="3"/>
      <c r="AK1066" s="3"/>
      <c r="AL1066" s="3"/>
      <c r="AM1066" s="3"/>
      <c r="AN1066" s="18"/>
      <c r="AO1066" s="3"/>
    </row>
    <row r="1067" spans="2:41">
      <c r="B1067" s="12"/>
      <c r="C1067" s="10"/>
      <c r="N1067" s="170" t="s">
        <v>7</v>
      </c>
      <c r="O1067" s="171"/>
      <c r="P1067" s="171"/>
      <c r="Q1067" s="172"/>
      <c r="R1067" s="18">
        <f>SUM(R1051:R1066)</f>
        <v>0</v>
      </c>
      <c r="S1067" s="3"/>
      <c r="V1067" s="17"/>
      <c r="X1067" s="12"/>
      <c r="Y1067" s="10"/>
      <c r="AJ1067" s="170" t="s">
        <v>7</v>
      </c>
      <c r="AK1067" s="171"/>
      <c r="AL1067" s="171"/>
      <c r="AM1067" s="172"/>
      <c r="AN1067" s="18">
        <f>SUM(AN1051:AN1066)</f>
        <v>0</v>
      </c>
      <c r="AO1067" s="3"/>
    </row>
    <row r="1068" spans="2:41">
      <c r="B1068" s="12"/>
      <c r="C1068" s="10"/>
      <c r="V1068" s="17"/>
      <c r="X1068" s="12"/>
      <c r="Y1068" s="10"/>
    </row>
    <row r="1069" spans="2:41">
      <c r="B1069" s="12"/>
      <c r="C1069" s="10"/>
      <c r="V1069" s="17"/>
      <c r="X1069" s="12"/>
      <c r="Y1069" s="10"/>
    </row>
    <row r="1070" spans="2:41">
      <c r="B1070" s="12"/>
      <c r="C1070" s="10"/>
      <c r="E1070" s="14"/>
      <c r="V1070" s="17"/>
      <c r="X1070" s="12"/>
      <c r="Y1070" s="10"/>
      <c r="AA1070" s="14"/>
    </row>
    <row r="1071" spans="2:41">
      <c r="B1071" s="12"/>
      <c r="C1071" s="10"/>
      <c r="V1071" s="17"/>
      <c r="X1071" s="12"/>
      <c r="Y1071" s="10"/>
    </row>
    <row r="1072" spans="2:41">
      <c r="B1072" s="12"/>
      <c r="C1072" s="10"/>
      <c r="V1072" s="17"/>
      <c r="X1072" s="12"/>
      <c r="Y1072" s="10"/>
    </row>
    <row r="1073" spans="2:27">
      <c r="B1073" s="12"/>
      <c r="C1073" s="10"/>
      <c r="V1073" s="17"/>
      <c r="X1073" s="12"/>
      <c r="Y1073" s="10"/>
    </row>
    <row r="1074" spans="2:27">
      <c r="B1074" s="12"/>
      <c r="C1074" s="10"/>
      <c r="V1074" s="17"/>
      <c r="X1074" s="12"/>
      <c r="Y1074" s="10"/>
    </row>
    <row r="1075" spans="2:27">
      <c r="B1075" s="12"/>
      <c r="C1075" s="10"/>
      <c r="V1075" s="17"/>
      <c r="X1075" s="12"/>
      <c r="Y1075" s="10"/>
    </row>
    <row r="1076" spans="2:27">
      <c r="B1076" s="11"/>
      <c r="C1076" s="10"/>
      <c r="V1076" s="17"/>
      <c r="X1076" s="11"/>
      <c r="Y1076" s="10"/>
    </row>
    <row r="1077" spans="2:27">
      <c r="B1077" s="15" t="s">
        <v>18</v>
      </c>
      <c r="C1077" s="16">
        <f>SUM(C1058:C1076)</f>
        <v>91.499999999999773</v>
      </c>
      <c r="D1077" t="s">
        <v>22</v>
      </c>
      <c r="E1077" t="s">
        <v>21</v>
      </c>
      <c r="V1077" s="17"/>
      <c r="X1077" s="15" t="s">
        <v>18</v>
      </c>
      <c r="Y1077" s="16">
        <f>SUM(Y1058:Y1076)</f>
        <v>91.499999999999773</v>
      </c>
      <c r="Z1077" t="s">
        <v>22</v>
      </c>
      <c r="AA1077" t="s">
        <v>21</v>
      </c>
    </row>
    <row r="1078" spans="2:27">
      <c r="E1078" s="1" t="s">
        <v>19</v>
      </c>
      <c r="V1078" s="17"/>
      <c r="AA1078" s="1" t="s">
        <v>19</v>
      </c>
    </row>
    <row r="1079" spans="2:27">
      <c r="V1079" s="17"/>
    </row>
    <row r="1080" spans="2:27">
      <c r="V1080" s="17"/>
    </row>
    <row r="1081" spans="2:27">
      <c r="V1081" s="17"/>
    </row>
    <row r="1082" spans="2:27">
      <c r="V1082" s="17"/>
    </row>
    <row r="1083" spans="2:27">
      <c r="V1083" s="17"/>
    </row>
    <row r="1084" spans="2:27">
      <c r="V1084" s="17"/>
    </row>
    <row r="1085" spans="2:27">
      <c r="V1085" s="17"/>
    </row>
    <row r="1086" spans="2:27">
      <c r="V1086" s="17"/>
    </row>
    <row r="1087" spans="2:27">
      <c r="V1087" s="17"/>
    </row>
    <row r="1088" spans="2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</sheetData>
  <mergeCells count="292">
    <mergeCell ref="AJ1022:AM1022"/>
    <mergeCell ref="E1020:G1020"/>
    <mergeCell ref="AJ1067:AM1067"/>
    <mergeCell ref="E1065:G1065"/>
    <mergeCell ref="X1055:Y1055"/>
    <mergeCell ref="B1056:C1056"/>
    <mergeCell ref="B1057:C1057"/>
    <mergeCell ref="X1057:Y1057"/>
    <mergeCell ref="AA1065:AC1065"/>
    <mergeCell ref="N1067:Q1067"/>
    <mergeCell ref="N1022:Q1022"/>
    <mergeCell ref="AA1044:AC1045"/>
    <mergeCell ref="AA1049:AD1049"/>
    <mergeCell ref="E1049:H1049"/>
    <mergeCell ref="E1004:H1004"/>
    <mergeCell ref="B1010:C1010"/>
    <mergeCell ref="X1010:Y1010"/>
    <mergeCell ref="B1011:C1011"/>
    <mergeCell ref="X1011:Y1011"/>
    <mergeCell ref="AA1020:AC1020"/>
    <mergeCell ref="AA972:AC972"/>
    <mergeCell ref="N974:Q974"/>
    <mergeCell ref="AJ974:AM974"/>
    <mergeCell ref="E972:G972"/>
    <mergeCell ref="AC998:AE1000"/>
    <mergeCell ref="AA1004:AD1004"/>
    <mergeCell ref="AA951:AC952"/>
    <mergeCell ref="AA956:AD956"/>
    <mergeCell ref="E956:H956"/>
    <mergeCell ref="X962:Y962"/>
    <mergeCell ref="B963:C963"/>
    <mergeCell ref="B964:C964"/>
    <mergeCell ref="X964:Y964"/>
    <mergeCell ref="B918:C918"/>
    <mergeCell ref="X918:Y918"/>
    <mergeCell ref="AA927:AC927"/>
    <mergeCell ref="N929:Q929"/>
    <mergeCell ref="AJ929:AM929"/>
    <mergeCell ref="E927:G927"/>
    <mergeCell ref="AJ880:AM880"/>
    <mergeCell ref="E878:G878"/>
    <mergeCell ref="AC905:AE907"/>
    <mergeCell ref="AA911:AD911"/>
    <mergeCell ref="E911:H911"/>
    <mergeCell ref="B917:C917"/>
    <mergeCell ref="X917:Y917"/>
    <mergeCell ref="X868:Y868"/>
    <mergeCell ref="B869:C869"/>
    <mergeCell ref="B870:C870"/>
    <mergeCell ref="X870:Y870"/>
    <mergeCell ref="AA878:AC878"/>
    <mergeCell ref="N880:Q880"/>
    <mergeCell ref="N835:Q835"/>
    <mergeCell ref="AJ835:AM835"/>
    <mergeCell ref="E833:G833"/>
    <mergeCell ref="AA857:AC858"/>
    <mergeCell ref="AA862:AD862"/>
    <mergeCell ref="E862:H862"/>
    <mergeCell ref="E817:H817"/>
    <mergeCell ref="B823:C823"/>
    <mergeCell ref="X823:Y823"/>
    <mergeCell ref="B824:C824"/>
    <mergeCell ref="X824:Y824"/>
    <mergeCell ref="AA833:AC833"/>
    <mergeCell ref="AA785:AC785"/>
    <mergeCell ref="N787:Q787"/>
    <mergeCell ref="AJ787:AM787"/>
    <mergeCell ref="E785:G785"/>
    <mergeCell ref="AC811:AE813"/>
    <mergeCell ref="AA817:AD817"/>
    <mergeCell ref="AA764:AC765"/>
    <mergeCell ref="AA769:AD769"/>
    <mergeCell ref="E769:H769"/>
    <mergeCell ref="X775:Y775"/>
    <mergeCell ref="B776:C776"/>
    <mergeCell ref="B777:C777"/>
    <mergeCell ref="X777:Y777"/>
    <mergeCell ref="B731:C731"/>
    <mergeCell ref="X731:Y731"/>
    <mergeCell ref="AA740:AC740"/>
    <mergeCell ref="N742:Q742"/>
    <mergeCell ref="F721:H723"/>
    <mergeCell ref="B721:B723"/>
    <mergeCell ref="AA671:AC672"/>
    <mergeCell ref="AA676:AD676"/>
    <mergeCell ref="E676:H676"/>
    <mergeCell ref="F673:H675"/>
    <mergeCell ref="B673:B675"/>
    <mergeCell ref="AJ742:AM742"/>
    <mergeCell ref="E740:G740"/>
    <mergeCell ref="AJ694:AM694"/>
    <mergeCell ref="E692:G692"/>
    <mergeCell ref="AC718:AE720"/>
    <mergeCell ref="AA724:AD724"/>
    <mergeCell ref="E724:H724"/>
    <mergeCell ref="B730:C730"/>
    <mergeCell ref="X730:Y730"/>
    <mergeCell ref="N601:Q601"/>
    <mergeCell ref="AJ601:AM601"/>
    <mergeCell ref="E599:G599"/>
    <mergeCell ref="X589:Y589"/>
    <mergeCell ref="X682:Y682"/>
    <mergeCell ref="B684:C684"/>
    <mergeCell ref="X684:Y684"/>
    <mergeCell ref="AA692:AC692"/>
    <mergeCell ref="N694:Q694"/>
    <mergeCell ref="B682:C683"/>
    <mergeCell ref="F628:H630"/>
    <mergeCell ref="N649:Q649"/>
    <mergeCell ref="AA538:AD538"/>
    <mergeCell ref="E538:H538"/>
    <mergeCell ref="B544:C544"/>
    <mergeCell ref="X544:Y544"/>
    <mergeCell ref="AA578:AC579"/>
    <mergeCell ref="AA583:AD583"/>
    <mergeCell ref="E583:H583"/>
    <mergeCell ref="AJ649:AM649"/>
    <mergeCell ref="E647:G647"/>
    <mergeCell ref="AA554:AC554"/>
    <mergeCell ref="N556:Q556"/>
    <mergeCell ref="E631:H631"/>
    <mergeCell ref="B637:C637"/>
    <mergeCell ref="X637:Y637"/>
    <mergeCell ref="B638:C638"/>
    <mergeCell ref="X638:Y638"/>
    <mergeCell ref="AA647:AC647"/>
    <mergeCell ref="AC625:AE627"/>
    <mergeCell ref="AA631:AD631"/>
    <mergeCell ref="AJ556:AM556"/>
    <mergeCell ref="E554:G554"/>
    <mergeCell ref="F580:H582"/>
    <mergeCell ref="B580:B582"/>
    <mergeCell ref="AA599:AC599"/>
    <mergeCell ref="X497:Y497"/>
    <mergeCell ref="B498:C498"/>
    <mergeCell ref="B499:C499"/>
    <mergeCell ref="X499:Y499"/>
    <mergeCell ref="AA507:AC507"/>
    <mergeCell ref="N509:Q509"/>
    <mergeCell ref="B535:B537"/>
    <mergeCell ref="F535:H537"/>
    <mergeCell ref="AJ472:AM472"/>
    <mergeCell ref="AA491:AD491"/>
    <mergeCell ref="E491:H491"/>
    <mergeCell ref="E507:G507"/>
    <mergeCell ref="AJ509:AM509"/>
    <mergeCell ref="AC532:AE534"/>
    <mergeCell ref="B458:C458"/>
    <mergeCell ref="X458:Y458"/>
    <mergeCell ref="B459:C459"/>
    <mergeCell ref="X459:Y459"/>
    <mergeCell ref="AA468:AC468"/>
    <mergeCell ref="AB488:AD490"/>
    <mergeCell ref="X488:X490"/>
    <mergeCell ref="F488:H490"/>
    <mergeCell ref="B488:B490"/>
    <mergeCell ref="E468:G468"/>
    <mergeCell ref="AA431:AC431"/>
    <mergeCell ref="N433:Q433"/>
    <mergeCell ref="AJ425:AM425"/>
    <mergeCell ref="E431:G431"/>
    <mergeCell ref="AB449:AD451"/>
    <mergeCell ref="AA452:AD452"/>
    <mergeCell ref="AA410:AC411"/>
    <mergeCell ref="AA415:AD415"/>
    <mergeCell ref="E415:H415"/>
    <mergeCell ref="X421:Y421"/>
    <mergeCell ref="E452:H452"/>
    <mergeCell ref="B422:C422"/>
    <mergeCell ref="B423:C423"/>
    <mergeCell ref="X423:Y423"/>
    <mergeCell ref="B383:C383"/>
    <mergeCell ref="X383:Y383"/>
    <mergeCell ref="AA392:AC392"/>
    <mergeCell ref="N394:Q394"/>
    <mergeCell ref="AJ394:AM394"/>
    <mergeCell ref="E395:G395"/>
    <mergeCell ref="F412:H414"/>
    <mergeCell ref="B412:B414"/>
    <mergeCell ref="AB373:AD375"/>
    <mergeCell ref="H371:J372"/>
    <mergeCell ref="E376:H376"/>
    <mergeCell ref="AA376:AD376"/>
    <mergeCell ref="B382:C382"/>
    <mergeCell ref="X382:Y382"/>
    <mergeCell ref="B336:C336"/>
    <mergeCell ref="X336:Y336"/>
    <mergeCell ref="E344:G344"/>
    <mergeCell ref="AA344:AC344"/>
    <mergeCell ref="N346:Q346"/>
    <mergeCell ref="X373:X375"/>
    <mergeCell ref="AJ346:AM346"/>
    <mergeCell ref="H323:J324"/>
    <mergeCell ref="AA323:AC324"/>
    <mergeCell ref="E328:H328"/>
    <mergeCell ref="AA328:AD328"/>
    <mergeCell ref="X334:Y334"/>
    <mergeCell ref="B335:C335"/>
    <mergeCell ref="B290:C290"/>
    <mergeCell ref="X290:Y290"/>
    <mergeCell ref="E299:G299"/>
    <mergeCell ref="AA299:AC299"/>
    <mergeCell ref="N301:Q301"/>
    <mergeCell ref="AJ301:AM301"/>
    <mergeCell ref="AJ254:AM254"/>
    <mergeCell ref="H231:J232"/>
    <mergeCell ref="AA231:AC232"/>
    <mergeCell ref="E236:H236"/>
    <mergeCell ref="AA236:AD236"/>
    <mergeCell ref="X242:Y242"/>
    <mergeCell ref="B243:C243"/>
    <mergeCell ref="B198:C198"/>
    <mergeCell ref="X198:Y198"/>
    <mergeCell ref="E207:G207"/>
    <mergeCell ref="AA207:AC207"/>
    <mergeCell ref="N209:Q209"/>
    <mergeCell ref="AJ209:AM209"/>
    <mergeCell ref="B244:C244"/>
    <mergeCell ref="X244:Y244"/>
    <mergeCell ref="E252:G252"/>
    <mergeCell ref="AA252:AC252"/>
    <mergeCell ref="N254:Q254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B159:C159"/>
    <mergeCell ref="X159:Y159"/>
    <mergeCell ref="E167:G167"/>
    <mergeCell ref="AA167:AC167"/>
    <mergeCell ref="N169:Q169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B61:C61"/>
    <mergeCell ref="X61:Y61"/>
    <mergeCell ref="E69:G69"/>
    <mergeCell ref="AA69:AC69"/>
    <mergeCell ref="N71:Q71"/>
    <mergeCell ref="AC2:AE4"/>
    <mergeCell ref="H3:J4"/>
    <mergeCell ref="E8:H8"/>
    <mergeCell ref="AA8:AD8"/>
    <mergeCell ref="B14:C14"/>
    <mergeCell ref="X14:Y14"/>
    <mergeCell ref="AC100:AE102"/>
    <mergeCell ref="H101:J102"/>
    <mergeCell ref="E106:H106"/>
    <mergeCell ref="AA106:AD106"/>
    <mergeCell ref="B112:C112"/>
    <mergeCell ref="X112:Y112"/>
    <mergeCell ref="AC185:AE187"/>
    <mergeCell ref="H186:J187"/>
    <mergeCell ref="E191:H191"/>
    <mergeCell ref="AA191:AD191"/>
    <mergeCell ref="B197:C197"/>
    <mergeCell ref="X197:Y197"/>
    <mergeCell ref="B628:B630"/>
    <mergeCell ref="B449:B451"/>
    <mergeCell ref="F449:H451"/>
    <mergeCell ref="X449:X451"/>
    <mergeCell ref="N470:Q470"/>
    <mergeCell ref="B590:C590"/>
    <mergeCell ref="B591:C591"/>
    <mergeCell ref="X591:Y591"/>
    <mergeCell ref="B545:C545"/>
    <mergeCell ref="X545:Y545"/>
    <mergeCell ref="AC277:AE279"/>
    <mergeCell ref="H278:J279"/>
    <mergeCell ref="E283:H283"/>
    <mergeCell ref="AA283:AD283"/>
    <mergeCell ref="B289:C289"/>
    <mergeCell ref="X289:Y28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144"/>
  <sheetViews>
    <sheetView topLeftCell="C491" zoomScale="78" zoomScaleNormal="78" workbookViewId="0">
      <selection activeCell="T500" sqref="T500"/>
    </sheetView>
  </sheetViews>
  <sheetFormatPr baseColWidth="10" defaultColWidth="11.42578125" defaultRowHeight="15"/>
  <cols>
    <col min="1" max="1" width="5.7109375" customWidth="1"/>
    <col min="2" max="2" width="26.5703125" customWidth="1"/>
    <col min="3" max="3" width="16.85546875" customWidth="1"/>
    <col min="5" max="5" width="11.7109375" customWidth="1"/>
    <col min="6" max="6" width="14.7109375" customWidth="1"/>
    <col min="7" max="7" width="10.7109375" customWidth="1"/>
    <col min="8" max="8" width="11.28515625" customWidth="1"/>
    <col min="14" max="14" width="11.85546875" customWidth="1"/>
    <col min="15" max="15" width="25.7109375" customWidth="1"/>
    <col min="24" max="24" width="28.28515625" customWidth="1"/>
    <col min="25" max="25" width="16.7109375" customWidth="1"/>
    <col min="29" max="29" width="14" customWidth="1"/>
    <col min="34" max="34" width="15.28515625" customWidth="1"/>
    <col min="37" max="37" width="17.85546875" customWidth="1"/>
    <col min="39" max="39" width="15.85546875" customWidth="1"/>
    <col min="40" max="40" width="9.7109375" customWidth="1"/>
    <col min="41" max="41" width="7.140625" customWidth="1"/>
    <col min="42" max="42" width="8.42578125" customWidth="1"/>
    <col min="43" max="43" width="7.140625" customWidth="1"/>
    <col min="44" max="44" width="9.42578125" customWidth="1"/>
  </cols>
  <sheetData>
    <row r="1" spans="2:41">
      <c r="V1" s="17"/>
    </row>
    <row r="2" spans="2:41">
      <c r="V2" s="17"/>
      <c r="AC2" s="176" t="s">
        <v>29</v>
      </c>
      <c r="AD2" s="176"/>
      <c r="AE2" s="176"/>
    </row>
    <row r="3" spans="2:41">
      <c r="H3" s="173" t="s">
        <v>28</v>
      </c>
      <c r="I3" s="173"/>
      <c r="J3" s="173"/>
      <c r="V3" s="17"/>
      <c r="AC3" s="176"/>
      <c r="AD3" s="176"/>
      <c r="AE3" s="176"/>
    </row>
    <row r="4" spans="2:41">
      <c r="H4" s="173"/>
      <c r="I4" s="173"/>
      <c r="J4" s="173"/>
      <c r="V4" s="17"/>
      <c r="AC4" s="176"/>
      <c r="AD4" s="176"/>
      <c r="AE4" s="17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74" t="s">
        <v>83</v>
      </c>
      <c r="F8" s="174"/>
      <c r="G8" s="174"/>
      <c r="H8" s="174"/>
      <c r="V8" s="17"/>
      <c r="X8" s="23" t="s">
        <v>130</v>
      </c>
      <c r="Y8" s="20">
        <f>IF(B8="PAGADO",0,C13)</f>
        <v>0</v>
      </c>
      <c r="AA8" s="174" t="s">
        <v>20</v>
      </c>
      <c r="AB8" s="174"/>
      <c r="AC8" s="174"/>
      <c r="AD8" s="174"/>
      <c r="AK8" s="188" t="s">
        <v>10</v>
      </c>
      <c r="AL8" s="188"/>
      <c r="AM8" s="188"/>
    </row>
    <row r="9" spans="2:41">
      <c r="B9" s="1" t="s">
        <v>0</v>
      </c>
      <c r="C9" s="19">
        <f>H24</f>
        <v>1269.04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1830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 t="s">
        <v>84</v>
      </c>
      <c r="G10" s="3"/>
      <c r="H10" s="5">
        <v>439.04</v>
      </c>
      <c r="N10" s="25">
        <v>44931</v>
      </c>
      <c r="O10" s="3" t="s">
        <v>94</v>
      </c>
      <c r="P10" s="3">
        <v>100</v>
      </c>
      <c r="Q10" s="3"/>
      <c r="R10" s="18">
        <v>100</v>
      </c>
      <c r="S10" s="3"/>
      <c r="V10" s="17"/>
      <c r="Y10" s="20"/>
      <c r="AA10" s="4">
        <v>44882</v>
      </c>
      <c r="AB10" s="3" t="s">
        <v>154</v>
      </c>
      <c r="AC10" s="3" t="s">
        <v>155</v>
      </c>
      <c r="AD10" s="5">
        <v>380</v>
      </c>
      <c r="AJ10" s="25">
        <v>44937</v>
      </c>
      <c r="AK10" s="3" t="s">
        <v>172</v>
      </c>
      <c r="AL10" s="3">
        <v>300</v>
      </c>
      <c r="AM10" s="3">
        <v>1044</v>
      </c>
      <c r="AN10" s="18">
        <v>300</v>
      </c>
      <c r="AO10" s="3"/>
    </row>
    <row r="11" spans="2:41">
      <c r="B11" s="1" t="s">
        <v>24</v>
      </c>
      <c r="C11" s="19">
        <f>H24</f>
        <v>1269.04</v>
      </c>
      <c r="E11" s="4">
        <v>45255</v>
      </c>
      <c r="F11" s="3" t="s">
        <v>85</v>
      </c>
      <c r="G11" s="3" t="s">
        <v>86</v>
      </c>
      <c r="H11" s="5">
        <v>200</v>
      </c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1830</v>
      </c>
      <c r="AA11" s="4">
        <v>44914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102.65</v>
      </c>
      <c r="E12" s="4">
        <v>45258</v>
      </c>
      <c r="F12" s="3" t="s">
        <v>85</v>
      </c>
      <c r="G12" s="3" t="s">
        <v>86</v>
      </c>
      <c r="H12" s="5">
        <v>200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518.81999999999994</v>
      </c>
      <c r="AA12" s="4">
        <v>44916</v>
      </c>
      <c r="AB12" s="3" t="s">
        <v>88</v>
      </c>
      <c r="AC12" s="3" t="s">
        <v>89</v>
      </c>
      <c r="AD12" s="5">
        <v>150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1166.3899999999999</v>
      </c>
      <c r="E13" s="4">
        <v>45265</v>
      </c>
      <c r="F13" s="3" t="s">
        <v>95</v>
      </c>
      <c r="G13" s="3" t="s">
        <v>96</v>
      </c>
      <c r="H13" s="5">
        <v>145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1311.18</v>
      </c>
      <c r="AA13" s="4">
        <v>44902</v>
      </c>
      <c r="AB13" s="3" t="s">
        <v>88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177" t="str">
        <f>IF(C13&lt;0,"NO PAGAR","COBRAR")</f>
        <v>COBRAR</v>
      </c>
      <c r="C14" s="177"/>
      <c r="E14" s="4">
        <v>45265</v>
      </c>
      <c r="F14" s="3" t="s">
        <v>95</v>
      </c>
      <c r="G14" s="3" t="s">
        <v>97</v>
      </c>
      <c r="H14" s="5">
        <v>285</v>
      </c>
      <c r="N14" s="3"/>
      <c r="O14" s="3"/>
      <c r="P14" s="3"/>
      <c r="Q14" s="3"/>
      <c r="R14" s="18"/>
      <c r="S14" s="3"/>
      <c r="V14" s="17"/>
      <c r="X14" s="177" t="str">
        <f>IF(Y13&lt;0,"NO PAGAR","COBRAR")</f>
        <v>COBRAR</v>
      </c>
      <c r="Y14" s="177"/>
      <c r="AA14" s="4">
        <v>45259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168" t="s">
        <v>9</v>
      </c>
      <c r="C15" s="16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68" t="s">
        <v>9</v>
      </c>
      <c r="Y15" s="169"/>
      <c r="AA15" s="4">
        <v>45260</v>
      </c>
      <c r="AB15" s="3" t="s">
        <v>88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45269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300</v>
      </c>
      <c r="AA17" s="4">
        <v>45274</v>
      </c>
      <c r="AB17" s="3" t="s">
        <v>88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50</v>
      </c>
      <c r="AA18" s="4">
        <v>45276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30</v>
      </c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164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70" t="s">
        <v>7</v>
      </c>
      <c r="F24" s="171"/>
      <c r="G24" s="172"/>
      <c r="H24" s="5">
        <f>SUM(H10:H23)</f>
        <v>1269.04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35</v>
      </c>
      <c r="AA24" s="170" t="s">
        <v>7</v>
      </c>
      <c r="AB24" s="171"/>
      <c r="AC24" s="172"/>
      <c r="AD24" s="5">
        <f>SUM(AD10:AD23)</f>
        <v>1830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70" t="s">
        <v>7</v>
      </c>
      <c r="O26" s="171"/>
      <c r="P26" s="171"/>
      <c r="Q26" s="172"/>
      <c r="R26" s="18">
        <f>SUM(R10:R25)</f>
        <v>102.65</v>
      </c>
      <c r="S26" s="3"/>
      <c r="V26" s="17"/>
      <c r="X26" s="12"/>
      <c r="Y26" s="10"/>
      <c r="AJ26" s="170" t="s">
        <v>7</v>
      </c>
      <c r="AK26" s="171"/>
      <c r="AL26" s="171"/>
      <c r="AM26" s="172"/>
      <c r="AN26" s="18">
        <f>SUM(AN10:AN25)</f>
        <v>300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102.65</v>
      </c>
      <c r="V35" s="17"/>
      <c r="X35" s="15" t="s">
        <v>18</v>
      </c>
      <c r="Y35" s="16">
        <f>SUM(Y16:Y34)</f>
        <v>518.81999999999994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73" t="s">
        <v>30</v>
      </c>
      <c r="I48" s="173"/>
      <c r="J48" s="173"/>
      <c r="V48" s="17"/>
      <c r="AA48" s="173" t="s">
        <v>31</v>
      </c>
      <c r="AB48" s="173"/>
      <c r="AC48" s="173"/>
    </row>
    <row r="49" spans="2:41">
      <c r="H49" s="173"/>
      <c r="I49" s="173"/>
      <c r="J49" s="173"/>
      <c r="V49" s="17"/>
      <c r="AA49" s="173"/>
      <c r="AB49" s="173"/>
      <c r="AC49" s="173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74" t="s">
        <v>197</v>
      </c>
      <c r="F53" s="174"/>
      <c r="G53" s="174"/>
      <c r="H53" s="174"/>
      <c r="V53" s="17"/>
      <c r="X53" s="23" t="s">
        <v>82</v>
      </c>
      <c r="Y53" s="20">
        <f>IF(B53="PAGADO",0,C58)</f>
        <v>0</v>
      </c>
      <c r="AA53" s="174" t="s">
        <v>83</v>
      </c>
      <c r="AB53" s="174"/>
      <c r="AC53" s="174"/>
      <c r="AD53" s="174"/>
    </row>
    <row r="54" spans="2:41">
      <c r="B54" s="1" t="s">
        <v>0</v>
      </c>
      <c r="C54" s="19">
        <f>H69</f>
        <v>1415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340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45268</v>
      </c>
      <c r="F55" s="3" t="s">
        <v>194</v>
      </c>
      <c r="G55" s="3" t="s">
        <v>198</v>
      </c>
      <c r="H55" s="5">
        <v>220</v>
      </c>
      <c r="N55" s="3"/>
      <c r="O55" s="3"/>
      <c r="P55" s="3"/>
      <c r="Q55" s="3"/>
      <c r="R55" s="18"/>
      <c r="S55" s="3"/>
      <c r="V55" s="17"/>
      <c r="Y55" s="20"/>
      <c r="AA55" s="4">
        <v>44918</v>
      </c>
      <c r="AB55" s="3" t="s">
        <v>199</v>
      </c>
      <c r="AC55" s="3" t="s">
        <v>240</v>
      </c>
      <c r="AD55" s="5">
        <v>220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1415</v>
      </c>
      <c r="E56" s="4">
        <v>45275</v>
      </c>
      <c r="F56" s="3" t="s">
        <v>194</v>
      </c>
      <c r="G56" s="3" t="s">
        <v>198</v>
      </c>
      <c r="H56" s="5">
        <v>220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340</v>
      </c>
      <c r="AA56" s="4">
        <v>44875</v>
      </c>
      <c r="AB56" s="3" t="s">
        <v>263</v>
      </c>
      <c r="AC56" s="3" t="s">
        <v>86</v>
      </c>
      <c r="AD56" s="5">
        <v>120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C77</f>
        <v>0</v>
      </c>
      <c r="E57" s="4">
        <v>44907</v>
      </c>
      <c r="F57" s="3" t="s">
        <v>85</v>
      </c>
      <c r="G57" s="3" t="s">
        <v>86</v>
      </c>
      <c r="H57" s="5">
        <v>200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Y77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1415</v>
      </c>
      <c r="E58" s="4">
        <v>44918</v>
      </c>
      <c r="F58" s="3" t="s">
        <v>85</v>
      </c>
      <c r="G58" s="3" t="s">
        <v>86</v>
      </c>
      <c r="H58" s="5">
        <v>150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340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44921</v>
      </c>
      <c r="F59" s="3" t="s">
        <v>85</v>
      </c>
      <c r="G59" s="3" t="s">
        <v>86</v>
      </c>
      <c r="H59" s="5">
        <v>200</v>
      </c>
      <c r="N59" s="3"/>
      <c r="O59" s="3"/>
      <c r="P59" s="3"/>
      <c r="Q59" s="3"/>
      <c r="R59" s="18"/>
      <c r="S59" s="3"/>
      <c r="V59" s="17"/>
      <c r="X59" s="175" t="str">
        <f>IF(Y58&lt;0,"NO PAGAR","COBRAR'")</f>
        <v>COBRAR'</v>
      </c>
      <c r="Y59" s="17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75" t="str">
        <f>IF(C58&lt;0,"NO PAGAR","COBRAR'")</f>
        <v>COBRAR'</v>
      </c>
      <c r="C60" s="175"/>
      <c r="E60" s="4">
        <v>44860</v>
      </c>
      <c r="F60" s="3" t="s">
        <v>85</v>
      </c>
      <c r="G60" s="3" t="s">
        <v>86</v>
      </c>
      <c r="H60" s="5">
        <v>175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68" t="s">
        <v>9</v>
      </c>
      <c r="C61" s="169"/>
      <c r="E61" s="4">
        <v>44923</v>
      </c>
      <c r="F61" s="3" t="s">
        <v>208</v>
      </c>
      <c r="G61" s="3" t="s">
        <v>209</v>
      </c>
      <c r="H61" s="5">
        <v>100</v>
      </c>
      <c r="N61" s="3"/>
      <c r="O61" s="3"/>
      <c r="P61" s="3"/>
      <c r="Q61" s="3"/>
      <c r="R61" s="18"/>
      <c r="S61" s="3"/>
      <c r="V61" s="17"/>
      <c r="X61" s="168" t="s">
        <v>9</v>
      </c>
      <c r="Y61" s="16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>
        <v>44923</v>
      </c>
      <c r="F62" s="3" t="s">
        <v>85</v>
      </c>
      <c r="G62" s="3" t="s">
        <v>86</v>
      </c>
      <c r="H62" s="5">
        <v>150</v>
      </c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70" t="s">
        <v>7</v>
      </c>
      <c r="F69" s="171"/>
      <c r="G69" s="172"/>
      <c r="H69" s="5">
        <f>SUM(H55:H68)</f>
        <v>1415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70" t="s">
        <v>7</v>
      </c>
      <c r="AB69" s="171"/>
      <c r="AC69" s="172"/>
      <c r="AD69" s="5">
        <f>SUM(AD55:AD68)</f>
        <v>340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70" t="s">
        <v>7</v>
      </c>
      <c r="O71" s="171"/>
      <c r="P71" s="171"/>
      <c r="Q71" s="172"/>
      <c r="R71" s="18">
        <f>SUM(R55:R70)</f>
        <v>0</v>
      </c>
      <c r="S71" s="3"/>
      <c r="V71" s="17"/>
      <c r="X71" s="12"/>
      <c r="Y71" s="10"/>
      <c r="AJ71" s="170" t="s">
        <v>7</v>
      </c>
      <c r="AK71" s="171"/>
      <c r="AL71" s="171"/>
      <c r="AM71" s="172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5" t="s">
        <v>18</v>
      </c>
      <c r="C77" s="16">
        <f>SUM(C62:C76)</f>
        <v>0</v>
      </c>
      <c r="D77" t="s">
        <v>22</v>
      </c>
      <c r="E77" t="s">
        <v>21</v>
      </c>
      <c r="V77" s="17"/>
      <c r="X77" s="15" t="s">
        <v>18</v>
      </c>
      <c r="Y77" s="16">
        <f>SUM(Y62:Y76)</f>
        <v>0</v>
      </c>
      <c r="Z77" t="s">
        <v>22</v>
      </c>
      <c r="AA77" t="s">
        <v>21</v>
      </c>
    </row>
    <row r="78" spans="2:41">
      <c r="E78" s="1" t="s">
        <v>19</v>
      </c>
      <c r="V78" s="17"/>
      <c r="AA78" s="1" t="s">
        <v>19</v>
      </c>
    </row>
    <row r="79" spans="2:41">
      <c r="V79" s="17"/>
    </row>
    <row r="80" spans="2:41">
      <c r="V80" s="17"/>
    </row>
    <row r="81" spans="22:31">
      <c r="V81" s="17"/>
    </row>
    <row r="82" spans="22:31">
      <c r="V82" s="17"/>
    </row>
    <row r="83" spans="22:31">
      <c r="V83" s="17"/>
    </row>
    <row r="84" spans="22:31">
      <c r="V84" s="17"/>
    </row>
    <row r="85" spans="22:31">
      <c r="V85" s="17"/>
    </row>
    <row r="86" spans="22:31">
      <c r="V86" s="17"/>
    </row>
    <row r="87" spans="22:31">
      <c r="V87" s="17"/>
    </row>
    <row r="88" spans="22:31">
      <c r="V88" s="17"/>
    </row>
    <row r="89" spans="22:31">
      <c r="V89" s="17"/>
    </row>
    <row r="90" spans="22:31">
      <c r="V90" s="17"/>
    </row>
    <row r="91" spans="22:31">
      <c r="V91" s="17"/>
    </row>
    <row r="92" spans="22:31">
      <c r="V92" s="17"/>
    </row>
    <row r="93" spans="22:31">
      <c r="V93" s="17"/>
    </row>
    <row r="94" spans="22:31">
      <c r="V94" s="17"/>
    </row>
    <row r="95" spans="22:31">
      <c r="V95" s="17"/>
    </row>
    <row r="96" spans="22:31">
      <c r="V96" s="17"/>
      <c r="AC96" s="176" t="s">
        <v>29</v>
      </c>
      <c r="AD96" s="176"/>
      <c r="AE96" s="176"/>
    </row>
    <row r="97" spans="2:41">
      <c r="H97" s="173" t="s">
        <v>28</v>
      </c>
      <c r="I97" s="173"/>
      <c r="J97" s="173"/>
      <c r="V97" s="17"/>
      <c r="AC97" s="176"/>
      <c r="AD97" s="176"/>
      <c r="AE97" s="176"/>
    </row>
    <row r="98" spans="2:41">
      <c r="H98" s="173"/>
      <c r="I98" s="173"/>
      <c r="J98" s="173"/>
      <c r="V98" s="17"/>
      <c r="AC98" s="176"/>
      <c r="AD98" s="176"/>
      <c r="AE98" s="176"/>
    </row>
    <row r="99" spans="2:41">
      <c r="V99" s="17"/>
    </row>
    <row r="100" spans="2:41">
      <c r="V100" s="17"/>
    </row>
    <row r="101" spans="2:41" ht="23.25">
      <c r="B101" s="22" t="s">
        <v>33</v>
      </c>
      <c r="V101" s="17"/>
      <c r="X101" s="22" t="s">
        <v>33</v>
      </c>
    </row>
    <row r="102" spans="2:41" ht="23.25">
      <c r="B102" s="23" t="s">
        <v>82</v>
      </c>
      <c r="C102" s="20">
        <f>IF(X53="PAGADO",0,Y58)</f>
        <v>0</v>
      </c>
      <c r="E102" s="174" t="s">
        <v>83</v>
      </c>
      <c r="F102" s="174"/>
      <c r="G102" s="174"/>
      <c r="H102" s="174"/>
      <c r="V102" s="17"/>
      <c r="X102" s="23" t="s">
        <v>32</v>
      </c>
      <c r="Y102" s="20">
        <f>IF(B102="PAGADO",0,C107)</f>
        <v>0</v>
      </c>
      <c r="AA102" s="174" t="s">
        <v>20</v>
      </c>
      <c r="AB102" s="174"/>
      <c r="AC102" s="174"/>
      <c r="AD102" s="174"/>
    </row>
    <row r="103" spans="2:41">
      <c r="B103" s="1" t="s">
        <v>0</v>
      </c>
      <c r="C103" s="19">
        <f>H118</f>
        <v>2225</v>
      </c>
      <c r="E103" s="2" t="s">
        <v>1</v>
      </c>
      <c r="F103" s="2" t="s">
        <v>2</v>
      </c>
      <c r="G103" s="2" t="s">
        <v>3</v>
      </c>
      <c r="H103" s="2" t="s">
        <v>4</v>
      </c>
      <c r="N103" s="2" t="s">
        <v>1</v>
      </c>
      <c r="O103" s="2" t="s">
        <v>5</v>
      </c>
      <c r="P103" s="2" t="s">
        <v>4</v>
      </c>
      <c r="Q103" s="2" t="s">
        <v>6</v>
      </c>
      <c r="R103" s="2" t="s">
        <v>7</v>
      </c>
      <c r="S103" s="3"/>
      <c r="V103" s="17"/>
      <c r="X103" s="1" t="s">
        <v>0</v>
      </c>
      <c r="Y103" s="19">
        <f>AD118</f>
        <v>0</v>
      </c>
      <c r="AA103" s="2" t="s">
        <v>1</v>
      </c>
      <c r="AB103" s="2" t="s">
        <v>2</v>
      </c>
      <c r="AC103" s="2" t="s">
        <v>3</v>
      </c>
      <c r="AD103" s="2" t="s">
        <v>4</v>
      </c>
      <c r="AJ103" s="2" t="s">
        <v>1</v>
      </c>
      <c r="AK103" s="2" t="s">
        <v>5</v>
      </c>
      <c r="AL103" s="2" t="s">
        <v>4</v>
      </c>
      <c r="AM103" s="2" t="s">
        <v>6</v>
      </c>
      <c r="AN103" s="2" t="s">
        <v>7</v>
      </c>
      <c r="AO103" s="3"/>
    </row>
    <row r="104" spans="2:41">
      <c r="C104" s="20"/>
      <c r="E104" s="4">
        <v>44913</v>
      </c>
      <c r="F104" s="3" t="s">
        <v>274</v>
      </c>
      <c r="G104" s="3" t="s">
        <v>276</v>
      </c>
      <c r="H104" s="5">
        <v>150</v>
      </c>
      <c r="N104" s="3"/>
      <c r="O104" s="3"/>
      <c r="P104" s="3"/>
      <c r="Q104" s="3"/>
      <c r="R104" s="18"/>
      <c r="S104" s="3"/>
      <c r="V104" s="17"/>
      <c r="Y104" s="20"/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24</v>
      </c>
      <c r="C105" s="19">
        <f>IF(C102&gt;0,C102+C103,C103)</f>
        <v>2225</v>
      </c>
      <c r="E105" s="4">
        <v>44916</v>
      </c>
      <c r="F105" s="3" t="s">
        <v>274</v>
      </c>
      <c r="G105" s="3" t="s">
        <v>276</v>
      </c>
      <c r="H105" s="5">
        <v>150</v>
      </c>
      <c r="N105" s="3"/>
      <c r="O105" s="3"/>
      <c r="P105" s="3"/>
      <c r="Q105" s="3"/>
      <c r="R105" s="18"/>
      <c r="S105" s="3"/>
      <c r="V105" s="17"/>
      <c r="X105" s="1" t="s">
        <v>24</v>
      </c>
      <c r="Y105" s="19">
        <f>IF(Y102&gt;0,Y102+Y103,Y103)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9</v>
      </c>
      <c r="C106" s="20">
        <f>C121</f>
        <v>50</v>
      </c>
      <c r="E106" s="4">
        <v>45274</v>
      </c>
      <c r="F106" s="3" t="s">
        <v>281</v>
      </c>
      <c r="G106" s="3" t="s">
        <v>200</v>
      </c>
      <c r="H106" s="5">
        <v>130</v>
      </c>
      <c r="N106" s="3"/>
      <c r="O106" s="3"/>
      <c r="P106" s="3"/>
      <c r="Q106" s="3"/>
      <c r="R106" s="18"/>
      <c r="S106" s="3"/>
      <c r="V106" s="17"/>
      <c r="X106" s="1" t="s">
        <v>9</v>
      </c>
      <c r="Y106" s="20">
        <f>Y121</f>
        <v>77.039999999999992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6" t="s">
        <v>25</v>
      </c>
      <c r="C107" s="21">
        <f>C105-C106</f>
        <v>2175</v>
      </c>
      <c r="E107" s="4">
        <v>44930</v>
      </c>
      <c r="F107" s="3" t="s">
        <v>237</v>
      </c>
      <c r="G107" s="3" t="s">
        <v>285</v>
      </c>
      <c r="H107" s="5">
        <v>580</v>
      </c>
      <c r="N107" s="3"/>
      <c r="O107" s="3"/>
      <c r="P107" s="3"/>
      <c r="Q107" s="3"/>
      <c r="R107" s="18"/>
      <c r="S107" s="3"/>
      <c r="V107" s="17"/>
      <c r="X107" s="6" t="s">
        <v>8</v>
      </c>
      <c r="Y107" s="21">
        <f>Y105-Y106</f>
        <v>-77.039999999999992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ht="26.25">
      <c r="B108" s="177" t="str">
        <f>IF(C107&lt;0,"NO PAGAR","COBRAR")</f>
        <v>COBRAR</v>
      </c>
      <c r="C108" s="177"/>
      <c r="E108" s="4">
        <v>44937</v>
      </c>
      <c r="F108" s="3" t="s">
        <v>237</v>
      </c>
      <c r="G108" s="3" t="s">
        <v>285</v>
      </c>
      <c r="H108" s="5">
        <v>580</v>
      </c>
      <c r="N108" s="3"/>
      <c r="O108" s="3"/>
      <c r="P108" s="3"/>
      <c r="Q108" s="3"/>
      <c r="R108" s="18"/>
      <c r="S108" s="3"/>
      <c r="V108" s="17"/>
      <c r="X108" s="177" t="str">
        <f>IF(Y107&lt;0,"NO PAGAR","COBRAR")</f>
        <v>NO PAGAR</v>
      </c>
      <c r="Y108" s="177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68" t="s">
        <v>9</v>
      </c>
      <c r="C109" s="169"/>
      <c r="E109" s="4">
        <v>44932</v>
      </c>
      <c r="F109" s="3" t="s">
        <v>87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168" t="s">
        <v>9</v>
      </c>
      <c r="Y109" s="169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9" t="str">
        <f>IF(C129&lt;0,"SALDO A FAVOR","SALDO ADELANTAD0'")</f>
        <v>SALDO ADELANTAD0'</v>
      </c>
      <c r="C110" s="10" t="b">
        <f>IF(Y58&lt;=0,Y58*-1)</f>
        <v>0</v>
      </c>
      <c r="E110" s="4">
        <v>44942</v>
      </c>
      <c r="F110" s="3" t="s">
        <v>87</v>
      </c>
      <c r="G110" s="3" t="s">
        <v>200</v>
      </c>
      <c r="H110" s="5">
        <v>200</v>
      </c>
      <c r="N110" s="3"/>
      <c r="O110" s="3"/>
      <c r="P110" s="3"/>
      <c r="Q110" s="3"/>
      <c r="R110" s="18"/>
      <c r="S110" s="3"/>
      <c r="V110" s="17"/>
      <c r="X110" s="9" t="str">
        <f>IF(C107&lt;0,"SALDO ADELANTADO","SALDO A FAVOR'")</f>
        <v>SALDO A FAVOR'</v>
      </c>
      <c r="Y110" s="10" t="b">
        <f>IF(C107&lt;=0,C107*-1)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10</v>
      </c>
      <c r="C111" s="10">
        <f>R120</f>
        <v>0</v>
      </c>
      <c r="E111" s="4">
        <v>44931</v>
      </c>
      <c r="F111" s="3" t="s">
        <v>293</v>
      </c>
      <c r="G111" s="3" t="s">
        <v>230</v>
      </c>
      <c r="H111" s="5">
        <v>125</v>
      </c>
      <c r="N111" s="3"/>
      <c r="O111" s="3"/>
      <c r="P111" s="3"/>
      <c r="Q111" s="3"/>
      <c r="R111" s="18"/>
      <c r="S111" s="3"/>
      <c r="V111" s="17"/>
      <c r="X111" s="11" t="s">
        <v>10</v>
      </c>
      <c r="Y111" s="10">
        <f>AN120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11</v>
      </c>
      <c r="C112" s="10">
        <v>50</v>
      </c>
      <c r="E112" s="4">
        <v>44939</v>
      </c>
      <c r="F112" s="3" t="s">
        <v>231</v>
      </c>
      <c r="G112" s="3" t="s">
        <v>230</v>
      </c>
      <c r="H112" s="5">
        <v>110</v>
      </c>
      <c r="N112" s="3"/>
      <c r="O112" s="3"/>
      <c r="P112" s="3"/>
      <c r="Q112" s="3"/>
      <c r="R112" s="18"/>
      <c r="S112" s="3"/>
      <c r="V112" s="17"/>
      <c r="X112" s="11" t="s">
        <v>11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12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12</v>
      </c>
      <c r="Y113" s="10">
        <v>30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13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13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14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14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15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15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16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16</v>
      </c>
      <c r="Y117" s="10">
        <v>47.04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17</v>
      </c>
      <c r="C118" s="10"/>
      <c r="E118" s="170" t="s">
        <v>7</v>
      </c>
      <c r="F118" s="171"/>
      <c r="G118" s="172"/>
      <c r="H118" s="5">
        <f>SUM(H104:H117)</f>
        <v>2225</v>
      </c>
      <c r="N118" s="3"/>
      <c r="O118" s="3"/>
      <c r="P118" s="3"/>
      <c r="Q118" s="3"/>
      <c r="R118" s="18"/>
      <c r="S118" s="3"/>
      <c r="V118" s="17"/>
      <c r="X118" s="11" t="s">
        <v>17</v>
      </c>
      <c r="Y118" s="10"/>
      <c r="AA118" s="170" t="s">
        <v>7</v>
      </c>
      <c r="AB118" s="171"/>
      <c r="AC118" s="172"/>
      <c r="AD118" s="5">
        <f>SUM(AD104:AD117)</f>
        <v>0</v>
      </c>
      <c r="AJ118" s="3"/>
      <c r="AK118" s="3"/>
      <c r="AL118" s="3"/>
      <c r="AM118" s="3"/>
      <c r="AN118" s="18"/>
      <c r="AO118" s="3"/>
    </row>
    <row r="119" spans="1:43">
      <c r="B119" s="12"/>
      <c r="C119" s="10"/>
      <c r="E119" s="13"/>
      <c r="F119" s="13"/>
      <c r="G119" s="13"/>
      <c r="N119" s="3"/>
      <c r="O119" s="3"/>
      <c r="P119" s="3"/>
      <c r="Q119" s="3"/>
      <c r="R119" s="18"/>
      <c r="S119" s="3"/>
      <c r="V119" s="17"/>
      <c r="X119" s="12"/>
      <c r="Y119" s="10"/>
      <c r="AA119" s="13"/>
      <c r="AB119" s="13"/>
      <c r="AC119" s="13"/>
      <c r="AJ119" s="3"/>
      <c r="AK119" s="3"/>
      <c r="AL119" s="3"/>
      <c r="AM119" s="3"/>
      <c r="AN119" s="18"/>
      <c r="AO119" s="3"/>
    </row>
    <row r="120" spans="1:43">
      <c r="B120" s="12"/>
      <c r="C120" s="10"/>
      <c r="N120" s="170" t="s">
        <v>7</v>
      </c>
      <c r="O120" s="171"/>
      <c r="P120" s="171"/>
      <c r="Q120" s="172"/>
      <c r="R120" s="18">
        <f>SUM(R104:R119)</f>
        <v>0</v>
      </c>
      <c r="S120" s="3"/>
      <c r="V120" s="17"/>
      <c r="X120" s="12"/>
      <c r="Y120" s="10"/>
      <c r="AJ120" s="170" t="s">
        <v>7</v>
      </c>
      <c r="AK120" s="171"/>
      <c r="AL120" s="171"/>
      <c r="AM120" s="172"/>
      <c r="AN120" s="18">
        <f>SUM(AN104:AN119)</f>
        <v>0</v>
      </c>
      <c r="AO120" s="3"/>
    </row>
    <row r="121" spans="1:43">
      <c r="B121" s="15" t="s">
        <v>18</v>
      </c>
      <c r="C121" s="16">
        <f>SUM(C110:C120)</f>
        <v>50</v>
      </c>
      <c r="V121" s="17"/>
      <c r="X121" s="15" t="s">
        <v>18</v>
      </c>
      <c r="Y121" s="16">
        <f>SUM(Y110:Y120)</f>
        <v>77.039999999999992</v>
      </c>
    </row>
    <row r="122" spans="1:43">
      <c r="D122" t="s">
        <v>22</v>
      </c>
      <c r="E122" t="s">
        <v>21</v>
      </c>
      <c r="V122" s="17"/>
      <c r="Z122" t="s">
        <v>22</v>
      </c>
      <c r="AA122" t="s">
        <v>21</v>
      </c>
    </row>
    <row r="123" spans="1:43">
      <c r="E123" s="1" t="s">
        <v>19</v>
      </c>
      <c r="V123" s="17"/>
      <c r="AA123" s="1" t="s">
        <v>19</v>
      </c>
    </row>
    <row r="124" spans="1:43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V127" s="17"/>
    </row>
    <row r="128" spans="1:43">
      <c r="H128" s="173" t="s">
        <v>30</v>
      </c>
      <c r="I128" s="173"/>
      <c r="J128" s="173"/>
      <c r="V128" s="17"/>
      <c r="AA128" s="173" t="s">
        <v>31</v>
      </c>
      <c r="AB128" s="173"/>
      <c r="AC128" s="173"/>
    </row>
    <row r="129" spans="2:41">
      <c r="H129" s="173"/>
      <c r="I129" s="173"/>
      <c r="J129" s="173"/>
      <c r="V129" s="17"/>
      <c r="AA129" s="173"/>
      <c r="AB129" s="173"/>
      <c r="AC129" s="173"/>
    </row>
    <row r="130" spans="2:41">
      <c r="V130" s="17"/>
    </row>
    <row r="131" spans="2:41">
      <c r="V131" s="17"/>
    </row>
    <row r="132" spans="2:41" ht="23.25">
      <c r="B132" s="24" t="s">
        <v>33</v>
      </c>
      <c r="V132" s="17"/>
      <c r="X132" s="22" t="s">
        <v>33</v>
      </c>
    </row>
    <row r="133" spans="2:41" ht="23.25">
      <c r="B133" s="23" t="s">
        <v>82</v>
      </c>
      <c r="C133" s="20">
        <f>IF(X102="PAGADO",0,Y107)</f>
        <v>-77.039999999999992</v>
      </c>
      <c r="E133" s="174" t="s">
        <v>20</v>
      </c>
      <c r="F133" s="174"/>
      <c r="G133" s="174"/>
      <c r="H133" s="174"/>
      <c r="V133" s="17"/>
      <c r="X133" s="23" t="s">
        <v>32</v>
      </c>
      <c r="Y133" s="20">
        <f>IF(B133="PAGADO",0,C138)</f>
        <v>0</v>
      </c>
      <c r="AA133" s="174" t="s">
        <v>20</v>
      </c>
      <c r="AB133" s="174"/>
      <c r="AC133" s="174"/>
      <c r="AD133" s="174"/>
      <c r="AK133" t="s">
        <v>10</v>
      </c>
    </row>
    <row r="134" spans="2:41">
      <c r="B134" s="1" t="s">
        <v>0</v>
      </c>
      <c r="C134" s="19">
        <f>H149</f>
        <v>970</v>
      </c>
      <c r="E134" s="2" t="s">
        <v>1</v>
      </c>
      <c r="F134" s="2" t="s">
        <v>2</v>
      </c>
      <c r="G134" s="2" t="s">
        <v>3</v>
      </c>
      <c r="H134" s="2" t="s">
        <v>4</v>
      </c>
      <c r="N134" s="2" t="s">
        <v>1</v>
      </c>
      <c r="O134" s="2" t="s">
        <v>5</v>
      </c>
      <c r="P134" s="2" t="s">
        <v>4</v>
      </c>
      <c r="Q134" s="2" t="s">
        <v>6</v>
      </c>
      <c r="R134" s="2" t="s">
        <v>7</v>
      </c>
      <c r="S134" s="3"/>
      <c r="V134" s="17"/>
      <c r="X134" s="1" t="s">
        <v>0</v>
      </c>
      <c r="Y134" s="19">
        <f>AD149</f>
        <v>805</v>
      </c>
      <c r="AA134" s="2" t="s">
        <v>1</v>
      </c>
      <c r="AB134" s="2" t="s">
        <v>2</v>
      </c>
      <c r="AC134" s="2" t="s">
        <v>3</v>
      </c>
      <c r="AD134" s="2" t="s">
        <v>4</v>
      </c>
      <c r="AJ134" s="2" t="s">
        <v>1</v>
      </c>
      <c r="AK134" s="2" t="s">
        <v>5</v>
      </c>
      <c r="AL134" s="2" t="s">
        <v>4</v>
      </c>
      <c r="AM134" s="2" t="s">
        <v>6</v>
      </c>
      <c r="AN134" s="2" t="s">
        <v>7</v>
      </c>
      <c r="AO134" s="3"/>
    </row>
    <row r="135" spans="2:41">
      <c r="C135" s="20"/>
      <c r="E135" s="4">
        <v>44915</v>
      </c>
      <c r="F135" s="3" t="s">
        <v>149</v>
      </c>
      <c r="G135" s="3" t="s">
        <v>150</v>
      </c>
      <c r="H135" s="5">
        <v>170</v>
      </c>
      <c r="N135" s="3"/>
      <c r="O135" s="3"/>
      <c r="P135" s="3"/>
      <c r="Q135" s="3"/>
      <c r="R135" s="18"/>
      <c r="S135" s="3"/>
      <c r="V135" s="17"/>
      <c r="Y135" s="20"/>
      <c r="AA135" s="4">
        <v>44885</v>
      </c>
      <c r="AB135" s="3" t="s">
        <v>352</v>
      </c>
      <c r="AC135" s="3" t="s">
        <v>97</v>
      </c>
      <c r="AD135" s="5">
        <v>315</v>
      </c>
      <c r="AJ135" s="25">
        <v>44973</v>
      </c>
      <c r="AK135" s="3" t="s">
        <v>338</v>
      </c>
      <c r="AL135" s="3"/>
      <c r="AM135" s="3"/>
      <c r="AN135" s="18">
        <v>573.16</v>
      </c>
      <c r="AO135" s="3"/>
    </row>
    <row r="136" spans="2:41">
      <c r="B136" s="1" t="s">
        <v>24</v>
      </c>
      <c r="C136" s="19">
        <f>IF(C133&gt;0,C134+C133,C134)</f>
        <v>970</v>
      </c>
      <c r="E136" s="4">
        <v>45289</v>
      </c>
      <c r="F136" s="3" t="s">
        <v>149</v>
      </c>
      <c r="G136" s="3" t="s">
        <v>152</v>
      </c>
      <c r="H136" s="5">
        <v>190</v>
      </c>
      <c r="N136" s="3"/>
      <c r="O136" s="3"/>
      <c r="P136" s="3"/>
      <c r="Q136" s="3"/>
      <c r="R136" s="18"/>
      <c r="S136" s="3"/>
      <c r="V136" s="17"/>
      <c r="X136" s="1" t="s">
        <v>24</v>
      </c>
      <c r="Y136" s="19">
        <f>IF(Y133&gt;0,Y133+Y134,Y134)</f>
        <v>805</v>
      </c>
      <c r="AA136" s="4">
        <v>44946</v>
      </c>
      <c r="AB136" s="3" t="s">
        <v>194</v>
      </c>
      <c r="AC136" s="3" t="s">
        <v>152</v>
      </c>
      <c r="AD136" s="5">
        <v>200</v>
      </c>
      <c r="AJ136" s="3"/>
      <c r="AK136" s="3"/>
      <c r="AL136" s="3"/>
      <c r="AM136" s="3"/>
      <c r="AN136" s="18"/>
      <c r="AO136" s="3"/>
    </row>
    <row r="137" spans="2:41">
      <c r="B137" s="1" t="s">
        <v>9</v>
      </c>
      <c r="C137" s="20">
        <f>C151</f>
        <v>77.039999999999992</v>
      </c>
      <c r="E137" s="4">
        <v>44935</v>
      </c>
      <c r="F137" s="3" t="s">
        <v>333</v>
      </c>
      <c r="G137" s="3" t="s">
        <v>97</v>
      </c>
      <c r="H137" s="5">
        <v>325</v>
      </c>
      <c r="N137" s="3"/>
      <c r="O137" s="3"/>
      <c r="P137" s="3"/>
      <c r="Q137" s="3"/>
      <c r="R137" s="18"/>
      <c r="S137" s="3"/>
      <c r="V137" s="17"/>
      <c r="X137" s="1" t="s">
        <v>9</v>
      </c>
      <c r="Y137" s="20">
        <f>Y152</f>
        <v>633.64</v>
      </c>
      <c r="AA137" s="4">
        <v>44953</v>
      </c>
      <c r="AB137" s="3" t="s">
        <v>194</v>
      </c>
      <c r="AC137" s="3" t="s">
        <v>89</v>
      </c>
      <c r="AD137" s="5">
        <v>170</v>
      </c>
      <c r="AJ137" s="3"/>
      <c r="AK137" s="3"/>
      <c r="AL137" s="3"/>
      <c r="AM137" s="3"/>
      <c r="AN137" s="18"/>
      <c r="AO137" s="3"/>
    </row>
    <row r="138" spans="2:41">
      <c r="B138" s="6" t="s">
        <v>26</v>
      </c>
      <c r="C138" s="21">
        <f>C136-C137</f>
        <v>892.96</v>
      </c>
      <c r="E138" s="4">
        <v>44943</v>
      </c>
      <c r="F138" s="3" t="s">
        <v>111</v>
      </c>
      <c r="G138" s="3" t="s">
        <v>243</v>
      </c>
      <c r="H138" s="5">
        <v>285</v>
      </c>
      <c r="N138" s="3"/>
      <c r="O138" s="3"/>
      <c r="P138" s="3"/>
      <c r="Q138" s="3"/>
      <c r="R138" s="18"/>
      <c r="S138" s="3"/>
      <c r="V138" s="17"/>
      <c r="X138" s="6" t="s">
        <v>27</v>
      </c>
      <c r="Y138" s="21">
        <f>Y136-Y137</f>
        <v>171.36</v>
      </c>
      <c r="AA138" s="4">
        <v>44951</v>
      </c>
      <c r="AB138" s="3" t="s">
        <v>263</v>
      </c>
      <c r="AC138" s="3" t="s">
        <v>89</v>
      </c>
      <c r="AD138" s="5">
        <v>120</v>
      </c>
      <c r="AJ138" s="3"/>
      <c r="AK138" s="3"/>
      <c r="AL138" s="3"/>
      <c r="AM138" s="3"/>
      <c r="AN138" s="18"/>
      <c r="AO138" s="3"/>
    </row>
    <row r="139" spans="2:41" ht="23.25">
      <c r="B139" s="6"/>
      <c r="C139" s="7"/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75" t="str">
        <f>IF(Y138&lt;0,"NO PAGAR","COBRAR'")</f>
        <v>COBRAR'</v>
      </c>
      <c r="Y139" s="175"/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2:41" ht="23.25">
      <c r="B140" s="175" t="str">
        <f>IF(C138&lt;0,"NO PAGAR","COBRAR'")</f>
        <v>COBRAR'</v>
      </c>
      <c r="C140" s="175"/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6"/>
      <c r="Y140" s="8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>
      <c r="B141" s="168" t="s">
        <v>9</v>
      </c>
      <c r="C141" s="169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168" t="s">
        <v>9</v>
      </c>
      <c r="Y141" s="169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9" t="str">
        <f>IF(Y107&lt;0,"SALDO ADELANTADO","SALDO A FAVOR '")</f>
        <v>SALDO ADELANTADO</v>
      </c>
      <c r="C142" s="10">
        <f>IF(Y107&lt;=0,Y107*-1)</f>
        <v>77.039999999999992</v>
      </c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9" t="str">
        <f>IF(C138&lt;0,"SALDO ADELANTADO","SALDO A FAVOR'")</f>
        <v>SALDO A FAVOR'</v>
      </c>
      <c r="Y142" s="10" t="b">
        <f>IF(C138&lt;=0,C138*-1)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11" t="s">
        <v>10</v>
      </c>
      <c r="C143" s="10">
        <f>R151</f>
        <v>0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1" t="s">
        <v>10</v>
      </c>
      <c r="Y143" s="10">
        <f>AN151</f>
        <v>573.16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11</v>
      </c>
      <c r="C144" s="10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11</v>
      </c>
      <c r="Y144" s="10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12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12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13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13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14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14</v>
      </c>
      <c r="Y147" s="10">
        <v>60.48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15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15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16</v>
      </c>
      <c r="C149" s="10"/>
      <c r="E149" s="170" t="s">
        <v>7</v>
      </c>
      <c r="F149" s="171"/>
      <c r="G149" s="172"/>
      <c r="H149" s="5">
        <f>SUM(H135:H148)</f>
        <v>970</v>
      </c>
      <c r="N149" s="3"/>
      <c r="O149" s="3"/>
      <c r="P149" s="3"/>
      <c r="Q149" s="3"/>
      <c r="R149" s="18"/>
      <c r="S149" s="3"/>
      <c r="V149" s="17"/>
      <c r="X149" s="11" t="s">
        <v>16</v>
      </c>
      <c r="Y149" s="10"/>
      <c r="AA149" s="170" t="s">
        <v>7</v>
      </c>
      <c r="AB149" s="171"/>
      <c r="AC149" s="172"/>
      <c r="AD149" s="5">
        <f>SUM(AD135:AD148)</f>
        <v>805</v>
      </c>
      <c r="AJ149" s="3"/>
      <c r="AK149" s="3"/>
      <c r="AL149" s="3"/>
      <c r="AM149" s="3"/>
      <c r="AN149" s="18"/>
      <c r="AO149" s="3"/>
    </row>
    <row r="150" spans="2:41">
      <c r="B150" s="11" t="s">
        <v>17</v>
      </c>
      <c r="C150" s="10"/>
      <c r="E150" s="13"/>
      <c r="F150" s="13"/>
      <c r="G150" s="13"/>
      <c r="N150" s="3"/>
      <c r="O150" s="3"/>
      <c r="P150" s="3"/>
      <c r="Q150" s="3"/>
      <c r="R150" s="18"/>
      <c r="S150" s="3"/>
      <c r="V150" s="17"/>
      <c r="X150" s="11" t="s">
        <v>17</v>
      </c>
      <c r="Y150" s="10"/>
      <c r="AA150" s="13"/>
      <c r="AB150" s="13"/>
      <c r="AC150" s="13"/>
      <c r="AJ150" s="3"/>
      <c r="AK150" s="3"/>
      <c r="AL150" s="3"/>
      <c r="AM150" s="3"/>
      <c r="AN150" s="18"/>
      <c r="AO150" s="3"/>
    </row>
    <row r="151" spans="2:41">
      <c r="B151" s="15" t="s">
        <v>18</v>
      </c>
      <c r="C151" s="16">
        <f>SUM(C142:C150)</f>
        <v>77.039999999999992</v>
      </c>
      <c r="N151" s="170" t="s">
        <v>7</v>
      </c>
      <c r="O151" s="171"/>
      <c r="P151" s="171"/>
      <c r="Q151" s="172"/>
      <c r="R151" s="18">
        <f>SUM(R135:R150)</f>
        <v>0</v>
      </c>
      <c r="S151" s="3"/>
      <c r="V151" s="17"/>
      <c r="X151" s="12"/>
      <c r="Y151" s="10"/>
      <c r="AJ151" s="170" t="s">
        <v>7</v>
      </c>
      <c r="AK151" s="171"/>
      <c r="AL151" s="171"/>
      <c r="AM151" s="172"/>
      <c r="AN151" s="18">
        <f>SUM(AN135:AN150)</f>
        <v>573.16</v>
      </c>
      <c r="AO151" s="3"/>
    </row>
    <row r="152" spans="2:41">
      <c r="D152" t="s">
        <v>22</v>
      </c>
      <c r="E152" t="s">
        <v>21</v>
      </c>
      <c r="V152" s="17"/>
      <c r="X152" s="15" t="s">
        <v>18</v>
      </c>
      <c r="Y152" s="16">
        <f>SUM(Y142:Y151)</f>
        <v>633.64</v>
      </c>
      <c r="Z152" t="s">
        <v>22</v>
      </c>
      <c r="AA152" t="s">
        <v>21</v>
      </c>
    </row>
    <row r="153" spans="2:41">
      <c r="E153" s="1" t="s">
        <v>19</v>
      </c>
      <c r="V153" s="17"/>
      <c r="AA153" s="1" t="s">
        <v>19</v>
      </c>
    </row>
    <row r="154" spans="2:41">
      <c r="V154" s="17"/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  <c r="AC167" s="176" t="s">
        <v>29</v>
      </c>
      <c r="AD167" s="176"/>
      <c r="AE167" s="176"/>
    </row>
    <row r="168" spans="2:41">
      <c r="H168" s="173" t="s">
        <v>28</v>
      </c>
      <c r="I168" s="173"/>
      <c r="J168" s="173"/>
      <c r="V168" s="17"/>
      <c r="AC168" s="176"/>
      <c r="AD168" s="176"/>
      <c r="AE168" s="176"/>
    </row>
    <row r="169" spans="2:41">
      <c r="H169" s="173"/>
      <c r="I169" s="173"/>
      <c r="J169" s="173"/>
      <c r="V169" s="17"/>
      <c r="AC169" s="176"/>
      <c r="AD169" s="176"/>
      <c r="AE169" s="176"/>
    </row>
    <row r="170" spans="2:41">
      <c r="V170" s="17"/>
    </row>
    <row r="171" spans="2:41" ht="23.25">
      <c r="B171" s="22" t="s">
        <v>63</v>
      </c>
      <c r="V171" s="17"/>
    </row>
    <row r="172" spans="2:41" ht="23.25">
      <c r="B172" s="23" t="s">
        <v>32</v>
      </c>
      <c r="C172" s="20">
        <f>IF(X133="PAGADO",0,Y138)</f>
        <v>171.36</v>
      </c>
      <c r="V172" s="17"/>
      <c r="X172" s="22" t="s">
        <v>63</v>
      </c>
    </row>
    <row r="173" spans="2:41" ht="23.25">
      <c r="B173" s="1" t="s">
        <v>0</v>
      </c>
      <c r="C173" s="19">
        <f>H189</f>
        <v>170</v>
      </c>
      <c r="E173" s="174" t="s">
        <v>20</v>
      </c>
      <c r="F173" s="174"/>
      <c r="G173" s="174"/>
      <c r="H173" s="174"/>
      <c r="V173" s="17"/>
      <c r="X173" s="23" t="s">
        <v>32</v>
      </c>
      <c r="Y173" s="20">
        <f>IF(B172="PAGADO",0,C177)</f>
        <v>76.029999999999973</v>
      </c>
      <c r="AA173" s="174" t="s">
        <v>435</v>
      </c>
      <c r="AB173" s="174"/>
      <c r="AC173" s="174"/>
      <c r="AD173" s="174"/>
    </row>
    <row r="174" spans="2:41">
      <c r="C174" s="20"/>
      <c r="E174" s="2" t="s">
        <v>1</v>
      </c>
      <c r="F174" s="2" t="s">
        <v>2</v>
      </c>
      <c r="G174" s="2" t="s">
        <v>3</v>
      </c>
      <c r="H174" s="2" t="s">
        <v>4</v>
      </c>
      <c r="N174" s="2" t="s">
        <v>1</v>
      </c>
      <c r="O174" s="2" t="s">
        <v>5</v>
      </c>
      <c r="P174" s="2" t="s">
        <v>4</v>
      </c>
      <c r="Q174" s="2" t="s">
        <v>6</v>
      </c>
      <c r="R174" s="2" t="s">
        <v>7</v>
      </c>
      <c r="S174" s="3"/>
      <c r="V174" s="17"/>
      <c r="X174" s="1" t="s">
        <v>0</v>
      </c>
      <c r="Y174" s="19">
        <f>AD189</f>
        <v>580</v>
      </c>
      <c r="AA174" s="2" t="s">
        <v>1</v>
      </c>
      <c r="AB174" s="2" t="s">
        <v>2</v>
      </c>
      <c r="AC174" s="2" t="s">
        <v>3</v>
      </c>
      <c r="AD174" s="2" t="s">
        <v>4</v>
      </c>
      <c r="AJ174" s="2" t="s">
        <v>1</v>
      </c>
      <c r="AK174" s="2" t="s">
        <v>5</v>
      </c>
      <c r="AL174" s="2" t="s">
        <v>4</v>
      </c>
      <c r="AM174" s="2" t="s">
        <v>6</v>
      </c>
      <c r="AN174" s="2" t="s">
        <v>7</v>
      </c>
      <c r="AO174" s="3"/>
    </row>
    <row r="175" spans="2:41">
      <c r="B175" s="1" t="s">
        <v>24</v>
      </c>
      <c r="C175" s="19">
        <f>IF(C172&gt;0,C172+C173,C173)</f>
        <v>341.36</v>
      </c>
      <c r="E175" s="4">
        <v>44928</v>
      </c>
      <c r="F175" s="3" t="s">
        <v>149</v>
      </c>
      <c r="G175" s="3" t="s">
        <v>150</v>
      </c>
      <c r="H175" s="5">
        <v>170</v>
      </c>
      <c r="N175" s="3"/>
      <c r="O175" s="3"/>
      <c r="P175" s="3"/>
      <c r="Q175" s="3"/>
      <c r="R175" s="18"/>
      <c r="S175" s="3"/>
      <c r="V175" s="17"/>
      <c r="Y175" s="20"/>
      <c r="AA175" s="4">
        <v>44972</v>
      </c>
      <c r="AB175" s="3" t="s">
        <v>201</v>
      </c>
      <c r="AC175" s="3" t="s">
        <v>189</v>
      </c>
      <c r="AD175" s="5">
        <v>580</v>
      </c>
      <c r="AJ175" s="25">
        <v>44988</v>
      </c>
      <c r="AK175" s="3" t="s">
        <v>436</v>
      </c>
      <c r="AL175" s="3"/>
      <c r="AM175" s="3"/>
      <c r="AN175" s="18">
        <v>600</v>
      </c>
      <c r="AO175" s="3"/>
    </row>
    <row r="176" spans="2:41">
      <c r="B176" s="1" t="s">
        <v>9</v>
      </c>
      <c r="C176" s="20">
        <f>C199</f>
        <v>265.33000000000004</v>
      </c>
      <c r="E176" s="4"/>
      <c r="F176" s="3"/>
      <c r="G176" s="3"/>
      <c r="H176" s="5"/>
      <c r="N176" s="3"/>
      <c r="O176" s="3"/>
      <c r="P176" s="3"/>
      <c r="Q176" s="3"/>
      <c r="R176" s="18"/>
      <c r="S176" s="3"/>
      <c r="V176" s="17"/>
      <c r="X176" s="1" t="s">
        <v>24</v>
      </c>
      <c r="Y176" s="19">
        <f>IF(Y173&gt;0,Y173+Y174,Y174)</f>
        <v>656.03</v>
      </c>
      <c r="AA176" s="4"/>
      <c r="AB176" s="3"/>
      <c r="AC176" s="3"/>
      <c r="AD176" s="5"/>
      <c r="AJ176" s="3"/>
      <c r="AK176" s="3"/>
      <c r="AL176" s="3"/>
      <c r="AM176" s="3"/>
      <c r="AN176" s="18"/>
      <c r="AO176" s="3"/>
    </row>
    <row r="177" spans="2:41">
      <c r="B177" s="6" t="s">
        <v>25</v>
      </c>
      <c r="C177" s="21">
        <f>C175-C176</f>
        <v>76.029999999999973</v>
      </c>
      <c r="E177" s="4"/>
      <c r="F177" s="3"/>
      <c r="G177" s="3"/>
      <c r="H177" s="5"/>
      <c r="N177" s="3"/>
      <c r="O177" s="3"/>
      <c r="P177" s="3"/>
      <c r="Q177" s="3"/>
      <c r="R177" s="18"/>
      <c r="S177" s="3"/>
      <c r="V177" s="17"/>
      <c r="X177" s="1" t="s">
        <v>9</v>
      </c>
      <c r="Y177" s="20">
        <f>Y200</f>
        <v>772.75</v>
      </c>
      <c r="AA177" s="4"/>
      <c r="AB177" s="3"/>
      <c r="AC177" s="3"/>
      <c r="AD177" s="5"/>
      <c r="AJ177" s="3"/>
      <c r="AK177" s="3"/>
      <c r="AL177" s="3"/>
      <c r="AM177" s="3"/>
      <c r="AN177" s="18"/>
      <c r="AO177" s="3"/>
    </row>
    <row r="178" spans="2:41" ht="26.25">
      <c r="B178" s="177" t="str">
        <f>IF(C177&lt;0,"NO PAGAR","COBRAR")</f>
        <v>COBRAR</v>
      </c>
      <c r="C178" s="177"/>
      <c r="E178" s="4"/>
      <c r="F178" s="3"/>
      <c r="G178" s="3"/>
      <c r="H178" s="5"/>
      <c r="N178" s="3"/>
      <c r="O178" s="3"/>
      <c r="P178" s="3"/>
      <c r="Q178" s="3"/>
      <c r="R178" s="18"/>
      <c r="S178" s="3"/>
      <c r="V178" s="17"/>
      <c r="X178" s="6" t="s">
        <v>8</v>
      </c>
      <c r="Y178" s="21">
        <f>Y176-Y177</f>
        <v>-116.72000000000003</v>
      </c>
      <c r="AA178" s="4"/>
      <c r="AB178" s="3"/>
      <c r="AC178" s="3"/>
      <c r="AD178" s="5"/>
      <c r="AJ178" s="3"/>
      <c r="AK178" s="3"/>
      <c r="AL178" s="3"/>
      <c r="AM178" s="3"/>
      <c r="AN178" s="18"/>
      <c r="AO178" s="3"/>
    </row>
    <row r="179" spans="2:41" ht="26.25">
      <c r="B179" s="168" t="s">
        <v>9</v>
      </c>
      <c r="C179" s="169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77" t="str">
        <f>IF(Y178&lt;0,"NO PAGAR","COBRAR")</f>
        <v>NO PAGAR</v>
      </c>
      <c r="Y179" s="177"/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>
      <c r="B180" s="9" t="str">
        <f>IF(C213&lt;0,"SALDO A FAVOR","SALDO ADELANTAD0'")</f>
        <v>SALDO ADELANTAD0'</v>
      </c>
      <c r="C180" s="10" t="b">
        <f>IF(Y138&lt;=0,Y138*-1)</f>
        <v>0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168" t="s">
        <v>9</v>
      </c>
      <c r="Y180" s="169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11" t="s">
        <v>10</v>
      </c>
      <c r="C181" s="10">
        <f>R191</f>
        <v>0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9" t="str">
        <f>IF(C177&lt;0,"SALDO ADELANTADO","SALDO A FAVOR'")</f>
        <v>SALDO A FAVOR'</v>
      </c>
      <c r="Y181" s="10" t="b">
        <f>IF(C177&lt;=0,C177*-1)</f>
        <v>0</v>
      </c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11</v>
      </c>
      <c r="C182" s="10">
        <v>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1" t="s">
        <v>10</v>
      </c>
      <c r="Y182" s="10">
        <f>AN191</f>
        <v>600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12</v>
      </c>
      <c r="C183" s="10"/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11</v>
      </c>
      <c r="Y183" s="10"/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13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12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14</v>
      </c>
      <c r="C185" s="10"/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13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15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452</v>
      </c>
      <c r="Y186" s="10">
        <v>59.5</v>
      </c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16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15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17</v>
      </c>
      <c r="C188" s="55">
        <v>215.33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16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2"/>
      <c r="C189" s="10"/>
      <c r="E189" s="170" t="s">
        <v>7</v>
      </c>
      <c r="F189" s="171"/>
      <c r="G189" s="172"/>
      <c r="H189" s="5">
        <f>SUM(H175:H188)</f>
        <v>170</v>
      </c>
      <c r="N189" s="3"/>
      <c r="O189" s="3"/>
      <c r="P189" s="3"/>
      <c r="Q189" s="3"/>
      <c r="R189" s="18"/>
      <c r="S189" s="3"/>
      <c r="V189" s="17"/>
      <c r="X189" s="11" t="s">
        <v>448</v>
      </c>
      <c r="Y189" s="10">
        <v>50</v>
      </c>
      <c r="AA189" s="170" t="s">
        <v>7</v>
      </c>
      <c r="AB189" s="171"/>
      <c r="AC189" s="172"/>
      <c r="AD189" s="5">
        <f>SUM(AD175:AD188)</f>
        <v>580</v>
      </c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13"/>
      <c r="F190" s="13"/>
      <c r="G190" s="13"/>
      <c r="N190" s="3"/>
      <c r="O190" s="3"/>
      <c r="P190" s="3"/>
      <c r="Q190" s="3"/>
      <c r="R190" s="18"/>
      <c r="S190" s="3"/>
      <c r="V190" s="17"/>
      <c r="X190" s="12" t="s">
        <v>484</v>
      </c>
      <c r="Y190" s="10">
        <v>63.25</v>
      </c>
      <c r="AA190" s="13"/>
      <c r="AB190" s="13"/>
      <c r="AC190" s="13"/>
      <c r="AJ190" s="3"/>
      <c r="AK190" s="3"/>
      <c r="AL190" s="3"/>
      <c r="AM190" s="3"/>
      <c r="AN190" s="18"/>
      <c r="AO190" s="3"/>
    </row>
    <row r="191" spans="2:41">
      <c r="B191" s="12"/>
      <c r="C191" s="10"/>
      <c r="N191" s="170" t="s">
        <v>7</v>
      </c>
      <c r="O191" s="171"/>
      <c r="P191" s="171"/>
      <c r="Q191" s="172"/>
      <c r="R191" s="18">
        <f>SUM(R175:R190)</f>
        <v>0</v>
      </c>
      <c r="S191" s="3"/>
      <c r="V191" s="17"/>
      <c r="X191" s="12"/>
      <c r="Y191" s="10"/>
      <c r="AJ191" s="170" t="s">
        <v>7</v>
      </c>
      <c r="AK191" s="171"/>
      <c r="AL191" s="171"/>
      <c r="AM191" s="172"/>
      <c r="AN191" s="18">
        <f>SUM(AN175:AN190)</f>
        <v>600</v>
      </c>
      <c r="AO191" s="3"/>
    </row>
    <row r="192" spans="2:41">
      <c r="B192" s="12"/>
      <c r="C192" s="10"/>
      <c r="V192" s="17"/>
      <c r="X192" s="12"/>
      <c r="Y192" s="10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E194" s="14"/>
      <c r="V194" s="17"/>
      <c r="X194" s="12"/>
      <c r="Y194" s="10"/>
      <c r="AA194" s="14"/>
    </row>
    <row r="195" spans="2:27">
      <c r="B195" s="12"/>
      <c r="C195" s="10"/>
      <c r="V195" s="17"/>
      <c r="X195" s="12"/>
      <c r="Y195" s="10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1"/>
      <c r="C198" s="10"/>
      <c r="V198" s="17"/>
      <c r="X198" s="12"/>
      <c r="Y198" s="10"/>
    </row>
    <row r="199" spans="2:27">
      <c r="B199" s="15" t="s">
        <v>18</v>
      </c>
      <c r="C199" s="16">
        <f>SUM(C180:C198)</f>
        <v>265.33000000000004</v>
      </c>
      <c r="V199" s="17"/>
      <c r="X199" s="11"/>
      <c r="Y199" s="10"/>
    </row>
    <row r="200" spans="2:27">
      <c r="V200" s="17"/>
      <c r="X200" s="15" t="s">
        <v>18</v>
      </c>
      <c r="Y200" s="16">
        <f>SUM(Y181:Y199)</f>
        <v>772.75</v>
      </c>
    </row>
    <row r="201" spans="2:27">
      <c r="D201" t="s">
        <v>22</v>
      </c>
      <c r="E201" t="s">
        <v>21</v>
      </c>
      <c r="V201" s="17"/>
      <c r="Z201" t="s">
        <v>22</v>
      </c>
      <c r="AA201" t="s">
        <v>21</v>
      </c>
    </row>
    <row r="202" spans="2:27">
      <c r="E202" s="1" t="s">
        <v>19</v>
      </c>
      <c r="V202" s="17"/>
      <c r="AA202" s="1" t="s">
        <v>19</v>
      </c>
    </row>
    <row r="203" spans="2:27">
      <c r="V203" s="17"/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B208" s="17"/>
      <c r="C208" s="17"/>
      <c r="V208" s="17"/>
    </row>
    <row r="209" spans="1:43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V212" s="17"/>
    </row>
    <row r="213" spans="1:43">
      <c r="H213" s="173" t="s">
        <v>30</v>
      </c>
      <c r="I213" s="173"/>
      <c r="J213" s="173"/>
      <c r="V213" s="17"/>
      <c r="AA213" s="173" t="s">
        <v>31</v>
      </c>
      <c r="AB213" s="173"/>
      <c r="AC213" s="173"/>
    </row>
    <row r="214" spans="1:43">
      <c r="H214" s="173"/>
      <c r="I214" s="173"/>
      <c r="J214" s="173"/>
      <c r="V214" s="17"/>
      <c r="AA214" s="173"/>
      <c r="AB214" s="173"/>
      <c r="AC214" s="173"/>
    </row>
    <row r="215" spans="1:43">
      <c r="V215" s="17"/>
    </row>
    <row r="216" spans="1:43" ht="23.25">
      <c r="B216" s="24" t="s">
        <v>63</v>
      </c>
      <c r="V216" s="17"/>
    </row>
    <row r="217" spans="1:43" ht="23.25">
      <c r="B217" s="23" t="s">
        <v>32</v>
      </c>
      <c r="C217" s="20">
        <f>IF(X173="PAGADO",0,Y178)</f>
        <v>-116.72000000000003</v>
      </c>
      <c r="V217" s="17"/>
      <c r="X217" s="22" t="s">
        <v>63</v>
      </c>
    </row>
    <row r="218" spans="1:43" ht="23.25">
      <c r="B218" s="1" t="s">
        <v>0</v>
      </c>
      <c r="C218" s="19">
        <f>H234</f>
        <v>510</v>
      </c>
      <c r="E218" s="174" t="s">
        <v>495</v>
      </c>
      <c r="F218" s="174"/>
      <c r="G218" s="174"/>
      <c r="H218" s="174"/>
      <c r="V218" s="17"/>
      <c r="X218" s="23" t="s">
        <v>32</v>
      </c>
      <c r="Y218" s="20">
        <f>IF(B239="PAGADO",0,C222)</f>
        <v>293.27999999999997</v>
      </c>
      <c r="AA218" s="174" t="s">
        <v>532</v>
      </c>
      <c r="AB218" s="174"/>
      <c r="AC218" s="174"/>
      <c r="AD218" s="174"/>
    </row>
    <row r="219" spans="1:43">
      <c r="C219" s="20"/>
      <c r="E219" s="2" t="s">
        <v>1</v>
      </c>
      <c r="F219" s="2" t="s">
        <v>2</v>
      </c>
      <c r="G219" s="2" t="s">
        <v>3</v>
      </c>
      <c r="H219" s="2" t="s">
        <v>4</v>
      </c>
      <c r="N219" s="2" t="s">
        <v>1</v>
      </c>
      <c r="O219" s="2" t="s">
        <v>5</v>
      </c>
      <c r="P219" s="2" t="s">
        <v>4</v>
      </c>
      <c r="Q219" s="2" t="s">
        <v>6</v>
      </c>
      <c r="R219" s="2" t="s">
        <v>7</v>
      </c>
      <c r="S219" s="3"/>
      <c r="V219" s="17"/>
      <c r="X219" s="1" t="s">
        <v>0</v>
      </c>
      <c r="Y219" s="19">
        <f>AD234</f>
        <v>1160</v>
      </c>
      <c r="AA219" s="2" t="s">
        <v>1</v>
      </c>
      <c r="AB219" s="2" t="s">
        <v>2</v>
      </c>
      <c r="AC219" s="2" t="s">
        <v>3</v>
      </c>
      <c r="AD219" s="2" t="s">
        <v>4</v>
      </c>
      <c r="AJ219" s="2" t="s">
        <v>1</v>
      </c>
      <c r="AK219" s="2" t="s">
        <v>5</v>
      </c>
      <c r="AL219" s="2" t="s">
        <v>4</v>
      </c>
      <c r="AM219" s="2" t="s">
        <v>6</v>
      </c>
      <c r="AN219" s="2" t="s">
        <v>7</v>
      </c>
      <c r="AO219" s="3"/>
    </row>
    <row r="220" spans="1:43">
      <c r="B220" s="1" t="s">
        <v>24</v>
      </c>
      <c r="C220" s="19">
        <f>IF(C217&gt;0,C217+C218,C218)</f>
        <v>510</v>
      </c>
      <c r="E220" s="4">
        <v>44968</v>
      </c>
      <c r="F220" s="3" t="s">
        <v>330</v>
      </c>
      <c r="G220" s="3" t="s">
        <v>332</v>
      </c>
      <c r="H220" s="5">
        <v>300</v>
      </c>
      <c r="N220" s="25">
        <v>45001</v>
      </c>
      <c r="O220" s="3" t="s">
        <v>315</v>
      </c>
      <c r="P220" s="3"/>
      <c r="Q220" s="3"/>
      <c r="R220" s="18">
        <v>100</v>
      </c>
      <c r="S220" s="3"/>
      <c r="V220" s="17"/>
      <c r="Y220" s="20"/>
      <c r="AA220" s="4">
        <v>44952</v>
      </c>
      <c r="AB220" s="3" t="s">
        <v>149</v>
      </c>
      <c r="AC220" s="3" t="s">
        <v>152</v>
      </c>
      <c r="AD220" s="5">
        <v>190</v>
      </c>
      <c r="AJ220" s="25">
        <v>45005</v>
      </c>
      <c r="AK220" s="3" t="s">
        <v>522</v>
      </c>
      <c r="AL220" s="3">
        <v>2000</v>
      </c>
      <c r="AM220" s="3">
        <v>1169</v>
      </c>
      <c r="AN220" s="18">
        <v>2000</v>
      </c>
      <c r="AO220" s="3"/>
    </row>
    <row r="221" spans="1:43">
      <c r="B221" s="1" t="s">
        <v>9</v>
      </c>
      <c r="C221" s="20">
        <f>C245</f>
        <v>216.72000000000003</v>
      </c>
      <c r="E221" s="4">
        <v>44983</v>
      </c>
      <c r="F221" s="3" t="s">
        <v>87</v>
      </c>
      <c r="G221" s="3" t="s">
        <v>89</v>
      </c>
      <c r="H221" s="5">
        <v>210</v>
      </c>
      <c r="N221" s="3"/>
      <c r="O221" s="3"/>
      <c r="P221" s="3"/>
      <c r="Q221" s="3"/>
      <c r="R221" s="18"/>
      <c r="S221" s="3"/>
      <c r="V221" s="17"/>
      <c r="X221" s="1" t="s">
        <v>24</v>
      </c>
      <c r="Y221" s="19">
        <f>IF(Y218&gt;0,Y218+Y219,Y219)</f>
        <v>1453.28</v>
      </c>
      <c r="AA221" s="4">
        <v>44959</v>
      </c>
      <c r="AB221" s="3" t="s">
        <v>149</v>
      </c>
      <c r="AC221" s="3" t="s">
        <v>444</v>
      </c>
      <c r="AD221" s="5">
        <v>170</v>
      </c>
      <c r="AJ221" s="3"/>
      <c r="AK221" s="3"/>
      <c r="AL221" s="3"/>
      <c r="AM221" s="3"/>
      <c r="AN221" s="18"/>
      <c r="AO221" s="3"/>
    </row>
    <row r="222" spans="1:43">
      <c r="B222" s="6" t="s">
        <v>26</v>
      </c>
      <c r="C222" s="21">
        <f>C220-C221</f>
        <v>293.27999999999997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" t="s">
        <v>9</v>
      </c>
      <c r="Y222" s="20">
        <f>Y246</f>
        <v>2220.9299999999998</v>
      </c>
      <c r="AA222" s="4">
        <v>44980</v>
      </c>
      <c r="AB222" s="3" t="s">
        <v>201</v>
      </c>
      <c r="AC222" s="3" t="s">
        <v>198</v>
      </c>
      <c r="AD222" s="5">
        <v>220</v>
      </c>
      <c r="AJ222" s="3"/>
      <c r="AK222" s="3"/>
      <c r="AL222" s="3"/>
      <c r="AM222" s="3"/>
      <c r="AN222" s="18"/>
      <c r="AO222" s="3"/>
    </row>
    <row r="223" spans="1:43">
      <c r="B223" s="6"/>
      <c r="C223" s="7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6" t="s">
        <v>27</v>
      </c>
      <c r="Y223" s="21">
        <f>Y221-Y222</f>
        <v>-767.64999999999986</v>
      </c>
      <c r="AA223" s="4">
        <v>44982</v>
      </c>
      <c r="AB223" s="3" t="s">
        <v>201</v>
      </c>
      <c r="AC223" s="3" t="s">
        <v>150</v>
      </c>
      <c r="AD223" s="5">
        <v>180</v>
      </c>
      <c r="AJ223" s="3"/>
      <c r="AK223" s="3"/>
      <c r="AL223" s="3"/>
      <c r="AM223" s="3"/>
      <c r="AN223" s="18"/>
      <c r="AO223" s="3"/>
    </row>
    <row r="224" spans="1:43" ht="23.25">
      <c r="B224" s="175" t="str">
        <f>IF(C222&lt;0,"NO PAGAR","COBRAR'")</f>
        <v>COBRAR'</v>
      </c>
      <c r="C224" s="175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75" t="str">
        <f>IF(Y223&lt;0,"NO PAGAR","COBRAR'")</f>
        <v>NO PAGAR</v>
      </c>
      <c r="Y224" s="175"/>
      <c r="AA224" s="4">
        <v>44945</v>
      </c>
      <c r="AB224" s="3" t="s">
        <v>551</v>
      </c>
      <c r="AC224" s="3" t="s">
        <v>332</v>
      </c>
      <c r="AD224" s="5">
        <v>400</v>
      </c>
      <c r="AJ224" s="3"/>
      <c r="AK224" s="3"/>
      <c r="AL224" s="3"/>
      <c r="AM224" s="3"/>
      <c r="AN224" s="18"/>
      <c r="AO224" s="3"/>
    </row>
    <row r="225" spans="2:41">
      <c r="B225" s="168" t="s">
        <v>9</v>
      </c>
      <c r="C225" s="169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6"/>
      <c r="Y225" s="8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9" t="str">
        <f>IF(Y178&lt;0,"SALDO ADELANTADO","SALDO A FAVOR '")</f>
        <v>SALDO ADELANTADO</v>
      </c>
      <c r="C226" s="10">
        <f>IF(Y178&lt;=0,Y178*-1)</f>
        <v>116.72000000000003</v>
      </c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68" t="s">
        <v>9</v>
      </c>
      <c r="Y226" s="169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10</v>
      </c>
      <c r="C227" s="10">
        <f>R236</f>
        <v>100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9" t="str">
        <f>IF(C222&lt;0,"SALDO ADELANTADO","SALDO A FAVOR'")</f>
        <v>SALDO A FAVOR'</v>
      </c>
      <c r="Y227" s="10" t="b">
        <f>IF(C222&lt;=0,C222*-1)</f>
        <v>0</v>
      </c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11</v>
      </c>
      <c r="C228" s="10"/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11" t="s">
        <v>10</v>
      </c>
      <c r="Y228" s="10">
        <f>AN236</f>
        <v>2000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12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11</v>
      </c>
      <c r="Y229" s="10"/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13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12</v>
      </c>
      <c r="Y230" s="10">
        <v>10</v>
      </c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14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13</v>
      </c>
      <c r="Y231" s="10"/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15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14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16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15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17</v>
      </c>
      <c r="C234" s="10"/>
      <c r="E234" s="170" t="s">
        <v>7</v>
      </c>
      <c r="F234" s="171"/>
      <c r="G234" s="172"/>
      <c r="H234" s="5">
        <f>SUM(H220:H233)</f>
        <v>510</v>
      </c>
      <c r="N234" s="3"/>
      <c r="O234" s="3"/>
      <c r="P234" s="3"/>
      <c r="Q234" s="3"/>
      <c r="R234" s="18"/>
      <c r="S234" s="3"/>
      <c r="V234" s="17"/>
      <c r="X234" s="11" t="s">
        <v>16</v>
      </c>
      <c r="Y234" s="10"/>
      <c r="AA234" s="170" t="s">
        <v>7</v>
      </c>
      <c r="AB234" s="171"/>
      <c r="AC234" s="172"/>
      <c r="AD234" s="5">
        <f>SUM(AD220:AD233)</f>
        <v>1160</v>
      </c>
      <c r="AJ234" s="3"/>
      <c r="AK234" s="3"/>
      <c r="AL234" s="3"/>
      <c r="AM234" s="3"/>
      <c r="AN234" s="18"/>
      <c r="AO234" s="3"/>
    </row>
    <row r="235" spans="2:41">
      <c r="B235" s="12"/>
      <c r="C235" s="10"/>
      <c r="E235" s="13"/>
      <c r="F235" s="13"/>
      <c r="G235" s="13"/>
      <c r="N235" s="3"/>
      <c r="O235" s="3"/>
      <c r="P235" s="3"/>
      <c r="Q235" s="3"/>
      <c r="R235" s="18"/>
      <c r="S235" s="3"/>
      <c r="V235" s="17"/>
      <c r="X235" s="11" t="s">
        <v>528</v>
      </c>
      <c r="Y235" s="10">
        <f>'combustibles '!I103</f>
        <v>60</v>
      </c>
      <c r="AA235" s="13"/>
      <c r="AB235" s="13"/>
      <c r="AC235" s="13"/>
      <c r="AJ235" s="3"/>
      <c r="AK235" s="3"/>
      <c r="AL235" s="3"/>
      <c r="AM235" s="3"/>
      <c r="AN235" s="18"/>
      <c r="AO235" s="3"/>
    </row>
    <row r="236" spans="2:41">
      <c r="B236" s="12"/>
      <c r="C236" s="10"/>
      <c r="N236" s="170" t="s">
        <v>7</v>
      </c>
      <c r="O236" s="171"/>
      <c r="P236" s="171"/>
      <c r="Q236" s="172"/>
      <c r="R236" s="18">
        <f>SUM(R220:R235)</f>
        <v>100</v>
      </c>
      <c r="S236" s="3"/>
      <c r="V236" s="17"/>
      <c r="X236" s="12" t="s">
        <v>557</v>
      </c>
      <c r="Y236" s="10">
        <v>150.93</v>
      </c>
      <c r="AJ236" s="170" t="s">
        <v>7</v>
      </c>
      <c r="AK236" s="171"/>
      <c r="AL236" s="171"/>
      <c r="AM236" s="172"/>
      <c r="AN236" s="18">
        <f>SUM(AN220:AN235)</f>
        <v>2000</v>
      </c>
      <c r="AO236" s="3"/>
    </row>
    <row r="237" spans="2:41">
      <c r="B237" s="12"/>
      <c r="C237" s="10"/>
      <c r="V237" s="17"/>
      <c r="X237" s="12"/>
      <c r="Y237" s="10"/>
      <c r="AA237" s="1" t="s">
        <v>37</v>
      </c>
      <c r="AB237" s="1">
        <v>5</v>
      </c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E239" s="14"/>
      <c r="V239" s="17"/>
      <c r="X239" s="12"/>
      <c r="Y239" s="10"/>
      <c r="AA239" s="14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1"/>
      <c r="C244" s="10"/>
      <c r="V244" s="17"/>
      <c r="X244" s="12"/>
      <c r="Y244" s="10"/>
    </row>
    <row r="245" spans="2:27">
      <c r="B245" s="15" t="s">
        <v>18</v>
      </c>
      <c r="C245" s="16">
        <f>SUM(C226:C244)</f>
        <v>216.72000000000003</v>
      </c>
      <c r="V245" s="17"/>
      <c r="X245" s="11"/>
      <c r="Y245" s="10"/>
    </row>
    <row r="246" spans="2:27">
      <c r="D246" t="s">
        <v>22</v>
      </c>
      <c r="E246" t="s">
        <v>21</v>
      </c>
      <c r="V246" s="17"/>
      <c r="X246" s="15" t="s">
        <v>18</v>
      </c>
      <c r="Y246" s="16">
        <f>SUM(Y227:Y245)</f>
        <v>2220.9299999999998</v>
      </c>
      <c r="Z246" t="s">
        <v>22</v>
      </c>
      <c r="AA246" t="s">
        <v>21</v>
      </c>
    </row>
    <row r="247" spans="2:27">
      <c r="E247" s="1" t="s">
        <v>19</v>
      </c>
      <c r="V247" s="17"/>
      <c r="AA247" s="1" t="s">
        <v>19</v>
      </c>
    </row>
    <row r="248" spans="2:27">
      <c r="V248" s="17"/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  <c r="AC259" s="176" t="s">
        <v>29</v>
      </c>
      <c r="AD259" s="176"/>
      <c r="AE259" s="176"/>
    </row>
    <row r="260" spans="2:41">
      <c r="H260" s="173" t="s">
        <v>28</v>
      </c>
      <c r="I260" s="173"/>
      <c r="J260" s="173"/>
      <c r="V260" s="17"/>
      <c r="AC260" s="176"/>
      <c r="AD260" s="176"/>
      <c r="AE260" s="176"/>
    </row>
    <row r="261" spans="2:41">
      <c r="H261" s="173"/>
      <c r="I261" s="173"/>
      <c r="J261" s="173"/>
      <c r="V261" s="17"/>
      <c r="AC261" s="176"/>
      <c r="AD261" s="176"/>
      <c r="AE261" s="176"/>
    </row>
    <row r="262" spans="2:41">
      <c r="V262" s="17"/>
    </row>
    <row r="263" spans="2:41" ht="23.25">
      <c r="B263" s="22" t="s">
        <v>65</v>
      </c>
      <c r="V263" s="17"/>
    </row>
    <row r="264" spans="2:41" ht="23.25">
      <c r="B264" s="23" t="s">
        <v>32</v>
      </c>
      <c r="C264" s="20">
        <f>IF(X218="PAGADO",0,Y223)</f>
        <v>-767.64999999999986</v>
      </c>
      <c r="V264" s="17"/>
      <c r="X264" s="22" t="s">
        <v>65</v>
      </c>
    </row>
    <row r="265" spans="2:41" ht="23.25">
      <c r="B265" s="1" t="s">
        <v>0</v>
      </c>
      <c r="C265" s="19">
        <f>H281</f>
        <v>1060</v>
      </c>
      <c r="E265" s="174" t="s">
        <v>592</v>
      </c>
      <c r="F265" s="174"/>
      <c r="G265" s="174"/>
      <c r="H265" s="174"/>
      <c r="V265" s="17"/>
      <c r="X265" s="23" t="s">
        <v>32</v>
      </c>
      <c r="Y265" s="20">
        <f>IF(B264="PAGADO",0,C269)</f>
        <v>205.25000000000011</v>
      </c>
      <c r="AA265" s="174" t="s">
        <v>435</v>
      </c>
      <c r="AB265" s="174"/>
      <c r="AC265" s="174"/>
      <c r="AD265" s="174"/>
    </row>
    <row r="266" spans="2:41">
      <c r="C266" s="20"/>
      <c r="E266" s="2" t="s">
        <v>1</v>
      </c>
      <c r="F266" s="2" t="s">
        <v>2</v>
      </c>
      <c r="G266" s="2" t="s">
        <v>3</v>
      </c>
      <c r="H266" s="2" t="s">
        <v>4</v>
      </c>
      <c r="N266" s="2" t="s">
        <v>1</v>
      </c>
      <c r="O266" s="2" t="s">
        <v>5</v>
      </c>
      <c r="P266" s="2" t="s">
        <v>4</v>
      </c>
      <c r="Q266" s="2" t="s">
        <v>6</v>
      </c>
      <c r="R266" s="2" t="s">
        <v>7</v>
      </c>
      <c r="S266" s="3"/>
      <c r="V266" s="17"/>
      <c r="X266" s="1" t="s">
        <v>0</v>
      </c>
      <c r="Y266" s="19">
        <f>AD281</f>
        <v>570</v>
      </c>
      <c r="AA266" s="2" t="s">
        <v>1</v>
      </c>
      <c r="AB266" s="2" t="s">
        <v>2</v>
      </c>
      <c r="AC266" s="2" t="s">
        <v>3</v>
      </c>
      <c r="AD266" s="2" t="s">
        <v>4</v>
      </c>
      <c r="AJ266" s="2" t="s">
        <v>1</v>
      </c>
      <c r="AK266" s="2" t="s">
        <v>5</v>
      </c>
      <c r="AL266" s="2" t="s">
        <v>4</v>
      </c>
      <c r="AM266" s="2" t="s">
        <v>6</v>
      </c>
      <c r="AN266" s="2" t="s">
        <v>7</v>
      </c>
      <c r="AO266" s="3"/>
    </row>
    <row r="267" spans="2:41">
      <c r="B267" s="1" t="s">
        <v>24</v>
      </c>
      <c r="C267" s="19">
        <f>IF(C264&gt;0,C264+C265,C265)</f>
        <v>1060</v>
      </c>
      <c r="E267" s="4">
        <v>44960</v>
      </c>
      <c r="F267" s="3" t="s">
        <v>181</v>
      </c>
      <c r="G267" s="3" t="s">
        <v>86</v>
      </c>
      <c r="H267" s="5">
        <v>210</v>
      </c>
      <c r="N267" s="25">
        <v>45013</v>
      </c>
      <c r="O267" s="3" t="s">
        <v>570</v>
      </c>
      <c r="P267" s="3">
        <v>40</v>
      </c>
      <c r="Q267" s="3">
        <v>1181</v>
      </c>
      <c r="R267" s="18">
        <v>40</v>
      </c>
      <c r="S267" s="3"/>
      <c r="V267" s="17"/>
      <c r="Y267" s="20"/>
      <c r="AA267" s="4">
        <v>45000</v>
      </c>
      <c r="AB267" s="3" t="s">
        <v>201</v>
      </c>
      <c r="AC267" s="3" t="s">
        <v>379</v>
      </c>
      <c r="AD267" s="5">
        <v>220</v>
      </c>
      <c r="AJ267" s="3"/>
      <c r="AK267" s="3"/>
      <c r="AL267" s="3"/>
      <c r="AM267" s="3"/>
      <c r="AN267" s="18"/>
      <c r="AO267" s="3"/>
    </row>
    <row r="268" spans="2:41">
      <c r="B268" s="1" t="s">
        <v>9</v>
      </c>
      <c r="C268" s="20">
        <f>C291</f>
        <v>854.74999999999989</v>
      </c>
      <c r="E268" s="4">
        <v>44964</v>
      </c>
      <c r="F268" s="3" t="s">
        <v>181</v>
      </c>
      <c r="G268" s="3" t="s">
        <v>595</v>
      </c>
      <c r="H268" s="5">
        <v>640</v>
      </c>
      <c r="N268" s="25">
        <v>45016</v>
      </c>
      <c r="O268" s="3"/>
      <c r="P268" s="3"/>
      <c r="Q268" s="3"/>
      <c r="R268" s="18"/>
      <c r="S268" s="3"/>
      <c r="V268" s="17"/>
      <c r="X268" s="1" t="s">
        <v>24</v>
      </c>
      <c r="Y268" s="19">
        <f>IF(Y265&gt;0,Y265+Y266,Y266)</f>
        <v>775.25000000000011</v>
      </c>
      <c r="AA268" s="4">
        <v>45002</v>
      </c>
      <c r="AB268" s="3" t="s">
        <v>201</v>
      </c>
      <c r="AC268" s="3" t="s">
        <v>143</v>
      </c>
      <c r="AD268" s="5">
        <v>200</v>
      </c>
      <c r="AJ268" s="3"/>
      <c r="AK268" s="3"/>
      <c r="AL268" s="3"/>
      <c r="AM268" s="3"/>
      <c r="AN268" s="18"/>
      <c r="AO268" s="3"/>
    </row>
    <row r="269" spans="2:41">
      <c r="B269" s="6" t="s">
        <v>25</v>
      </c>
      <c r="C269" s="21">
        <f>C267-C268</f>
        <v>205.25000000000011</v>
      </c>
      <c r="E269" s="4">
        <v>44974</v>
      </c>
      <c r="F269" s="3" t="s">
        <v>181</v>
      </c>
      <c r="G269" s="3" t="s">
        <v>86</v>
      </c>
      <c r="H269" s="5">
        <v>210</v>
      </c>
      <c r="N269" s="3"/>
      <c r="O269" s="3"/>
      <c r="P269" s="3"/>
      <c r="Q269" s="3"/>
      <c r="R269" s="18"/>
      <c r="S269" s="3"/>
      <c r="V269" s="17"/>
      <c r="X269" s="1" t="s">
        <v>9</v>
      </c>
      <c r="Y269" s="20">
        <f>Y292</f>
        <v>124.25</v>
      </c>
      <c r="AA269" s="4">
        <v>45009</v>
      </c>
      <c r="AB269" s="3" t="s">
        <v>85</v>
      </c>
      <c r="AC269" s="3" t="s">
        <v>86</v>
      </c>
      <c r="AD269" s="5">
        <v>150</v>
      </c>
      <c r="AJ269" s="3"/>
      <c r="AK269" s="3"/>
      <c r="AL269" s="3"/>
      <c r="AM269" s="3"/>
      <c r="AN269" s="18"/>
      <c r="AO269" s="3"/>
    </row>
    <row r="270" spans="2:41" ht="26.25">
      <c r="B270" s="177" t="str">
        <f>IF(C269&lt;0,"NO PAGAR","COBRAR")</f>
        <v>COBRAR</v>
      </c>
      <c r="C270" s="177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6" t="s">
        <v>8</v>
      </c>
      <c r="Y270" s="21">
        <f>Y268-Y269</f>
        <v>651.00000000000011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168" t="s">
        <v>9</v>
      </c>
      <c r="C271" s="169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77" t="str">
        <f>IF(Y270&lt;0,"NO PAGAR","COBRAR")</f>
        <v>COBRAR</v>
      </c>
      <c r="Y271" s="177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9" t="str">
        <f>IF(C306&lt;0,"SALDO A FAVOR","SALDO ADELANTAD0'")</f>
        <v>SALDO ADELANTAD0'</v>
      </c>
      <c r="C272" s="10">
        <f>IF(Y223&lt;=0,Y223*-1)</f>
        <v>767.64999999999986</v>
      </c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68" t="s">
        <v>9</v>
      </c>
      <c r="Y272" s="169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10</v>
      </c>
      <c r="C273" s="10">
        <f>R283</f>
        <v>40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9" t="str">
        <f>IF(C269&lt;0,"SALDO ADELANTADO","SALDO A FAVOR'")</f>
        <v>SALDO A FAVOR'</v>
      </c>
      <c r="Y273" s="10" t="b">
        <f>IF(C269&lt;=0,C269*-1)</f>
        <v>0</v>
      </c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11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10</v>
      </c>
      <c r="Y274" s="10">
        <f>AN283</f>
        <v>0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12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11</v>
      </c>
      <c r="Y275" s="10">
        <v>50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13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12</v>
      </c>
      <c r="Y276" s="10">
        <v>15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14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13</v>
      </c>
      <c r="Y277" s="10"/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15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628</v>
      </c>
      <c r="Y278" s="10">
        <v>59.25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572</v>
      </c>
      <c r="C279" s="10">
        <v>47.1</v>
      </c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15</v>
      </c>
      <c r="Y279" s="10"/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17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16</v>
      </c>
      <c r="Y280" s="10"/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2"/>
      <c r="C281" s="10"/>
      <c r="E281" s="170" t="s">
        <v>7</v>
      </c>
      <c r="F281" s="171"/>
      <c r="G281" s="172"/>
      <c r="H281" s="5">
        <f>SUM(H267:H280)</f>
        <v>1060</v>
      </c>
      <c r="N281" s="3"/>
      <c r="O281" s="3"/>
      <c r="P281" s="3"/>
      <c r="Q281" s="3"/>
      <c r="R281" s="18"/>
      <c r="S281" s="3"/>
      <c r="V281" s="17"/>
      <c r="X281" s="11" t="s">
        <v>17</v>
      </c>
      <c r="Y281" s="10"/>
      <c r="AA281" s="170" t="s">
        <v>7</v>
      </c>
      <c r="AB281" s="171"/>
      <c r="AC281" s="172"/>
      <c r="AD281" s="5">
        <f>SUM(AD267:AD280)</f>
        <v>570</v>
      </c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13"/>
      <c r="F282" s="13"/>
      <c r="G282" s="13"/>
      <c r="N282" s="3"/>
      <c r="O282" s="3"/>
      <c r="P282" s="3"/>
      <c r="Q282" s="3"/>
      <c r="R282" s="18"/>
      <c r="S282" s="3"/>
      <c r="V282" s="17"/>
      <c r="X282" s="12"/>
      <c r="Y282" s="10"/>
      <c r="AA282" s="13"/>
      <c r="AB282" s="13"/>
      <c r="AC282" s="13"/>
      <c r="AJ282" s="3"/>
      <c r="AK282" s="3"/>
      <c r="AL282" s="3"/>
      <c r="AM282" s="3"/>
      <c r="AN282" s="18"/>
      <c r="AO282" s="3"/>
    </row>
    <row r="283" spans="2:41">
      <c r="B283" s="12"/>
      <c r="C283" s="10"/>
      <c r="N283" s="170" t="s">
        <v>7</v>
      </c>
      <c r="O283" s="171"/>
      <c r="P283" s="171"/>
      <c r="Q283" s="172"/>
      <c r="R283" s="18">
        <f>SUM(R267:R282)</f>
        <v>40</v>
      </c>
      <c r="S283" s="3"/>
      <c r="V283" s="17"/>
      <c r="X283" s="12"/>
      <c r="Y283" s="10"/>
      <c r="AJ283" s="170" t="s">
        <v>7</v>
      </c>
      <c r="AK283" s="171"/>
      <c r="AL283" s="171"/>
      <c r="AM283" s="172"/>
      <c r="AN283" s="18">
        <f>SUM(AN267:AN282)</f>
        <v>0</v>
      </c>
      <c r="AO283" s="3"/>
    </row>
    <row r="284" spans="2:41">
      <c r="B284" s="12"/>
      <c r="C284" s="10"/>
      <c r="V284" s="17"/>
      <c r="X284" s="12"/>
      <c r="Y284" s="10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E286" s="14" t="s">
        <v>37</v>
      </c>
      <c r="F286">
        <v>9</v>
      </c>
      <c r="V286" s="17"/>
      <c r="X286" s="12"/>
      <c r="Y286" s="10"/>
      <c r="AA286" s="14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1"/>
      <c r="C290" s="10"/>
      <c r="V290" s="17"/>
      <c r="X290" s="12"/>
      <c r="Y290" s="10"/>
    </row>
    <row r="291" spans="1:43">
      <c r="B291" s="15" t="s">
        <v>18</v>
      </c>
      <c r="C291" s="16">
        <f>SUM(C272:C290)</f>
        <v>854.74999999999989</v>
      </c>
      <c r="V291" s="17"/>
      <c r="X291" s="11"/>
      <c r="Y291" s="10"/>
    </row>
    <row r="292" spans="1:43">
      <c r="V292" s="17"/>
      <c r="X292" s="15" t="s">
        <v>18</v>
      </c>
      <c r="Y292" s="16">
        <f>SUM(Y273:Y291)</f>
        <v>124.25</v>
      </c>
    </row>
    <row r="293" spans="1:43">
      <c r="D293" t="s">
        <v>22</v>
      </c>
      <c r="E293" t="s">
        <v>21</v>
      </c>
      <c r="V293" s="17"/>
      <c r="Z293" t="s">
        <v>22</v>
      </c>
      <c r="AA293" t="s">
        <v>21</v>
      </c>
    </row>
    <row r="294" spans="1:43">
      <c r="E294" s="1" t="s">
        <v>19</v>
      </c>
      <c r="V294" s="17"/>
      <c r="AA294" s="1" t="s">
        <v>19</v>
      </c>
    </row>
    <row r="295" spans="1:43">
      <c r="V295" s="17"/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V304" s="17"/>
    </row>
    <row r="305" spans="2:41">
      <c r="H305" s="173" t="s">
        <v>30</v>
      </c>
      <c r="I305" s="173"/>
      <c r="J305" s="173"/>
      <c r="V305" s="17"/>
      <c r="AA305" s="173" t="s">
        <v>31</v>
      </c>
      <c r="AB305" s="173"/>
      <c r="AC305" s="173"/>
    </row>
    <row r="306" spans="2:41">
      <c r="H306" s="173"/>
      <c r="I306" s="173"/>
      <c r="J306" s="173"/>
      <c r="V306" s="17"/>
      <c r="AA306" s="173"/>
      <c r="AB306" s="173"/>
      <c r="AC306" s="173"/>
    </row>
    <row r="307" spans="2:41">
      <c r="V307" s="17"/>
    </row>
    <row r="308" spans="2:41">
      <c r="V308" s="17"/>
    </row>
    <row r="309" spans="2:41" ht="23.25">
      <c r="B309" s="24" t="s">
        <v>65</v>
      </c>
      <c r="V309" s="17"/>
      <c r="X309" s="22" t="s">
        <v>65</v>
      </c>
    </row>
    <row r="310" spans="2:41" ht="23.25">
      <c r="B310" s="23" t="s">
        <v>32</v>
      </c>
      <c r="C310" s="20">
        <f>IF(X265="PAGADO",0,Y270)</f>
        <v>651.00000000000011</v>
      </c>
      <c r="E310" s="174" t="s">
        <v>435</v>
      </c>
      <c r="F310" s="174"/>
      <c r="G310" s="174"/>
      <c r="H310" s="174"/>
      <c r="V310" s="17"/>
      <c r="X310" s="23" t="s">
        <v>32</v>
      </c>
      <c r="Y310" s="20">
        <f>IF(B1044="PAGADO",0,C315)</f>
        <v>-647.71</v>
      </c>
      <c r="AA310" s="174" t="s">
        <v>702</v>
      </c>
      <c r="AB310" s="174"/>
      <c r="AC310" s="174"/>
      <c r="AD310" s="174"/>
    </row>
    <row r="311" spans="2:41">
      <c r="B311" s="1" t="s">
        <v>0</v>
      </c>
      <c r="C311" s="19">
        <f>H326</f>
        <v>1670</v>
      </c>
      <c r="E311" s="2" t="s">
        <v>1</v>
      </c>
      <c r="F311" s="2" t="s">
        <v>2</v>
      </c>
      <c r="G311" s="2" t="s">
        <v>3</v>
      </c>
      <c r="H311" s="2" t="s">
        <v>4</v>
      </c>
      <c r="N311" s="2" t="s">
        <v>1</v>
      </c>
      <c r="O311" s="2" t="s">
        <v>5</v>
      </c>
      <c r="P311" s="2" t="s">
        <v>4</v>
      </c>
      <c r="Q311" s="2" t="s">
        <v>6</v>
      </c>
      <c r="R311" s="2" t="s">
        <v>7</v>
      </c>
      <c r="S311" s="3"/>
      <c r="V311" s="17"/>
      <c r="X311" s="1" t="s">
        <v>0</v>
      </c>
      <c r="Y311" s="19">
        <f>AD326</f>
        <v>190</v>
      </c>
      <c r="AA311" s="2" t="s">
        <v>1</v>
      </c>
      <c r="AB311" s="2" t="s">
        <v>2</v>
      </c>
      <c r="AC311" s="2" t="s">
        <v>3</v>
      </c>
      <c r="AD311" s="2" t="s">
        <v>4</v>
      </c>
      <c r="AJ311" s="2" t="s">
        <v>1</v>
      </c>
      <c r="AK311" s="2" t="s">
        <v>5</v>
      </c>
      <c r="AL311" s="2" t="s">
        <v>4</v>
      </c>
      <c r="AM311" s="2" t="s">
        <v>6</v>
      </c>
      <c r="AN311" s="2" t="s">
        <v>7</v>
      </c>
      <c r="AO311" s="3"/>
    </row>
    <row r="312" spans="2:41">
      <c r="C312" s="20"/>
      <c r="E312" s="4">
        <v>44999</v>
      </c>
      <c r="F312" s="3" t="s">
        <v>643</v>
      </c>
      <c r="G312" s="3" t="s">
        <v>644</v>
      </c>
      <c r="H312" s="5">
        <v>150</v>
      </c>
      <c r="N312" s="25">
        <v>45033</v>
      </c>
      <c r="O312" s="3" t="s">
        <v>433</v>
      </c>
      <c r="P312" s="3">
        <v>2600</v>
      </c>
      <c r="Q312" s="3"/>
      <c r="R312" s="18">
        <v>2600</v>
      </c>
      <c r="S312" s="3"/>
      <c r="V312" s="17"/>
      <c r="Y312" s="20"/>
      <c r="AA312" s="4">
        <v>44987</v>
      </c>
      <c r="AB312" s="3" t="s">
        <v>149</v>
      </c>
      <c r="AC312" s="3" t="s">
        <v>143</v>
      </c>
      <c r="AD312" s="5">
        <v>190</v>
      </c>
      <c r="AJ312" s="3"/>
      <c r="AK312" s="3"/>
      <c r="AL312" s="3"/>
      <c r="AM312" s="3"/>
      <c r="AN312" s="18"/>
      <c r="AO312" s="3"/>
    </row>
    <row r="313" spans="2:41">
      <c r="B313" s="1" t="s">
        <v>24</v>
      </c>
      <c r="C313" s="19">
        <f>IF(C310&gt;0,C310+C311,C311)</f>
        <v>2321</v>
      </c>
      <c r="E313" s="4">
        <v>45001</v>
      </c>
      <c r="F313" s="3" t="s">
        <v>330</v>
      </c>
      <c r="G313" s="3" t="s">
        <v>645</v>
      </c>
      <c r="H313" s="5">
        <v>285</v>
      </c>
      <c r="N313" s="3"/>
      <c r="O313" s="3"/>
      <c r="P313" s="3"/>
      <c r="Q313" s="3"/>
      <c r="R313" s="18"/>
      <c r="S313" s="3"/>
      <c r="V313" s="17"/>
      <c r="X313" s="1" t="s">
        <v>24</v>
      </c>
      <c r="Y313" s="19">
        <f>IF(Y310&gt;0,Y310+Y311,Y311)</f>
        <v>190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" t="s">
        <v>9</v>
      </c>
      <c r="C314" s="20">
        <f>C338</f>
        <v>2968.71</v>
      </c>
      <c r="E314" s="4">
        <v>45005</v>
      </c>
      <c r="F314" s="3" t="s">
        <v>330</v>
      </c>
      <c r="G314" s="3" t="s">
        <v>332</v>
      </c>
      <c r="H314" s="5">
        <v>310</v>
      </c>
      <c r="N314" s="3"/>
      <c r="O314" s="3"/>
      <c r="P314" s="3"/>
      <c r="Q314" s="3"/>
      <c r="R314" s="18"/>
      <c r="S314" s="3"/>
      <c r="V314" s="17"/>
      <c r="X314" s="1" t="s">
        <v>9</v>
      </c>
      <c r="Y314" s="20">
        <f>Y333</f>
        <v>975.77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-647.71</v>
      </c>
      <c r="E315" s="4">
        <v>45011</v>
      </c>
      <c r="F315" s="3" t="s">
        <v>330</v>
      </c>
      <c r="G315" s="3" t="s">
        <v>645</v>
      </c>
      <c r="H315" s="5">
        <v>285</v>
      </c>
      <c r="N315" s="3"/>
      <c r="O315" s="3"/>
      <c r="P315" s="3"/>
      <c r="Q315" s="3"/>
      <c r="R315" s="18"/>
      <c r="S315" s="3"/>
      <c r="V315" s="17"/>
      <c r="X315" s="6" t="s">
        <v>27</v>
      </c>
      <c r="Y315" s="21">
        <f>Y313-Y314</f>
        <v>-785.77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ht="23.25">
      <c r="B316" s="6"/>
      <c r="C316" s="7"/>
      <c r="E316" s="4">
        <v>44973</v>
      </c>
      <c r="F316" s="3" t="s">
        <v>138</v>
      </c>
      <c r="G316" s="3" t="s">
        <v>89</v>
      </c>
      <c r="H316" s="5">
        <v>170</v>
      </c>
      <c r="N316" s="3"/>
      <c r="O316" s="3"/>
      <c r="P316" s="3"/>
      <c r="Q316" s="3"/>
      <c r="R316" s="18"/>
      <c r="S316" s="3"/>
      <c r="V316" s="17"/>
      <c r="X316" s="175" t="str">
        <f>IF(Y315&lt;0,"NO PAGAR","COBRAR'")</f>
        <v>NO PAGAR</v>
      </c>
      <c r="Y316" s="175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175" t="str">
        <f>IF(C315&lt;0,"NO PAGAR","COBRAR'")</f>
        <v>NO PAGAR</v>
      </c>
      <c r="C317" s="175"/>
      <c r="E317" s="4">
        <v>45015</v>
      </c>
      <c r="F317" s="3" t="s">
        <v>201</v>
      </c>
      <c r="G317" s="3" t="s">
        <v>155</v>
      </c>
      <c r="H317" s="5">
        <v>330</v>
      </c>
      <c r="N317" s="3"/>
      <c r="O317" s="3"/>
      <c r="P317" s="3"/>
      <c r="Q317" s="3"/>
      <c r="R317" s="18"/>
      <c r="S317" s="3"/>
      <c r="V317" s="17"/>
      <c r="X317" s="6"/>
      <c r="Y317" s="8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68" t="s">
        <v>9</v>
      </c>
      <c r="C318" s="169"/>
      <c r="E318" s="4">
        <v>44985</v>
      </c>
      <c r="F318" s="3" t="s">
        <v>666</v>
      </c>
      <c r="G318" s="3" t="s">
        <v>230</v>
      </c>
      <c r="H318" s="5">
        <v>140</v>
      </c>
      <c r="N318" s="3"/>
      <c r="O318" s="3"/>
      <c r="P318" s="3"/>
      <c r="Q318" s="3"/>
      <c r="R318" s="18"/>
      <c r="S318" s="3"/>
      <c r="V318" s="17"/>
      <c r="X318" s="168" t="s">
        <v>9</v>
      </c>
      <c r="Y318" s="169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IF(Y270&lt;0,"SALDO ADELANTADO","SALDO A FAVOR '")</f>
        <v>SALDO A FAVOR '</v>
      </c>
      <c r="C319" s="10" t="b">
        <f>IF(Y270&lt;=0,Y270*-1)</f>
        <v>0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9" t="str">
        <f>IF(C315&lt;0,"SALDO ADELANTADO","SALDO A FAVOR'")</f>
        <v>SALDO ADELANTADO</v>
      </c>
      <c r="Y319" s="10">
        <f>IF(C315&lt;=0,C315*-1)</f>
        <v>647.71</v>
      </c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R328</f>
        <v>2600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11" t="s">
        <v>10</v>
      </c>
      <c r="Y320" s="10">
        <f>AN328</f>
        <v>0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11</v>
      </c>
      <c r="Y321" s="10"/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12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13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14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15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670</v>
      </c>
      <c r="C326" s="10">
        <v>47.05</v>
      </c>
      <c r="E326" s="170" t="s">
        <v>7</v>
      </c>
      <c r="F326" s="171"/>
      <c r="G326" s="172"/>
      <c r="H326" s="5">
        <f>SUM(H312:H325)</f>
        <v>1670</v>
      </c>
      <c r="N326" s="3"/>
      <c r="O326" s="3"/>
      <c r="P326" s="3"/>
      <c r="Q326" s="3"/>
      <c r="R326" s="18"/>
      <c r="S326" s="3"/>
      <c r="V326" s="17"/>
      <c r="X326" s="11" t="s">
        <v>16</v>
      </c>
      <c r="Y326" s="10"/>
      <c r="AA326" s="170" t="s">
        <v>7</v>
      </c>
      <c r="AB326" s="171"/>
      <c r="AC326" s="172"/>
      <c r="AD326" s="5">
        <f>SUM(AD312:AD325)</f>
        <v>190</v>
      </c>
      <c r="AJ326" s="3"/>
      <c r="AK326" s="3"/>
      <c r="AL326" s="3"/>
      <c r="AM326" s="3"/>
      <c r="AN326" s="18"/>
      <c r="AO326" s="3"/>
    </row>
    <row r="327" spans="2:41">
      <c r="B327" s="11" t="s">
        <v>672</v>
      </c>
      <c r="C327" s="10">
        <v>321.66000000000003</v>
      </c>
      <c r="E327" s="13"/>
      <c r="F327" s="13"/>
      <c r="G327" s="13"/>
      <c r="N327" s="3"/>
      <c r="O327" s="3"/>
      <c r="P327" s="3"/>
      <c r="Q327" s="3"/>
      <c r="R327" s="18"/>
      <c r="S327" s="3"/>
      <c r="V327" s="17"/>
      <c r="X327" s="11" t="s">
        <v>696</v>
      </c>
      <c r="Y327" s="10">
        <v>328.06</v>
      </c>
      <c r="AA327" s="13"/>
      <c r="AB327" s="13"/>
      <c r="AC327" s="13"/>
      <c r="AJ327" s="3"/>
      <c r="AK327" s="3"/>
      <c r="AL327" s="3"/>
      <c r="AM327" s="3"/>
      <c r="AN327" s="18"/>
      <c r="AO327" s="3"/>
    </row>
    <row r="328" spans="2:41">
      <c r="B328" s="12"/>
      <c r="C328" s="10"/>
      <c r="N328" s="170" t="s">
        <v>7</v>
      </c>
      <c r="O328" s="171"/>
      <c r="P328" s="171"/>
      <c r="Q328" s="172"/>
      <c r="R328" s="18">
        <f>SUM(R312:R327)</f>
        <v>2600</v>
      </c>
      <c r="S328" s="3"/>
      <c r="V328" s="17"/>
      <c r="X328" s="12"/>
      <c r="Y328" s="10"/>
      <c r="AJ328" s="170" t="s">
        <v>7</v>
      </c>
      <c r="AK328" s="171"/>
      <c r="AL328" s="171"/>
      <c r="AM328" s="172"/>
      <c r="AN328" s="18">
        <f>SUM(AN312:AN327)</f>
        <v>0</v>
      </c>
      <c r="AO328" s="3"/>
    </row>
    <row r="329" spans="2:41">
      <c r="B329" s="12"/>
      <c r="C329" s="10"/>
      <c r="V329" s="17"/>
      <c r="X329" s="12"/>
      <c r="Y329" s="10"/>
    </row>
    <row r="330" spans="2:41" ht="15.75" customHeight="1">
      <c r="B330" s="12"/>
      <c r="C330" s="10"/>
      <c r="V330" s="17"/>
      <c r="X330" s="12"/>
      <c r="Y330" s="10"/>
    </row>
    <row r="331" spans="2:41">
      <c r="B331" s="12"/>
      <c r="C331" s="10"/>
      <c r="E331" s="14"/>
      <c r="V331" s="17"/>
      <c r="X331" s="12"/>
      <c r="Y331" s="10"/>
    </row>
    <row r="332" spans="2:41">
      <c r="B332" s="12"/>
      <c r="C332" s="10"/>
      <c r="V332" s="17"/>
      <c r="X332" s="11"/>
      <c r="Y332" s="10"/>
    </row>
    <row r="333" spans="2:41">
      <c r="B333" s="12"/>
      <c r="C333" s="10"/>
      <c r="V333" s="17"/>
      <c r="X333" s="15" t="s">
        <v>18</v>
      </c>
      <c r="Y333" s="16">
        <f>SUM(Y319:Y332)</f>
        <v>975.77</v>
      </c>
      <c r="Z333" t="s">
        <v>22</v>
      </c>
      <c r="AA333" t="s">
        <v>21</v>
      </c>
    </row>
    <row r="334" spans="2:41">
      <c r="B334" s="12"/>
      <c r="C334" s="10"/>
      <c r="V334" s="17"/>
      <c r="AA334" s="1" t="s">
        <v>19</v>
      </c>
    </row>
    <row r="335" spans="2:41">
      <c r="B335" s="12"/>
      <c r="C335" s="10"/>
      <c r="V335" s="17"/>
    </row>
    <row r="336" spans="2:41">
      <c r="B336" s="12"/>
      <c r="C336" s="10"/>
      <c r="V336" s="17"/>
    </row>
    <row r="337" spans="2:41">
      <c r="B337" s="11"/>
      <c r="C337" s="10"/>
      <c r="V337" s="17"/>
    </row>
    <row r="338" spans="2:41">
      <c r="B338" s="15" t="s">
        <v>18</v>
      </c>
      <c r="C338" s="16">
        <f>SUM(C319:C337)</f>
        <v>2968.71</v>
      </c>
      <c r="D338" t="s">
        <v>22</v>
      </c>
      <c r="E338" t="s">
        <v>21</v>
      </c>
      <c r="V338" s="17"/>
    </row>
    <row r="339" spans="2:41">
      <c r="E339" s="1" t="s">
        <v>19</v>
      </c>
      <c r="V339" s="17"/>
    </row>
    <row r="340" spans="2:41">
      <c r="V340" s="17"/>
    </row>
    <row r="341" spans="2:41">
      <c r="V341" s="17"/>
    </row>
    <row r="342" spans="2:41">
      <c r="V342" s="17"/>
    </row>
    <row r="343" spans="2:41">
      <c r="V343" s="17"/>
    </row>
    <row r="344" spans="2:41">
      <c r="V344" s="17"/>
    </row>
    <row r="345" spans="2:41">
      <c r="H345" s="173" t="s">
        <v>28</v>
      </c>
      <c r="I345" s="173"/>
      <c r="J345" s="173"/>
      <c r="V345" s="17"/>
    </row>
    <row r="346" spans="2:41">
      <c r="H346" s="173"/>
      <c r="I346" s="173"/>
      <c r="J346" s="173"/>
      <c r="V346" s="17"/>
    </row>
    <row r="347" spans="2:41">
      <c r="V347" s="17"/>
      <c r="X347" s="186" t="s">
        <v>64</v>
      </c>
      <c r="AB347" s="183" t="s">
        <v>29</v>
      </c>
      <c r="AC347" s="183"/>
      <c r="AD347" s="183"/>
    </row>
    <row r="348" spans="2:41">
      <c r="V348" s="17"/>
      <c r="X348" s="186"/>
      <c r="AB348" s="183"/>
      <c r="AC348" s="183"/>
      <c r="AD348" s="183"/>
    </row>
    <row r="349" spans="2:41" ht="23.25">
      <c r="B349" s="22" t="s">
        <v>64</v>
      </c>
      <c r="V349" s="17"/>
      <c r="X349" s="186"/>
      <c r="AB349" s="183"/>
      <c r="AC349" s="183"/>
      <c r="AD349" s="183"/>
    </row>
    <row r="350" spans="2:41" ht="23.25">
      <c r="B350" s="23" t="s">
        <v>32</v>
      </c>
      <c r="C350" s="20">
        <f>IF(X310="PAGADO",0,Y315)</f>
        <v>-785.77</v>
      </c>
      <c r="E350" s="174" t="s">
        <v>435</v>
      </c>
      <c r="F350" s="174"/>
      <c r="G350" s="174"/>
      <c r="H350" s="174"/>
      <c r="V350" s="17"/>
      <c r="X350" s="23" t="s">
        <v>32</v>
      </c>
      <c r="Y350" s="20">
        <f>IF(B350="PAGADO",0,C355)</f>
        <v>-215.76999999999998</v>
      </c>
      <c r="AA350" s="174" t="s">
        <v>702</v>
      </c>
      <c r="AB350" s="174"/>
      <c r="AC350" s="174"/>
      <c r="AD350" s="174"/>
    </row>
    <row r="351" spans="2:41">
      <c r="B351" s="1" t="s">
        <v>0</v>
      </c>
      <c r="C351" s="19">
        <f>H366</f>
        <v>570</v>
      </c>
      <c r="E351" s="2" t="s">
        <v>1</v>
      </c>
      <c r="F351" s="2" t="s">
        <v>2</v>
      </c>
      <c r="G351" s="2" t="s">
        <v>3</v>
      </c>
      <c r="H351" s="2" t="s">
        <v>4</v>
      </c>
      <c r="N351" s="2" t="s">
        <v>1</v>
      </c>
      <c r="O351" s="2" t="s">
        <v>5</v>
      </c>
      <c r="P351" s="2" t="s">
        <v>4</v>
      </c>
      <c r="Q351" s="2" t="s">
        <v>6</v>
      </c>
      <c r="R351" s="2" t="s">
        <v>7</v>
      </c>
      <c r="S351" s="3"/>
      <c r="V351" s="17"/>
      <c r="X351" s="1" t="s">
        <v>0</v>
      </c>
      <c r="Y351" s="19">
        <f>AD366</f>
        <v>1340</v>
      </c>
      <c r="AA351" s="2" t="s">
        <v>1</v>
      </c>
      <c r="AB351" s="2" t="s">
        <v>2</v>
      </c>
      <c r="AC351" s="2" t="s">
        <v>3</v>
      </c>
      <c r="AD351" s="2" t="s">
        <v>4</v>
      </c>
      <c r="AJ351" s="2" t="s">
        <v>1</v>
      </c>
      <c r="AK351" s="2" t="s">
        <v>5</v>
      </c>
      <c r="AL351" s="2" t="s">
        <v>4</v>
      </c>
      <c r="AM351" s="2" t="s">
        <v>6</v>
      </c>
      <c r="AN351" s="2" t="s">
        <v>7</v>
      </c>
      <c r="AO351" s="3"/>
    </row>
    <row r="352" spans="2:41">
      <c r="C352" s="20"/>
      <c r="E352" s="4">
        <v>45012</v>
      </c>
      <c r="F352" s="3" t="s">
        <v>87</v>
      </c>
      <c r="G352" s="3" t="s">
        <v>89</v>
      </c>
      <c r="H352" s="5">
        <v>150</v>
      </c>
      <c r="N352" s="3"/>
      <c r="O352" s="3"/>
      <c r="P352" s="3"/>
      <c r="Q352" s="3"/>
      <c r="R352" s="18"/>
      <c r="S352" s="3"/>
      <c r="V352" s="17"/>
      <c r="Y352" s="20"/>
      <c r="AA352" s="4">
        <v>44992</v>
      </c>
      <c r="AB352" s="3" t="s">
        <v>149</v>
      </c>
      <c r="AC352" s="3" t="s">
        <v>631</v>
      </c>
      <c r="AD352" s="5">
        <v>200</v>
      </c>
      <c r="AJ352" s="3"/>
      <c r="AK352" s="3"/>
      <c r="AL352" s="3"/>
      <c r="AM352" s="3"/>
      <c r="AN352" s="18"/>
      <c r="AO352" s="3"/>
    </row>
    <row r="353" spans="2:45">
      <c r="B353" s="1" t="s">
        <v>24</v>
      </c>
      <c r="C353" s="19">
        <f>IF(C350&gt;0,C350+C351,C351)</f>
        <v>570</v>
      </c>
      <c r="E353" s="4">
        <v>45014</v>
      </c>
      <c r="F353" s="3" t="s">
        <v>87</v>
      </c>
      <c r="G353" s="3" t="s">
        <v>89</v>
      </c>
      <c r="H353" s="5">
        <v>150</v>
      </c>
      <c r="N353" s="3"/>
      <c r="O353" s="3"/>
      <c r="P353" s="3"/>
      <c r="Q353" s="3"/>
      <c r="R353" s="18"/>
      <c r="S353" s="3"/>
      <c r="V353" s="17"/>
      <c r="X353" s="1" t="s">
        <v>24</v>
      </c>
      <c r="Y353" s="19">
        <f>IF(Y350&gt;0,Y351+Y350,Y351)</f>
        <v>1340</v>
      </c>
      <c r="AA353" s="4">
        <v>45028</v>
      </c>
      <c r="AB353" s="3" t="s">
        <v>201</v>
      </c>
      <c r="AC353" s="3" t="s">
        <v>189</v>
      </c>
      <c r="AD353" s="89">
        <v>580</v>
      </c>
      <c r="AJ353" s="3"/>
      <c r="AK353" s="3"/>
      <c r="AL353" s="3"/>
      <c r="AM353" s="3"/>
      <c r="AN353" s="18"/>
      <c r="AO353" s="3"/>
    </row>
    <row r="354" spans="2:45">
      <c r="B354" s="1" t="s">
        <v>9</v>
      </c>
      <c r="C354" s="20">
        <f>C371</f>
        <v>785.77</v>
      </c>
      <c r="E354" s="4">
        <v>45019</v>
      </c>
      <c r="F354" s="3" t="s">
        <v>87</v>
      </c>
      <c r="G354" s="3" t="s">
        <v>141</v>
      </c>
      <c r="H354" s="5">
        <v>150</v>
      </c>
      <c r="N354" s="3"/>
      <c r="O354" s="3"/>
      <c r="P354" s="3"/>
      <c r="Q354" s="3"/>
      <c r="R354" s="18"/>
      <c r="S354" s="3"/>
      <c r="V354" s="17"/>
      <c r="X354" s="1" t="s">
        <v>9</v>
      </c>
      <c r="Y354" s="20">
        <f>Y371</f>
        <v>532.38</v>
      </c>
      <c r="AA354" s="4">
        <v>45031</v>
      </c>
      <c r="AB354" s="3" t="s">
        <v>201</v>
      </c>
      <c r="AC354" s="3" t="s">
        <v>200</v>
      </c>
      <c r="AD354" s="89">
        <v>170</v>
      </c>
      <c r="AJ354" s="3"/>
      <c r="AK354" s="3"/>
      <c r="AL354" s="3"/>
      <c r="AM354" s="3"/>
      <c r="AN354" s="18"/>
      <c r="AO354" s="3"/>
    </row>
    <row r="355" spans="2:45">
      <c r="B355" s="6" t="s">
        <v>25</v>
      </c>
      <c r="C355" s="21">
        <f>C353-C354</f>
        <v>-215.76999999999998</v>
      </c>
      <c r="E355" s="4">
        <v>44967</v>
      </c>
      <c r="F355" s="3" t="s">
        <v>710</v>
      </c>
      <c r="G355" s="3" t="s">
        <v>89</v>
      </c>
      <c r="H355" s="5">
        <v>120</v>
      </c>
      <c r="N355" s="3"/>
      <c r="O355" s="3"/>
      <c r="P355" s="3"/>
      <c r="Q355" s="3"/>
      <c r="R355" s="18"/>
      <c r="S355" s="3"/>
      <c r="V355" s="17"/>
      <c r="X355" s="6" t="s">
        <v>8</v>
      </c>
      <c r="Y355" s="21">
        <f>Y353-Y354</f>
        <v>807.62</v>
      </c>
      <c r="AA355" s="4">
        <v>44995</v>
      </c>
      <c r="AB355" s="3" t="s">
        <v>759</v>
      </c>
      <c r="AC355" s="3" t="s">
        <v>200</v>
      </c>
      <c r="AD355" s="5">
        <v>120</v>
      </c>
      <c r="AJ355" s="3"/>
      <c r="AK355" s="3"/>
      <c r="AL355" s="3"/>
      <c r="AM355" s="3"/>
      <c r="AN355" s="18"/>
      <c r="AO355" s="3"/>
    </row>
    <row r="356" spans="2:45" ht="26.25">
      <c r="B356" s="177" t="str">
        <f>IF(C355&lt;0,"NO PAGAR","COBRAR")</f>
        <v>NO PAGAR</v>
      </c>
      <c r="C356" s="177"/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77" t="str">
        <f>IF(Y355&lt;0,"NO PAGAR","COBRAR")</f>
        <v>COBRAR</v>
      </c>
      <c r="Y356" s="177"/>
      <c r="AA356" s="4">
        <v>45007</v>
      </c>
      <c r="AB356" s="3" t="s">
        <v>759</v>
      </c>
      <c r="AC356" s="3" t="s">
        <v>200</v>
      </c>
      <c r="AD356" s="5">
        <v>120</v>
      </c>
      <c r="AJ356" s="3"/>
      <c r="AK356" s="3"/>
      <c r="AL356" s="3"/>
      <c r="AM356" s="3"/>
      <c r="AN356" s="18"/>
      <c r="AO356" s="3"/>
    </row>
    <row r="357" spans="2:45">
      <c r="B357" s="168" t="s">
        <v>9</v>
      </c>
      <c r="C357" s="169"/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168" t="s">
        <v>9</v>
      </c>
      <c r="Y357" s="169"/>
      <c r="AA357" s="4">
        <v>45040</v>
      </c>
      <c r="AB357" s="3" t="s">
        <v>85</v>
      </c>
      <c r="AC357" s="3" t="s">
        <v>200</v>
      </c>
      <c r="AD357" s="5">
        <v>150</v>
      </c>
      <c r="AJ357" s="3"/>
      <c r="AK357" s="3"/>
      <c r="AL357" s="3"/>
      <c r="AM357" s="3"/>
      <c r="AN357" s="18"/>
      <c r="AO357" s="3"/>
    </row>
    <row r="358" spans="2:45">
      <c r="B358" s="9" t="str">
        <f>IF(C385&lt;0,"SALDO A FAVOR","SALDO ADELANTAD0'")</f>
        <v>SALDO ADELANTAD0'</v>
      </c>
      <c r="C358" s="10">
        <f>IF(Y315&lt;=0,Y315*-1)</f>
        <v>785.77</v>
      </c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9" t="str">
        <f>IF(C355&lt;0,"SALDO ADELANTADO","SALDO A FAVOR'")</f>
        <v>SALDO ADELANTADO</v>
      </c>
      <c r="Y358" s="10">
        <f>IF(C355&lt;=0,C355*-1)</f>
        <v>215.76999999999998</v>
      </c>
      <c r="AA358" s="4"/>
      <c r="AB358" s="3"/>
      <c r="AC358" s="3"/>
      <c r="AD358" s="5"/>
      <c r="AJ358" s="3"/>
      <c r="AK358" s="3"/>
      <c r="AL358" s="3"/>
      <c r="AM358" s="3"/>
      <c r="AN358" s="18"/>
      <c r="AO358" s="3"/>
    </row>
    <row r="359" spans="2:45">
      <c r="B359" s="11" t="s">
        <v>10</v>
      </c>
      <c r="C359" s="10">
        <f>R368</f>
        <v>0</v>
      </c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1" t="s">
        <v>10</v>
      </c>
      <c r="Y359" s="10">
        <f>AN361</f>
        <v>0</v>
      </c>
      <c r="AA359" s="4"/>
      <c r="AB359" s="3"/>
      <c r="AC359" s="3"/>
      <c r="AD359" s="5"/>
      <c r="AJ359" s="3"/>
      <c r="AK359" s="3"/>
      <c r="AL359" s="3"/>
      <c r="AM359" s="3"/>
      <c r="AN359" s="18"/>
      <c r="AO359" s="3"/>
    </row>
    <row r="360" spans="2:45">
      <c r="B360" s="11" t="s">
        <v>11</v>
      </c>
      <c r="C360" s="10"/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11" t="s">
        <v>11</v>
      </c>
      <c r="Y360" s="10">
        <v>50</v>
      </c>
      <c r="AA360" s="4"/>
      <c r="AB360" s="3"/>
      <c r="AC360" s="3"/>
      <c r="AD360" s="5"/>
      <c r="AJ360" s="3"/>
      <c r="AK360" s="3"/>
      <c r="AL360" s="3"/>
      <c r="AM360" s="3"/>
      <c r="AN360" s="18"/>
      <c r="AO360" s="3"/>
    </row>
    <row r="361" spans="2:45">
      <c r="B361" s="11" t="s">
        <v>12</v>
      </c>
      <c r="C361" s="10"/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12</v>
      </c>
      <c r="Y361" s="10">
        <v>15</v>
      </c>
      <c r="AA361" s="4"/>
      <c r="AB361" s="3"/>
      <c r="AC361" s="3"/>
      <c r="AD361" s="5"/>
      <c r="AJ361" s="170" t="s">
        <v>7</v>
      </c>
      <c r="AK361" s="171"/>
      <c r="AL361" s="171"/>
      <c r="AM361" s="172"/>
      <c r="AN361" s="18">
        <f>SUM(AN352:AN360)</f>
        <v>0</v>
      </c>
      <c r="AO361" s="3"/>
    </row>
    <row r="362" spans="2:45">
      <c r="B362" s="11" t="s">
        <v>13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13</v>
      </c>
      <c r="Y362" s="10"/>
      <c r="AA362" s="4"/>
      <c r="AB362" s="3"/>
      <c r="AC362" s="3"/>
      <c r="AD362" s="5"/>
    </row>
    <row r="363" spans="2:45">
      <c r="B363" s="11" t="s">
        <v>14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765</v>
      </c>
      <c r="Y363" s="10">
        <v>58.92</v>
      </c>
      <c r="AA363" s="4"/>
      <c r="AB363" s="3"/>
      <c r="AC363" s="3"/>
      <c r="AD363" s="5"/>
      <c r="AH363" s="66" t="s">
        <v>470</v>
      </c>
      <c r="AI363" s="101">
        <v>24422</v>
      </c>
      <c r="AJ363" s="68" t="s">
        <v>473</v>
      </c>
      <c r="AK363" s="69">
        <v>45036</v>
      </c>
      <c r="AL363" s="66">
        <v>1716325822</v>
      </c>
      <c r="AM363" s="66" t="s">
        <v>20</v>
      </c>
      <c r="AN363" s="108" t="s">
        <v>476</v>
      </c>
      <c r="AO363" s="66">
        <v>565656</v>
      </c>
      <c r="AP363" s="70">
        <v>47.432000000000002</v>
      </c>
      <c r="AQ363" s="70">
        <v>83.01</v>
      </c>
      <c r="AR363" s="67"/>
      <c r="AS363" s="66"/>
    </row>
    <row r="364" spans="2:45">
      <c r="B364" s="11" t="s">
        <v>15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15</v>
      </c>
      <c r="Y364" s="10"/>
      <c r="AA364" s="4"/>
      <c r="AB364" s="3"/>
      <c r="AC364" s="3"/>
      <c r="AD364" s="5"/>
      <c r="AH364" s="61" t="s">
        <v>470</v>
      </c>
      <c r="AI364" s="100">
        <v>24520</v>
      </c>
      <c r="AJ364" s="63" t="s">
        <v>473</v>
      </c>
      <c r="AK364" s="64">
        <v>45040</v>
      </c>
      <c r="AL364" s="61">
        <v>1716325822</v>
      </c>
      <c r="AM364" s="61" t="s">
        <v>745</v>
      </c>
      <c r="AN364" s="107" t="s">
        <v>476</v>
      </c>
      <c r="AO364" s="61">
        <v>55555</v>
      </c>
      <c r="AP364" s="65">
        <v>41.527000000000001</v>
      </c>
      <c r="AQ364" s="65">
        <v>72.67</v>
      </c>
      <c r="AR364" s="62"/>
      <c r="AS364" s="61"/>
    </row>
    <row r="365" spans="2:45">
      <c r="B365" s="11" t="s">
        <v>16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16</v>
      </c>
      <c r="Y365" s="10"/>
      <c r="AA365" s="4"/>
      <c r="AB365" s="3"/>
      <c r="AC365" s="3"/>
      <c r="AD365" s="5"/>
      <c r="AH365" s="66" t="s">
        <v>470</v>
      </c>
      <c r="AI365" s="101">
        <v>24604</v>
      </c>
      <c r="AJ365" s="68" t="s">
        <v>473</v>
      </c>
      <c r="AK365" s="69">
        <v>45042</v>
      </c>
      <c r="AL365" s="66">
        <v>1716325822</v>
      </c>
      <c r="AM365" s="66" t="s">
        <v>20</v>
      </c>
      <c r="AN365" s="108" t="s">
        <v>476</v>
      </c>
      <c r="AO365" s="66">
        <v>999</v>
      </c>
      <c r="AP365" s="70">
        <v>21.148</v>
      </c>
      <c r="AQ365" s="70">
        <v>37.01</v>
      </c>
      <c r="AR365" s="67"/>
      <c r="AS365" s="66"/>
    </row>
    <row r="366" spans="2:45">
      <c r="B366" s="11" t="s">
        <v>17</v>
      </c>
      <c r="C366" s="10"/>
      <c r="E366" s="170" t="s">
        <v>7</v>
      </c>
      <c r="F366" s="171"/>
      <c r="G366" s="172"/>
      <c r="H366" s="5">
        <f>SUM(H352:H365)</f>
        <v>570</v>
      </c>
      <c r="N366" s="3"/>
      <c r="O366" s="3"/>
      <c r="P366" s="3"/>
      <c r="Q366" s="3"/>
      <c r="R366" s="18"/>
      <c r="S366" s="3"/>
      <c r="V366" s="17"/>
      <c r="X366" s="11" t="s">
        <v>17</v>
      </c>
      <c r="Y366" s="10">
        <f>AR366</f>
        <v>192.69</v>
      </c>
      <c r="AA366" s="170" t="s">
        <v>7</v>
      </c>
      <c r="AB366" s="171"/>
      <c r="AC366" s="172"/>
      <c r="AD366" s="5">
        <f>SUM(AD352:AD365)</f>
        <v>1340</v>
      </c>
      <c r="AR366">
        <f>SUM(AQ363:AQ365)</f>
        <v>192.69</v>
      </c>
    </row>
    <row r="367" spans="2:45">
      <c r="B367" s="12"/>
      <c r="C367" s="10"/>
      <c r="E367" s="13"/>
      <c r="F367" s="13"/>
      <c r="G367" s="13"/>
      <c r="N367" s="3"/>
      <c r="O367" s="3"/>
      <c r="P367" s="3"/>
      <c r="Q367" s="3"/>
      <c r="R367" s="18"/>
      <c r="S367" s="3"/>
      <c r="V367" s="17"/>
      <c r="X367" s="12"/>
      <c r="Y367" s="10"/>
      <c r="AA367" s="13"/>
      <c r="AB367" s="13"/>
      <c r="AC367" s="13"/>
    </row>
    <row r="368" spans="2:45">
      <c r="B368" s="12"/>
      <c r="C368" s="10"/>
      <c r="N368" s="170" t="s">
        <v>7</v>
      </c>
      <c r="O368" s="171"/>
      <c r="P368" s="171"/>
      <c r="Q368" s="172"/>
      <c r="R368" s="18">
        <f>SUM(R352:R367)</f>
        <v>0</v>
      </c>
      <c r="S368" s="3"/>
      <c r="V368" s="17"/>
      <c r="X368" s="12"/>
      <c r="Y368" s="10"/>
    </row>
    <row r="369" spans="1:43">
      <c r="B369" s="12"/>
      <c r="C369" s="10"/>
      <c r="V369" s="17"/>
      <c r="X369" s="12"/>
      <c r="Y369" s="10"/>
    </row>
    <row r="370" spans="1:43">
      <c r="B370" s="11"/>
      <c r="C370" s="10"/>
      <c r="V370" s="17"/>
      <c r="X370" s="11"/>
      <c r="Y370" s="10"/>
      <c r="AA370" t="s">
        <v>22</v>
      </c>
      <c r="AB370" t="s">
        <v>21</v>
      </c>
    </row>
    <row r="371" spans="1:43">
      <c r="B371" s="15" t="s">
        <v>18</v>
      </c>
      <c r="C371" s="16">
        <f>SUM(C358:C370)</f>
        <v>785.77</v>
      </c>
      <c r="V371" s="17"/>
      <c r="X371" s="15" t="s">
        <v>18</v>
      </c>
      <c r="Y371" s="16">
        <f>SUM(Y358:Y370)</f>
        <v>532.38</v>
      </c>
      <c r="AB371" s="1" t="s">
        <v>19</v>
      </c>
    </row>
    <row r="372" spans="1:43">
      <c r="D372" t="s">
        <v>22</v>
      </c>
      <c r="E372" t="s">
        <v>21</v>
      </c>
      <c r="V372" s="17"/>
    </row>
    <row r="373" spans="1:43">
      <c r="E373" s="1" t="s">
        <v>19</v>
      </c>
      <c r="V373" s="17"/>
    </row>
    <row r="374" spans="1:43">
      <c r="V374" s="17"/>
    </row>
    <row r="375" spans="1:43">
      <c r="V375" s="17"/>
    </row>
    <row r="376" spans="1:43">
      <c r="V376" s="17"/>
    </row>
    <row r="377" spans="1:43">
      <c r="V377" s="17"/>
    </row>
    <row r="378" spans="1:43">
      <c r="V378" s="17"/>
    </row>
    <row r="379" spans="1:43">
      <c r="V379" s="17"/>
    </row>
    <row r="380" spans="1:43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</row>
    <row r="381" spans="1:43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</row>
    <row r="382" spans="1:43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3">
      <c r="V383" s="17"/>
    </row>
    <row r="384" spans="1:43">
      <c r="H384" s="173" t="s">
        <v>30</v>
      </c>
      <c r="I384" s="173"/>
      <c r="J384" s="173"/>
      <c r="V384" s="17"/>
      <c r="AA384" s="173" t="s">
        <v>31</v>
      </c>
      <c r="AB384" s="173"/>
      <c r="AC384" s="173"/>
    </row>
    <row r="385" spans="2:41">
      <c r="H385" s="173"/>
      <c r="I385" s="173"/>
      <c r="J385" s="173"/>
      <c r="V385" s="17"/>
      <c r="AA385" s="173"/>
      <c r="AB385" s="173"/>
      <c r="AC385" s="173"/>
    </row>
    <row r="386" spans="2:41">
      <c r="V386" s="17"/>
    </row>
    <row r="387" spans="2:41">
      <c r="V387" s="17"/>
    </row>
    <row r="388" spans="2:41" ht="23.25">
      <c r="B388" s="24" t="s">
        <v>64</v>
      </c>
      <c r="V388" s="17"/>
      <c r="X388" s="22" t="s">
        <v>64</v>
      </c>
    </row>
    <row r="389" spans="2:41" ht="23.25">
      <c r="B389" s="23" t="s">
        <v>32</v>
      </c>
      <c r="C389" s="20">
        <f>IF(X350="PAGADO",0,Y355)</f>
        <v>807.62</v>
      </c>
      <c r="E389" s="174" t="s">
        <v>778</v>
      </c>
      <c r="F389" s="174"/>
      <c r="G389" s="174"/>
      <c r="H389" s="174"/>
      <c r="V389" s="17"/>
      <c r="X389" s="23" t="s">
        <v>32</v>
      </c>
      <c r="Y389" s="20">
        <f>IF(B1137="PAGADO",0,C394)</f>
        <v>-132.38000000000011</v>
      </c>
      <c r="AA389" s="174" t="s">
        <v>842</v>
      </c>
      <c r="AB389" s="174"/>
      <c r="AC389" s="174"/>
      <c r="AD389" s="174"/>
    </row>
    <row r="390" spans="2:41">
      <c r="B390" s="1" t="s">
        <v>0</v>
      </c>
      <c r="C390" s="19">
        <f>H405</f>
        <v>660</v>
      </c>
      <c r="E390" s="2" t="s">
        <v>1</v>
      </c>
      <c r="F390" s="2" t="s">
        <v>2</v>
      </c>
      <c r="G390" s="2" t="s">
        <v>3</v>
      </c>
      <c r="H390" s="2" t="s">
        <v>4</v>
      </c>
      <c r="N390" s="2" t="s">
        <v>1</v>
      </c>
      <c r="O390" s="2" t="s">
        <v>5</v>
      </c>
      <c r="P390" s="2" t="s">
        <v>4</v>
      </c>
      <c r="Q390" s="2" t="s">
        <v>6</v>
      </c>
      <c r="R390" s="2" t="s">
        <v>7</v>
      </c>
      <c r="S390" s="3"/>
      <c r="V390" s="17"/>
      <c r="X390" s="1" t="s">
        <v>0</v>
      </c>
      <c r="Y390" s="19">
        <f>AD405</f>
        <v>890</v>
      </c>
      <c r="AA390" s="2" t="s">
        <v>1</v>
      </c>
      <c r="AB390" s="2" t="s">
        <v>2</v>
      </c>
      <c r="AC390" s="2" t="s">
        <v>3</v>
      </c>
      <c r="AD390" s="2" t="s">
        <v>4</v>
      </c>
      <c r="AJ390" s="2" t="s">
        <v>1</v>
      </c>
      <c r="AK390" s="2" t="s">
        <v>5</v>
      </c>
      <c r="AL390" s="2" t="s">
        <v>4</v>
      </c>
      <c r="AM390" s="2" t="s">
        <v>6</v>
      </c>
      <c r="AN390" s="2" t="s">
        <v>7</v>
      </c>
      <c r="AO390" s="3"/>
    </row>
    <row r="391" spans="2:41">
      <c r="C391" s="20"/>
      <c r="E391" s="4">
        <v>45006</v>
      </c>
      <c r="F391" s="3" t="s">
        <v>149</v>
      </c>
      <c r="G391" s="3" t="s">
        <v>152</v>
      </c>
      <c r="H391" s="5">
        <v>190</v>
      </c>
      <c r="N391" s="4">
        <v>45061</v>
      </c>
      <c r="O391" s="3" t="s">
        <v>777</v>
      </c>
      <c r="P391" s="3">
        <v>1600</v>
      </c>
      <c r="Q391" s="3">
        <v>1254</v>
      </c>
      <c r="R391" s="18">
        <v>1600</v>
      </c>
      <c r="S391" s="3"/>
      <c r="V391" s="17"/>
      <c r="Y391" s="20"/>
      <c r="AA391" s="4">
        <v>45020</v>
      </c>
      <c r="AB391" s="3" t="s">
        <v>138</v>
      </c>
      <c r="AC391" s="3" t="s">
        <v>169</v>
      </c>
      <c r="AD391" s="5">
        <v>170</v>
      </c>
      <c r="AJ391" s="25">
        <v>45008</v>
      </c>
      <c r="AK391" s="3" t="s">
        <v>857</v>
      </c>
      <c r="AL391" s="3"/>
      <c r="AM391" s="3"/>
      <c r="AN391" s="18">
        <v>20</v>
      </c>
      <c r="AO391" s="3"/>
    </row>
    <row r="392" spans="2:41">
      <c r="B392" s="1" t="s">
        <v>24</v>
      </c>
      <c r="C392" s="19">
        <f>IF(C389&gt;0,C389+C390,C390)</f>
        <v>1467.62</v>
      </c>
      <c r="E392" s="4">
        <v>45008</v>
      </c>
      <c r="F392" s="3" t="s">
        <v>149</v>
      </c>
      <c r="G392" s="3" t="s">
        <v>89</v>
      </c>
      <c r="H392" s="5">
        <v>170</v>
      </c>
      <c r="N392" s="3"/>
      <c r="O392" s="3"/>
      <c r="P392" s="3"/>
      <c r="Q392" s="3"/>
      <c r="R392" s="18"/>
      <c r="S392" s="3"/>
      <c r="V392" s="17"/>
      <c r="X392" s="1" t="s">
        <v>24</v>
      </c>
      <c r="Y392" s="19">
        <f>IF(Y389&gt;0,Y389+Y390,Y390)</f>
        <v>890</v>
      </c>
      <c r="AA392" s="4">
        <v>45029</v>
      </c>
      <c r="AB392" s="3" t="s">
        <v>138</v>
      </c>
      <c r="AC392" s="3" t="s">
        <v>89</v>
      </c>
      <c r="AD392" s="5">
        <v>170</v>
      </c>
      <c r="AJ392" s="3"/>
      <c r="AK392" s="3"/>
      <c r="AL392" s="3"/>
      <c r="AM392" s="3"/>
      <c r="AN392" s="18"/>
      <c r="AO392" s="3"/>
    </row>
    <row r="393" spans="2:41">
      <c r="B393" s="1" t="s">
        <v>9</v>
      </c>
      <c r="C393" s="20">
        <f>C412</f>
        <v>1600</v>
      </c>
      <c r="E393" s="4">
        <v>45044</v>
      </c>
      <c r="F393" s="3" t="s">
        <v>87</v>
      </c>
      <c r="G393" s="3" t="s">
        <v>89</v>
      </c>
      <c r="H393" s="5">
        <v>150</v>
      </c>
      <c r="N393" s="3"/>
      <c r="O393" s="3"/>
      <c r="P393" s="3"/>
      <c r="Q393" s="3"/>
      <c r="R393" s="18"/>
      <c r="S393" s="3"/>
      <c r="V393" s="17"/>
      <c r="X393" s="1" t="s">
        <v>9</v>
      </c>
      <c r="Y393" s="20">
        <f>Y412</f>
        <v>347.43000000000012</v>
      </c>
      <c r="AA393" s="4">
        <v>45054</v>
      </c>
      <c r="AB393" s="3" t="s">
        <v>88</v>
      </c>
      <c r="AC393" s="3" t="s">
        <v>89</v>
      </c>
      <c r="AD393" s="5">
        <v>200</v>
      </c>
      <c r="AJ393" s="3"/>
      <c r="AK393" s="3"/>
      <c r="AL393" s="3"/>
      <c r="AM393" s="3"/>
      <c r="AN393" s="18"/>
      <c r="AO393" s="3"/>
    </row>
    <row r="394" spans="2:41">
      <c r="B394" s="6" t="s">
        <v>26</v>
      </c>
      <c r="C394" s="21">
        <f>C392-C393</f>
        <v>-132.38000000000011</v>
      </c>
      <c r="E394" s="4">
        <v>45048</v>
      </c>
      <c r="F394" s="3" t="s">
        <v>87</v>
      </c>
      <c r="G394" s="3" t="s">
        <v>789</v>
      </c>
      <c r="H394" s="5">
        <v>150</v>
      </c>
      <c r="N394" s="3"/>
      <c r="O394" s="3"/>
      <c r="P394" s="3"/>
      <c r="Q394" s="3"/>
      <c r="R394" s="18"/>
      <c r="S394" s="3"/>
      <c r="V394" s="17"/>
      <c r="X394" s="6" t="s">
        <v>27</v>
      </c>
      <c r="Y394" s="21">
        <f>Y392-Y393</f>
        <v>542.56999999999994</v>
      </c>
      <c r="AA394" s="4">
        <v>45072</v>
      </c>
      <c r="AB394" s="3" t="s">
        <v>88</v>
      </c>
      <c r="AC394" s="3" t="s">
        <v>89</v>
      </c>
      <c r="AD394" s="5">
        <v>150</v>
      </c>
      <c r="AJ394" s="3"/>
      <c r="AK394" s="3"/>
      <c r="AL394" s="3"/>
      <c r="AM394" s="3"/>
      <c r="AN394" s="18"/>
      <c r="AO394" s="3"/>
    </row>
    <row r="395" spans="2:41" ht="23.25">
      <c r="B395" s="6"/>
      <c r="C395" s="7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75" t="str">
        <f>IF(Y394&lt;0,"NO PAGAR","COBRAR'")</f>
        <v>COBRAR'</v>
      </c>
      <c r="Y395" s="175"/>
      <c r="AA395" s="4">
        <v>45037</v>
      </c>
      <c r="AB395" s="3" t="s">
        <v>194</v>
      </c>
      <c r="AC395" s="3" t="s">
        <v>143</v>
      </c>
      <c r="AD395" s="5">
        <v>200</v>
      </c>
      <c r="AJ395" s="3"/>
      <c r="AK395" s="3"/>
      <c r="AL395" s="3"/>
      <c r="AM395" s="3"/>
      <c r="AN395" s="18"/>
      <c r="AO395" s="3"/>
    </row>
    <row r="396" spans="2:41" ht="23.25">
      <c r="B396" s="175" t="str">
        <f>IF(C394&lt;0,"NO PAGAR","COBRAR'")</f>
        <v>NO PAGAR</v>
      </c>
      <c r="C396" s="175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6"/>
      <c r="Y396" s="8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68" t="s">
        <v>9</v>
      </c>
      <c r="C397" s="169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68" t="s">
        <v>9</v>
      </c>
      <c r="Y397" s="169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9" t="str">
        <f>IF(Y355&lt;0,"SALDO ADELANTADO","SALDO A FAVOR '")</f>
        <v>SALDO A FAVOR '</v>
      </c>
      <c r="C398" s="10" t="b">
        <f>IF(Y355&lt;=0,Y355*-1)</f>
        <v>0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9" t="str">
        <f>IF(C394&lt;0,"SALDO ADELANTADO","SALDO A FAVOR'")</f>
        <v>SALDO ADELANTADO</v>
      </c>
      <c r="Y398" s="10">
        <f>IF(C394&lt;=0,C394*-1)</f>
        <v>132.38000000000011</v>
      </c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10</v>
      </c>
      <c r="C399" s="10">
        <f>R407</f>
        <v>1600</v>
      </c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10</v>
      </c>
      <c r="Y399" s="10">
        <f>AN399</f>
        <v>20</v>
      </c>
      <c r="AA399" s="4"/>
      <c r="AB399" s="3"/>
      <c r="AC399" s="3"/>
      <c r="AD399" s="5"/>
      <c r="AJ399" s="170" t="s">
        <v>7</v>
      </c>
      <c r="AK399" s="171"/>
      <c r="AL399" s="171"/>
      <c r="AM399" s="172"/>
      <c r="AN399" s="18">
        <f>SUM(AN391:AN398)</f>
        <v>20</v>
      </c>
      <c r="AO399" s="3"/>
    </row>
    <row r="400" spans="2:41">
      <c r="B400" s="11" t="s">
        <v>11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11</v>
      </c>
      <c r="Y400" s="10"/>
      <c r="AA400" s="4"/>
      <c r="AB400" s="3"/>
      <c r="AC400" s="3"/>
      <c r="AD400" s="5"/>
    </row>
    <row r="401" spans="2:41">
      <c r="B401" s="11" t="s">
        <v>12</v>
      </c>
      <c r="C401" s="10"/>
      <c r="E401" s="4"/>
      <c r="F401" s="3"/>
      <c r="G401" s="3"/>
      <c r="H401" s="5"/>
      <c r="N401" s="3"/>
      <c r="O401" s="3"/>
      <c r="P401" s="3"/>
      <c r="Q401" s="3"/>
      <c r="R401" s="18"/>
      <c r="S401" s="3"/>
      <c r="V401" s="17"/>
      <c r="X401" s="11" t="s">
        <v>12</v>
      </c>
      <c r="Y401" s="10"/>
      <c r="AA401" s="4"/>
      <c r="AB401" s="3"/>
      <c r="AC401" s="3"/>
      <c r="AD401" s="5"/>
      <c r="AJ401" s="118" t="s">
        <v>835</v>
      </c>
      <c r="AK401" s="118" t="s">
        <v>473</v>
      </c>
      <c r="AL401" s="118" t="s">
        <v>476</v>
      </c>
      <c r="AM401" s="119">
        <v>79.12</v>
      </c>
      <c r="AN401" s="120">
        <v>45.21</v>
      </c>
      <c r="AO401" s="120">
        <v>84571</v>
      </c>
    </row>
    <row r="402" spans="2:41">
      <c r="B402" s="11" t="s">
        <v>13</v>
      </c>
      <c r="C402" s="10"/>
      <c r="E402" s="4"/>
      <c r="F402" s="3"/>
      <c r="G402" s="3"/>
      <c r="H402" s="5"/>
      <c r="N402" s="3"/>
      <c r="O402" s="3"/>
      <c r="P402" s="3"/>
      <c r="Q402" s="3"/>
      <c r="R402" s="18"/>
      <c r="S402" s="3"/>
      <c r="V402" s="17"/>
      <c r="X402" s="11" t="s">
        <v>13</v>
      </c>
      <c r="Y402" s="10"/>
      <c r="AA402" s="4"/>
      <c r="AB402" s="3"/>
      <c r="AC402" s="3"/>
      <c r="AD402" s="5"/>
      <c r="AJ402" s="118" t="s">
        <v>836</v>
      </c>
      <c r="AK402" s="118" t="s">
        <v>473</v>
      </c>
      <c r="AL402" s="118" t="s">
        <v>476</v>
      </c>
      <c r="AM402" s="119">
        <v>74.650000000000006</v>
      </c>
      <c r="AN402" s="120">
        <v>42.656999999999996</v>
      </c>
      <c r="AO402" s="120">
        <v>5555</v>
      </c>
    </row>
    <row r="403" spans="2:41">
      <c r="B403" s="11" t="s">
        <v>14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14</v>
      </c>
      <c r="Y403" s="10"/>
      <c r="AA403" s="4"/>
      <c r="AB403" s="3"/>
      <c r="AC403" s="3"/>
      <c r="AD403" s="5"/>
      <c r="AJ403" s="118" t="s">
        <v>831</v>
      </c>
      <c r="AK403" s="118" t="s">
        <v>473</v>
      </c>
      <c r="AL403" s="118" t="s">
        <v>476</v>
      </c>
      <c r="AM403" s="119">
        <v>41.28</v>
      </c>
      <c r="AN403" s="120">
        <v>23.591000000000001</v>
      </c>
      <c r="AO403" s="120">
        <v>0</v>
      </c>
    </row>
    <row r="404" spans="2:41">
      <c r="B404" s="11" t="s">
        <v>15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15</v>
      </c>
      <c r="Y404" s="10"/>
      <c r="AA404" s="4"/>
      <c r="AB404" s="3"/>
      <c r="AC404" s="3"/>
      <c r="AD404" s="5"/>
      <c r="AM404" s="19">
        <f>SUM(AM401:AM403)</f>
        <v>195.05</v>
      </c>
    </row>
    <row r="405" spans="2:41">
      <c r="B405" s="11" t="s">
        <v>16</v>
      </c>
      <c r="C405" s="10"/>
      <c r="E405" s="170" t="s">
        <v>7</v>
      </c>
      <c r="F405" s="171"/>
      <c r="G405" s="172"/>
      <c r="H405" s="5">
        <f>SUM(H391:H404)</f>
        <v>660</v>
      </c>
      <c r="N405" s="3"/>
      <c r="O405" s="3"/>
      <c r="P405" s="3"/>
      <c r="Q405" s="3"/>
      <c r="R405" s="18"/>
      <c r="S405" s="3"/>
      <c r="V405" s="17"/>
      <c r="X405" s="11" t="s">
        <v>16</v>
      </c>
      <c r="Y405" s="10"/>
      <c r="AA405" s="170" t="s">
        <v>7</v>
      </c>
      <c r="AB405" s="171"/>
      <c r="AC405" s="172"/>
      <c r="AD405" s="5">
        <f>SUM(AD391:AD404)</f>
        <v>890</v>
      </c>
    </row>
    <row r="406" spans="2:41">
      <c r="B406" s="11" t="s">
        <v>17</v>
      </c>
      <c r="C406" s="10"/>
      <c r="E406" s="13"/>
      <c r="F406" s="13"/>
      <c r="G406" s="13"/>
      <c r="N406" s="3"/>
      <c r="O406" s="3"/>
      <c r="P406" s="3"/>
      <c r="Q406" s="3"/>
      <c r="R406" s="18"/>
      <c r="S406" s="3"/>
      <c r="V406" s="17"/>
      <c r="X406" s="11" t="s">
        <v>840</v>
      </c>
      <c r="Y406" s="10">
        <v>195.05</v>
      </c>
      <c r="AA406" s="13"/>
      <c r="AB406" s="13"/>
      <c r="AC406" s="13"/>
    </row>
    <row r="407" spans="2:41">
      <c r="B407" s="12"/>
      <c r="C407" s="10"/>
      <c r="N407" s="170" t="s">
        <v>7</v>
      </c>
      <c r="O407" s="171"/>
      <c r="P407" s="171"/>
      <c r="Q407" s="172"/>
      <c r="R407" s="18">
        <f>SUM(R391:R406)</f>
        <v>1600</v>
      </c>
      <c r="S407" s="3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E410" s="14"/>
      <c r="V410" s="17"/>
      <c r="X410" s="12"/>
      <c r="Y410" s="10"/>
      <c r="AA410" s="14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SUM(C398:C411)</f>
        <v>1600</v>
      </c>
      <c r="D412" t="s">
        <v>22</v>
      </c>
      <c r="E412" t="s">
        <v>21</v>
      </c>
      <c r="V412" s="17"/>
      <c r="X412" s="15" t="s">
        <v>18</v>
      </c>
      <c r="Y412" s="16">
        <f>SUM(Y398:Y411)</f>
        <v>347.43000000000012</v>
      </c>
      <c r="Z412" t="s">
        <v>22</v>
      </c>
      <c r="AA412" t="s">
        <v>21</v>
      </c>
    </row>
    <row r="413" spans="2:41">
      <c r="E413" s="1" t="s">
        <v>19</v>
      </c>
      <c r="V413" s="17"/>
      <c r="AA413" s="1" t="s">
        <v>19</v>
      </c>
    </row>
    <row r="414" spans="2:41">
      <c r="V414" s="17"/>
    </row>
    <row r="415" spans="2:41">
      <c r="V415" s="17"/>
    </row>
    <row r="416" spans="2:41">
      <c r="V416" s="17"/>
    </row>
    <row r="417" spans="2:41">
      <c r="V417" s="17"/>
    </row>
    <row r="418" spans="2:41" ht="15" customHeight="1">
      <c r="V418" s="17"/>
      <c r="AC418" s="24"/>
      <c r="AD418" s="24"/>
      <c r="AE418" s="24"/>
    </row>
    <row r="419" spans="2:41" ht="15" customHeight="1">
      <c r="H419" s="173" t="s">
        <v>28</v>
      </c>
      <c r="I419" s="173"/>
      <c r="J419" s="173"/>
      <c r="V419" s="17"/>
      <c r="AC419" s="24"/>
      <c r="AD419" s="24"/>
      <c r="AE419" s="24"/>
    </row>
    <row r="420" spans="2:41" ht="15" customHeight="1">
      <c r="H420" s="173"/>
      <c r="I420" s="173"/>
      <c r="J420" s="173"/>
      <c r="V420" s="17"/>
      <c r="AC420" s="24"/>
      <c r="AD420" s="24"/>
      <c r="AE420" s="24"/>
    </row>
    <row r="421" spans="2:41" ht="23.25">
      <c r="V421" s="17"/>
      <c r="AB421" s="176" t="s">
        <v>29</v>
      </c>
      <c r="AC421" s="176"/>
    </row>
    <row r="422" spans="2:41">
      <c r="V422" s="17"/>
      <c r="AJ422" s="2" t="s">
        <v>1</v>
      </c>
      <c r="AK422" s="2" t="s">
        <v>5</v>
      </c>
      <c r="AL422" s="2" t="s">
        <v>4</v>
      </c>
      <c r="AM422" s="2" t="s">
        <v>6</v>
      </c>
      <c r="AN422" s="2" t="s">
        <v>7</v>
      </c>
      <c r="AO422" s="3"/>
    </row>
    <row r="423" spans="2:41" ht="23.25">
      <c r="B423" s="22" t="s">
        <v>66</v>
      </c>
      <c r="V423" s="17"/>
      <c r="X423" s="22" t="s">
        <v>66</v>
      </c>
      <c r="AJ423" s="25">
        <v>45085</v>
      </c>
      <c r="AK423" s="3" t="s">
        <v>916</v>
      </c>
      <c r="AL423" s="3"/>
      <c r="AM423" s="3"/>
      <c r="AN423" s="18">
        <v>100</v>
      </c>
      <c r="AO423" s="3"/>
    </row>
    <row r="424" spans="2:41" ht="23.25">
      <c r="B424" s="23" t="s">
        <v>32</v>
      </c>
      <c r="C424" s="20">
        <f>IF(X389="PAGADO",0,Y394)</f>
        <v>542.56999999999994</v>
      </c>
      <c r="E424" s="174" t="s">
        <v>778</v>
      </c>
      <c r="F424" s="174"/>
      <c r="G424" s="174"/>
      <c r="H424" s="174"/>
      <c r="V424" s="17"/>
      <c r="X424" s="23" t="s">
        <v>32</v>
      </c>
      <c r="Y424" s="20">
        <f>IF(B424="PAGADO",0,C429)</f>
        <v>233.90999999999997</v>
      </c>
      <c r="AA424" s="174" t="s">
        <v>435</v>
      </c>
      <c r="AB424" s="174"/>
      <c r="AC424" s="174"/>
      <c r="AD424" s="174"/>
      <c r="AJ424" s="3"/>
      <c r="AK424" s="3"/>
      <c r="AL424" s="3"/>
      <c r="AM424" s="3"/>
      <c r="AN424" s="18"/>
      <c r="AO424" s="3"/>
    </row>
    <row r="425" spans="2:41">
      <c r="B425" s="1" t="s">
        <v>0</v>
      </c>
      <c r="C425" s="19">
        <f>H440</f>
        <v>490</v>
      </c>
      <c r="E425" s="2" t="s">
        <v>1</v>
      </c>
      <c r="F425" s="2" t="s">
        <v>2</v>
      </c>
      <c r="G425" s="2" t="s">
        <v>3</v>
      </c>
      <c r="H425" s="2" t="s">
        <v>4</v>
      </c>
      <c r="N425" s="2" t="s">
        <v>1</v>
      </c>
      <c r="O425" s="2" t="s">
        <v>5</v>
      </c>
      <c r="P425" s="2" t="s">
        <v>4</v>
      </c>
      <c r="Q425" s="2" t="s">
        <v>6</v>
      </c>
      <c r="R425" s="2" t="s">
        <v>7</v>
      </c>
      <c r="S425" s="3"/>
      <c r="V425" s="17"/>
      <c r="X425" s="1" t="s">
        <v>0</v>
      </c>
      <c r="Y425" s="19">
        <f>AD440</f>
        <v>350</v>
      </c>
      <c r="AA425" s="2" t="s">
        <v>1</v>
      </c>
      <c r="AB425" s="2" t="s">
        <v>2</v>
      </c>
      <c r="AC425" s="2" t="s">
        <v>3</v>
      </c>
      <c r="AD425" s="2" t="s">
        <v>4</v>
      </c>
      <c r="AJ425" s="3"/>
      <c r="AK425" s="3"/>
      <c r="AL425" s="3"/>
      <c r="AM425" s="3"/>
      <c r="AN425" s="18"/>
      <c r="AO425" s="3"/>
    </row>
    <row r="426" spans="2:41">
      <c r="C426" s="20"/>
      <c r="E426" s="4">
        <v>44972</v>
      </c>
      <c r="F426" s="3" t="s">
        <v>870</v>
      </c>
      <c r="G426" s="3" t="s">
        <v>871</v>
      </c>
      <c r="H426" s="5">
        <v>170</v>
      </c>
      <c r="N426" s="25">
        <v>45078</v>
      </c>
      <c r="O426" s="3" t="s">
        <v>875</v>
      </c>
      <c r="P426" s="3"/>
      <c r="Q426" s="3"/>
      <c r="R426" s="18">
        <v>100</v>
      </c>
      <c r="S426" s="3"/>
      <c r="V426" s="17"/>
      <c r="Y426" s="20"/>
      <c r="AA426" s="4">
        <v>45056</v>
      </c>
      <c r="AB426" s="3" t="s">
        <v>87</v>
      </c>
      <c r="AC426" s="3" t="s">
        <v>89</v>
      </c>
      <c r="AD426" s="5">
        <v>200</v>
      </c>
      <c r="AJ426" s="3"/>
      <c r="AK426" s="3"/>
      <c r="AL426" s="3"/>
      <c r="AM426" s="3"/>
      <c r="AN426" s="18"/>
      <c r="AO426" s="3"/>
    </row>
    <row r="427" spans="2:41">
      <c r="B427" s="1" t="s">
        <v>24</v>
      </c>
      <c r="C427" s="19">
        <f>IF(C424&gt;0,C424+C425,C425)</f>
        <v>1032.57</v>
      </c>
      <c r="E427" s="4">
        <v>45051</v>
      </c>
      <c r="F427" s="3" t="s">
        <v>201</v>
      </c>
      <c r="G427" s="3" t="s">
        <v>152</v>
      </c>
      <c r="H427" s="5">
        <v>200</v>
      </c>
      <c r="N427" s="25">
        <v>45078</v>
      </c>
      <c r="O427" s="3" t="s">
        <v>876</v>
      </c>
      <c r="P427" s="3"/>
      <c r="Q427" s="3"/>
      <c r="R427" s="18">
        <v>600</v>
      </c>
      <c r="S427" s="3"/>
      <c r="V427" s="17"/>
      <c r="X427" s="1" t="s">
        <v>24</v>
      </c>
      <c r="Y427" s="19">
        <f>IF(Y424&gt;0,Y424+Y425,Y425)</f>
        <v>583.91</v>
      </c>
      <c r="AA427" s="4">
        <v>45061</v>
      </c>
      <c r="AB427" s="3" t="s">
        <v>87</v>
      </c>
      <c r="AC427" s="3" t="s">
        <v>89</v>
      </c>
      <c r="AD427" s="5">
        <v>150</v>
      </c>
      <c r="AJ427" s="3"/>
      <c r="AK427" s="3"/>
      <c r="AL427" s="3"/>
      <c r="AM427" s="3"/>
      <c r="AN427" s="18"/>
      <c r="AO427" s="3"/>
    </row>
    <row r="428" spans="2:41">
      <c r="B428" s="1" t="s">
        <v>9</v>
      </c>
      <c r="C428" s="20">
        <f>C446</f>
        <v>798.66</v>
      </c>
      <c r="E428" s="4">
        <v>45022</v>
      </c>
      <c r="F428" s="3" t="s">
        <v>262</v>
      </c>
      <c r="G428" s="3" t="s">
        <v>86</v>
      </c>
      <c r="H428" s="5">
        <v>120</v>
      </c>
      <c r="N428" s="3"/>
      <c r="O428" s="3"/>
      <c r="P428" s="3"/>
      <c r="Q428" s="3"/>
      <c r="R428" s="18"/>
      <c r="S428" s="3"/>
      <c r="V428" s="17"/>
      <c r="X428" s="1" t="s">
        <v>9</v>
      </c>
      <c r="Y428" s="20">
        <f>Y446</f>
        <v>281.58999999999997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6" t="s">
        <v>25</v>
      </c>
      <c r="C429" s="21">
        <f>C427-C428</f>
        <v>233.90999999999997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6" t="s">
        <v>8</v>
      </c>
      <c r="Y429" s="21">
        <f>Y427-Y428</f>
        <v>302.32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ht="26.25">
      <c r="B430" s="177" t="str">
        <f>IF(C429&lt;0,"NO PAGAR","COBRAR")</f>
        <v>COBRAR</v>
      </c>
      <c r="C430" s="177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77" t="str">
        <f>IF(Y429&lt;0,"NO PAGAR","COBRAR")</f>
        <v>COBRAR</v>
      </c>
      <c r="Y430" s="177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68" t="s">
        <v>9</v>
      </c>
      <c r="C431" s="169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68" t="s">
        <v>9</v>
      </c>
      <c r="Y431" s="169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9" t="str">
        <f>IF(C460&lt;0,"SALDO A FAVOR","SALDO ADELANTAD0'")</f>
        <v>SALDO ADELANTAD0'</v>
      </c>
      <c r="C432" s="10" t="b">
        <f>IF(Y394&lt;=0,Y394*-1)</f>
        <v>0</v>
      </c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9" t="str">
        <f>IF(C429&lt;0,"SALDO ADELANTADO","SALDO A FAVOR'")</f>
        <v>SALDO A FAVOR'</v>
      </c>
      <c r="Y432" s="10" t="b">
        <f>IF(C429&lt;=0,C429*-1)</f>
        <v>0</v>
      </c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2">
      <c r="B433" s="11" t="s">
        <v>10</v>
      </c>
      <c r="C433" s="10">
        <f>R442</f>
        <v>700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10</v>
      </c>
      <c r="Y433" s="10">
        <f>AN439</f>
        <v>100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2">
      <c r="B434" s="11" t="s">
        <v>11</v>
      </c>
      <c r="C434" s="10">
        <v>50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11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2">
      <c r="B435" s="11" t="s">
        <v>12</v>
      </c>
      <c r="C435" s="10"/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11" t="s">
        <v>12</v>
      </c>
      <c r="Y435" s="10"/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2">
      <c r="B436" s="11" t="s">
        <v>13</v>
      </c>
      <c r="C436" s="10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1" t="s">
        <v>13</v>
      </c>
      <c r="Y436" s="10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2">
      <c r="B437" s="11" t="s">
        <v>14</v>
      </c>
      <c r="C437" s="10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11" t="s">
        <v>885</v>
      </c>
      <c r="Y437" s="10">
        <v>59.13</v>
      </c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2">
      <c r="B438" s="11" t="s">
        <v>15</v>
      </c>
      <c r="C438" s="10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1" t="s">
        <v>15</v>
      </c>
      <c r="Y438" s="10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2">
      <c r="B439" s="11" t="s">
        <v>866</v>
      </c>
      <c r="C439" s="10">
        <v>48.66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11" t="s">
        <v>16</v>
      </c>
      <c r="Y439" s="10"/>
      <c r="AA439" s="4"/>
      <c r="AB439" s="3"/>
      <c r="AC439" s="3"/>
      <c r="AD439" s="5"/>
      <c r="AJ439" s="170" t="s">
        <v>7</v>
      </c>
      <c r="AK439" s="171"/>
      <c r="AL439" s="171"/>
      <c r="AM439" s="172"/>
      <c r="AN439" s="18">
        <f>SUM(AN423:AN438)</f>
        <v>100</v>
      </c>
      <c r="AO439" s="3"/>
    </row>
    <row r="440" spans="2:42" ht="45">
      <c r="B440" s="11" t="s">
        <v>17</v>
      </c>
      <c r="C440" s="10"/>
      <c r="E440" s="170" t="s">
        <v>7</v>
      </c>
      <c r="F440" s="171"/>
      <c r="G440" s="172"/>
      <c r="H440" s="5">
        <f>SUM(H426:H439)</f>
        <v>490</v>
      </c>
      <c r="N440" s="3"/>
      <c r="O440" s="3"/>
      <c r="P440" s="3"/>
      <c r="Q440" s="3"/>
      <c r="R440" s="18"/>
      <c r="S440" s="3"/>
      <c r="V440" s="17"/>
      <c r="X440" s="11" t="s">
        <v>914</v>
      </c>
      <c r="Y440" s="10">
        <f>AN444</f>
        <v>122.46</v>
      </c>
      <c r="AA440" s="170" t="s">
        <v>7</v>
      </c>
      <c r="AB440" s="171"/>
      <c r="AC440" s="172"/>
      <c r="AD440" s="5">
        <f>SUM(AD426:AD439)</f>
        <v>350</v>
      </c>
      <c r="AJ440" s="130" t="s">
        <v>893</v>
      </c>
      <c r="AK440" s="130" t="s">
        <v>894</v>
      </c>
      <c r="AL440" s="130" t="s">
        <v>895</v>
      </c>
      <c r="AM440" s="130" t="s">
        <v>896</v>
      </c>
      <c r="AN440" s="130" t="s">
        <v>897</v>
      </c>
      <c r="AO440" s="130" t="s">
        <v>898</v>
      </c>
      <c r="AP440" s="130" t="s">
        <v>899</v>
      </c>
    </row>
    <row r="441" spans="2:42">
      <c r="B441" s="12"/>
      <c r="C441" s="10"/>
      <c r="E441" s="13"/>
      <c r="F441" s="13"/>
      <c r="G441" s="13"/>
      <c r="N441" s="3"/>
      <c r="O441" s="3"/>
      <c r="P441" s="3"/>
      <c r="Q441" s="3"/>
      <c r="R441" s="18"/>
      <c r="S441" s="3"/>
      <c r="V441" s="17"/>
      <c r="X441" s="12"/>
      <c r="Y441" s="10"/>
      <c r="AA441" s="13"/>
      <c r="AB441" s="13"/>
      <c r="AC441" s="13"/>
      <c r="AJ441" s="126" t="s">
        <v>473</v>
      </c>
      <c r="AK441" s="127">
        <v>45066.275972219999</v>
      </c>
      <c r="AL441" s="126" t="s">
        <v>476</v>
      </c>
      <c r="AM441" s="128">
        <v>40.000999999999998</v>
      </c>
      <c r="AN441" s="128">
        <v>70</v>
      </c>
      <c r="AO441" s="128">
        <v>999</v>
      </c>
      <c r="AP441" s="129" t="s">
        <v>745</v>
      </c>
    </row>
    <row r="442" spans="2:42">
      <c r="B442" s="12"/>
      <c r="C442" s="10"/>
      <c r="N442" s="170" t="s">
        <v>7</v>
      </c>
      <c r="O442" s="171"/>
      <c r="P442" s="171"/>
      <c r="Q442" s="172"/>
      <c r="R442" s="18">
        <f>SUM(R426:R441)</f>
        <v>700</v>
      </c>
      <c r="S442" s="3"/>
      <c r="V442" s="17"/>
      <c r="X442" s="12"/>
      <c r="Y442" s="10"/>
      <c r="AJ442" s="126" t="s">
        <v>473</v>
      </c>
      <c r="AK442" s="127">
        <v>45072.749189820002</v>
      </c>
      <c r="AL442" s="126" t="s">
        <v>476</v>
      </c>
      <c r="AM442" s="128">
        <v>26.283000000000001</v>
      </c>
      <c r="AN442" s="128">
        <v>46</v>
      </c>
      <c r="AO442" s="128">
        <v>68802</v>
      </c>
      <c r="AP442" s="129" t="s">
        <v>20</v>
      </c>
    </row>
    <row r="443" spans="2:42">
      <c r="B443" s="12"/>
      <c r="C443" s="10"/>
      <c r="V443" s="17"/>
      <c r="X443" s="12"/>
      <c r="Y443" s="10"/>
      <c r="AJ443" s="126" t="s">
        <v>473</v>
      </c>
      <c r="AK443" s="127">
        <v>45075.4955787</v>
      </c>
      <c r="AL443" s="126" t="s">
        <v>476</v>
      </c>
      <c r="AM443" s="128">
        <v>3.694</v>
      </c>
      <c r="AN443" s="128">
        <v>6.46</v>
      </c>
      <c r="AO443" s="128">
        <v>5555</v>
      </c>
      <c r="AP443" s="129" t="s">
        <v>912</v>
      </c>
    </row>
    <row r="444" spans="2:42">
      <c r="B444" s="12"/>
      <c r="C444" s="10"/>
      <c r="V444" s="17"/>
      <c r="X444" s="12"/>
      <c r="Y444" s="10"/>
      <c r="AN444" s="132">
        <f>SUM(AN441:AN443)</f>
        <v>122.46</v>
      </c>
    </row>
    <row r="445" spans="2:42">
      <c r="B445" s="11"/>
      <c r="C445" s="10"/>
      <c r="V445" s="17"/>
      <c r="X445" s="11"/>
      <c r="Y445" s="10"/>
    </row>
    <row r="446" spans="2:42">
      <c r="B446" s="15" t="s">
        <v>18</v>
      </c>
      <c r="C446" s="16">
        <f>SUM(C432:C445)</f>
        <v>798.66</v>
      </c>
      <c r="V446" s="17"/>
      <c r="X446" s="15" t="s">
        <v>18</v>
      </c>
      <c r="Y446" s="16">
        <f>SUM(Y432:Y445)</f>
        <v>281.58999999999997</v>
      </c>
    </row>
    <row r="447" spans="2:42">
      <c r="D447" t="s">
        <v>22</v>
      </c>
      <c r="E447" t="s">
        <v>21</v>
      </c>
      <c r="V447" s="17"/>
      <c r="Z447" t="s">
        <v>22</v>
      </c>
      <c r="AA447" t="s">
        <v>21</v>
      </c>
    </row>
    <row r="448" spans="2:42">
      <c r="E448" s="1" t="s">
        <v>19</v>
      </c>
      <c r="V448" s="17"/>
      <c r="AA448" s="1" t="s">
        <v>19</v>
      </c>
    </row>
    <row r="449" spans="1:43">
      <c r="V449" s="17"/>
    </row>
    <row r="450" spans="1:43">
      <c r="V450" s="17"/>
    </row>
    <row r="451" spans="1:43">
      <c r="V451" s="17"/>
    </row>
    <row r="452" spans="1:43">
      <c r="V452" s="17"/>
    </row>
    <row r="453" spans="1:43">
      <c r="V453" s="17"/>
    </row>
    <row r="454" spans="1:43">
      <c r="V454" s="17"/>
    </row>
    <row r="455" spans="1:43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</row>
    <row r="456" spans="1:43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</row>
    <row r="457" spans="1:43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</row>
    <row r="458" spans="1:43">
      <c r="V458" s="17"/>
    </row>
    <row r="459" spans="1:43">
      <c r="H459" s="173" t="s">
        <v>30</v>
      </c>
      <c r="I459" s="173"/>
      <c r="J459" s="173"/>
      <c r="V459" s="17"/>
      <c r="AA459" s="173" t="s">
        <v>31</v>
      </c>
      <c r="AB459" s="173"/>
      <c r="AC459" s="173"/>
    </row>
    <row r="460" spans="1:43">
      <c r="H460" s="173"/>
      <c r="I460" s="173"/>
      <c r="J460" s="173"/>
      <c r="V460" s="17"/>
      <c r="AA460" s="173"/>
      <c r="AB460" s="173"/>
      <c r="AC460" s="173"/>
    </row>
    <row r="461" spans="1:43">
      <c r="V461" s="17"/>
    </row>
    <row r="462" spans="1:43">
      <c r="V462" s="17"/>
    </row>
    <row r="463" spans="1:43" ht="23.25">
      <c r="B463" s="24" t="s">
        <v>66</v>
      </c>
      <c r="V463" s="17"/>
      <c r="X463" s="22" t="s">
        <v>66</v>
      </c>
    </row>
    <row r="464" spans="1:43" ht="23.25">
      <c r="B464" s="23" t="s">
        <v>82</v>
      </c>
      <c r="C464" s="20">
        <f>IF(X424="PAGADO",0,Y429)</f>
        <v>302.32</v>
      </c>
      <c r="E464" s="174" t="s">
        <v>778</v>
      </c>
      <c r="F464" s="174"/>
      <c r="G464" s="174"/>
      <c r="H464" s="174"/>
      <c r="V464" s="17"/>
      <c r="X464" s="23" t="s">
        <v>32</v>
      </c>
      <c r="Y464" s="20">
        <f>IF(B464="PAGADO",0,C469)</f>
        <v>0</v>
      </c>
      <c r="AA464" s="174" t="s">
        <v>435</v>
      </c>
      <c r="AB464" s="174"/>
      <c r="AC464" s="174"/>
      <c r="AD464" s="174"/>
    </row>
    <row r="465" spans="2:41">
      <c r="B465" s="1" t="s">
        <v>0</v>
      </c>
      <c r="C465" s="19">
        <f>H480</f>
        <v>2065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1400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>
        <v>45058</v>
      </c>
      <c r="F466" s="3" t="s">
        <v>194</v>
      </c>
      <c r="G466" s="3" t="s">
        <v>143</v>
      </c>
      <c r="H466" s="5">
        <v>200</v>
      </c>
      <c r="N466" s="25">
        <v>45089</v>
      </c>
      <c r="O466" s="3" t="s">
        <v>932</v>
      </c>
      <c r="P466" s="3"/>
      <c r="Q466" s="3"/>
      <c r="R466" s="18">
        <v>25</v>
      </c>
      <c r="S466" s="3"/>
      <c r="V466" s="17"/>
      <c r="Y466" s="20"/>
      <c r="AA466" s="4">
        <v>45079</v>
      </c>
      <c r="AB466" s="3" t="s">
        <v>379</v>
      </c>
      <c r="AC466" s="3" t="s">
        <v>971</v>
      </c>
      <c r="AD466" s="5">
        <v>140</v>
      </c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2367.3200000000002</v>
      </c>
      <c r="E467" s="4">
        <v>45059</v>
      </c>
      <c r="F467" s="3" t="s">
        <v>194</v>
      </c>
      <c r="G467" s="3" t="s">
        <v>89</v>
      </c>
      <c r="H467" s="5">
        <v>170</v>
      </c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1400</v>
      </c>
      <c r="AA467" s="4">
        <v>45082</v>
      </c>
      <c r="AB467" s="3" t="s">
        <v>88</v>
      </c>
      <c r="AC467" s="3" t="s">
        <v>89</v>
      </c>
      <c r="AD467" s="5">
        <v>200</v>
      </c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C486</f>
        <v>88.66</v>
      </c>
      <c r="E468" s="4">
        <v>45033</v>
      </c>
      <c r="F468" s="3" t="s">
        <v>149</v>
      </c>
      <c r="G468" s="3" t="s">
        <v>89</v>
      </c>
      <c r="H468" s="5">
        <v>170</v>
      </c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Y486</f>
        <v>133.16999999999999</v>
      </c>
      <c r="AA468" s="4">
        <v>45040</v>
      </c>
      <c r="AB468" s="3" t="s">
        <v>138</v>
      </c>
      <c r="AC468" s="3" t="s">
        <v>996</v>
      </c>
      <c r="AD468" s="5">
        <v>170</v>
      </c>
      <c r="AJ468" s="3"/>
      <c r="AK468" s="3"/>
      <c r="AL468" s="3"/>
      <c r="AM468" s="3"/>
      <c r="AN468" s="18"/>
      <c r="AO468" s="3"/>
    </row>
    <row r="469" spans="2:41">
      <c r="B469" s="6" t="s">
        <v>26</v>
      </c>
      <c r="C469" s="21">
        <f>C467-C468</f>
        <v>2278.6600000000003</v>
      </c>
      <c r="E469" s="4">
        <v>45036</v>
      </c>
      <c r="F469" s="3" t="s">
        <v>149</v>
      </c>
      <c r="G469" s="3" t="s">
        <v>155</v>
      </c>
      <c r="H469" s="5">
        <v>390</v>
      </c>
      <c r="N469" s="3"/>
      <c r="O469" s="3"/>
      <c r="P469" s="3"/>
      <c r="Q469" s="3"/>
      <c r="R469" s="18"/>
      <c r="S469" s="3"/>
      <c r="V469" s="17"/>
      <c r="X469" s="6" t="s">
        <v>27</v>
      </c>
      <c r="Y469" s="21">
        <f>Y467-Y468</f>
        <v>1266.83</v>
      </c>
      <c r="AA469" s="4">
        <v>45086</v>
      </c>
      <c r="AB469" s="3" t="s">
        <v>87</v>
      </c>
      <c r="AC469" s="3" t="s">
        <v>86</v>
      </c>
      <c r="AD469" s="5">
        <v>200</v>
      </c>
      <c r="AJ469" s="3"/>
      <c r="AK469" s="3"/>
      <c r="AL469" s="3"/>
      <c r="AM469" s="3"/>
      <c r="AN469" s="18"/>
      <c r="AO469" s="3"/>
    </row>
    <row r="470" spans="2:41" ht="23.25">
      <c r="B470" s="6"/>
      <c r="C470" s="7"/>
      <c r="E470" s="4">
        <v>45063</v>
      </c>
      <c r="F470" s="3" t="s">
        <v>88</v>
      </c>
      <c r="G470" s="3" t="s">
        <v>89</v>
      </c>
      <c r="H470" s="5">
        <v>200</v>
      </c>
      <c r="N470" s="3"/>
      <c r="O470" s="3"/>
      <c r="P470" s="3"/>
      <c r="Q470" s="3"/>
      <c r="R470" s="18"/>
      <c r="S470" s="3"/>
      <c r="V470" s="17"/>
      <c r="X470" s="175" t="str">
        <f>IF(Y469&lt;0,"NO PAGAR","COBRAR'")</f>
        <v>COBRAR'</v>
      </c>
      <c r="Y470" s="175"/>
      <c r="AA470" s="4">
        <v>45089</v>
      </c>
      <c r="AB470" s="3" t="s">
        <v>87</v>
      </c>
      <c r="AC470" s="3" t="s">
        <v>86</v>
      </c>
      <c r="AD470" s="5">
        <v>200</v>
      </c>
      <c r="AJ470" s="3"/>
      <c r="AK470" s="3"/>
      <c r="AL470" s="3"/>
      <c r="AM470" s="3"/>
      <c r="AN470" s="18"/>
      <c r="AO470" s="3"/>
    </row>
    <row r="471" spans="2:41" ht="23.25">
      <c r="B471" s="175" t="str">
        <f>IF(C469&lt;0,"NO PAGAR","COBRAR'")</f>
        <v>COBRAR'</v>
      </c>
      <c r="C471" s="175"/>
      <c r="E471" s="4">
        <v>45069</v>
      </c>
      <c r="F471" s="3" t="s">
        <v>88</v>
      </c>
      <c r="G471" s="3" t="s">
        <v>141</v>
      </c>
      <c r="H471" s="5">
        <v>150</v>
      </c>
      <c r="N471" s="3"/>
      <c r="O471" s="3"/>
      <c r="P471" s="3"/>
      <c r="Q471" s="3"/>
      <c r="R471" s="18"/>
      <c r="S471" s="3"/>
      <c r="V471" s="17"/>
      <c r="X471" s="6"/>
      <c r="Y471" s="8"/>
      <c r="AA471" s="4">
        <v>45091</v>
      </c>
      <c r="AB471" s="3" t="s">
        <v>87</v>
      </c>
      <c r="AC471" s="3" t="s">
        <v>89</v>
      </c>
      <c r="AD471" s="5">
        <v>150</v>
      </c>
      <c r="AJ471" s="3"/>
      <c r="AK471" s="3"/>
      <c r="AL471" s="3"/>
      <c r="AM471" s="3"/>
      <c r="AN471" s="18"/>
      <c r="AO471" s="3"/>
    </row>
    <row r="472" spans="2:41">
      <c r="B472" s="168" t="s">
        <v>9</v>
      </c>
      <c r="C472" s="169"/>
      <c r="E472" s="4">
        <v>45070</v>
      </c>
      <c r="F472" s="3" t="s">
        <v>88</v>
      </c>
      <c r="G472" s="3" t="s">
        <v>89</v>
      </c>
      <c r="H472" s="5">
        <v>150</v>
      </c>
      <c r="N472" s="3"/>
      <c r="O472" s="3"/>
      <c r="P472" s="3"/>
      <c r="Q472" s="3"/>
      <c r="R472" s="18"/>
      <c r="S472" s="3"/>
      <c r="V472" s="17"/>
      <c r="X472" s="168" t="s">
        <v>9</v>
      </c>
      <c r="Y472" s="169"/>
      <c r="AA472" s="4">
        <v>45077</v>
      </c>
      <c r="AB472" s="3" t="s">
        <v>201</v>
      </c>
      <c r="AC472" s="3" t="s">
        <v>89</v>
      </c>
      <c r="AD472" s="5">
        <v>170</v>
      </c>
      <c r="AJ472" s="3"/>
      <c r="AK472" s="3"/>
      <c r="AL472" s="3"/>
      <c r="AM472" s="3"/>
      <c r="AN472" s="18"/>
      <c r="AO472" s="3"/>
    </row>
    <row r="473" spans="2:41">
      <c r="B473" s="9" t="str">
        <f>IF(Y429&lt;0,"SALDO ADELANTADO","SALDO A FAVOR '")</f>
        <v>SALDO A FAVOR '</v>
      </c>
      <c r="C473" s="10" t="b">
        <f>IF(Y429&lt;=0,Y429*-1)</f>
        <v>0</v>
      </c>
      <c r="E473" s="4">
        <v>45072</v>
      </c>
      <c r="F473" s="3" t="s">
        <v>88</v>
      </c>
      <c r="G473" s="3" t="s">
        <v>89</v>
      </c>
      <c r="H473" s="5">
        <v>150</v>
      </c>
      <c r="N473" s="3"/>
      <c r="O473" s="3"/>
      <c r="P473" s="3"/>
      <c r="Q473" s="3"/>
      <c r="R473" s="18"/>
      <c r="S473" s="3"/>
      <c r="V473" s="17"/>
      <c r="X473" s="9" t="str">
        <f>IF(C469&lt;0,"SALDO ADELANTADO","SALDO A FAVOR'")</f>
        <v>SALDO A FAVOR'</v>
      </c>
      <c r="Y473" s="10" t="b">
        <f>IF(C469&lt;=0,C469*-1)</f>
        <v>0</v>
      </c>
      <c r="AA473" s="4">
        <v>45084</v>
      </c>
      <c r="AB473" s="3" t="s">
        <v>201</v>
      </c>
      <c r="AC473" s="3" t="s">
        <v>89</v>
      </c>
      <c r="AD473" s="5">
        <v>170</v>
      </c>
      <c r="AJ473" s="3"/>
      <c r="AK473" s="3"/>
      <c r="AL473" s="3"/>
      <c r="AM473" s="3"/>
      <c r="AN473" s="18"/>
      <c r="AO473" s="3"/>
    </row>
    <row r="474" spans="2:41">
      <c r="B474" s="11" t="s">
        <v>10</v>
      </c>
      <c r="C474" s="10">
        <f>R482</f>
        <v>25</v>
      </c>
      <c r="E474" s="4">
        <v>45075</v>
      </c>
      <c r="F474" s="3" t="s">
        <v>88</v>
      </c>
      <c r="G474" s="3" t="s">
        <v>89</v>
      </c>
      <c r="H474" s="5">
        <v>200</v>
      </c>
      <c r="N474" s="3"/>
      <c r="O474" s="3"/>
      <c r="P474" s="3"/>
      <c r="Q474" s="3"/>
      <c r="R474" s="18"/>
      <c r="S474" s="3"/>
      <c r="V474" s="17"/>
      <c r="X474" s="11" t="s">
        <v>10</v>
      </c>
      <c r="Y474" s="10">
        <f>AN482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11</v>
      </c>
      <c r="C475" s="10"/>
      <c r="E475" s="4">
        <v>45071</v>
      </c>
      <c r="F475" s="3" t="s">
        <v>496</v>
      </c>
      <c r="G475" s="3" t="s">
        <v>954</v>
      </c>
      <c r="H475" s="5">
        <v>285</v>
      </c>
      <c r="N475" s="3"/>
      <c r="O475" s="3"/>
      <c r="P475" s="3"/>
      <c r="Q475" s="3"/>
      <c r="R475" s="18"/>
      <c r="S475" s="3"/>
      <c r="V475" s="17"/>
      <c r="X475" s="11" t="s">
        <v>11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12</v>
      </c>
      <c r="C476" s="10">
        <v>15</v>
      </c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12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13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13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14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14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15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15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959</v>
      </c>
      <c r="C480" s="10">
        <v>48.66</v>
      </c>
      <c r="E480" s="170" t="s">
        <v>7</v>
      </c>
      <c r="F480" s="171"/>
      <c r="G480" s="172"/>
      <c r="H480" s="5">
        <f>SUM(H466:H479)</f>
        <v>2065</v>
      </c>
      <c r="N480" s="3"/>
      <c r="O480" s="3"/>
      <c r="P480" s="3"/>
      <c r="Q480" s="3"/>
      <c r="R480" s="18"/>
      <c r="S480" s="3"/>
      <c r="V480" s="17"/>
      <c r="X480" s="11" t="s">
        <v>16</v>
      </c>
      <c r="Y480" s="10"/>
      <c r="AA480" s="170" t="s">
        <v>7</v>
      </c>
      <c r="AB480" s="171"/>
      <c r="AC480" s="172"/>
      <c r="AD480" s="5">
        <f>SUM(AD466:AD479)</f>
        <v>1400</v>
      </c>
      <c r="AJ480" s="3"/>
      <c r="AK480" s="3"/>
      <c r="AL480" s="3"/>
      <c r="AM480" s="3"/>
      <c r="AN480" s="18"/>
      <c r="AO480" s="3"/>
    </row>
    <row r="481" spans="2:42">
      <c r="B481" s="11" t="s">
        <v>17</v>
      </c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1" t="s">
        <v>978</v>
      </c>
      <c r="Y481" s="10">
        <v>133.16999999999999</v>
      </c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2" ht="15.75" thickBot="1">
      <c r="B482" s="12"/>
      <c r="C482" s="10"/>
      <c r="N482" s="170" t="s">
        <v>7</v>
      </c>
      <c r="O482" s="171"/>
      <c r="P482" s="171"/>
      <c r="Q482" s="172"/>
      <c r="R482" s="18">
        <f>SUM(R466:R481)</f>
        <v>25</v>
      </c>
      <c r="S482" s="3"/>
      <c r="V482" s="17"/>
      <c r="X482" s="12"/>
      <c r="Y482" s="10"/>
      <c r="AJ482" s="170" t="s">
        <v>7</v>
      </c>
      <c r="AK482" s="171"/>
      <c r="AL482" s="171"/>
      <c r="AM482" s="172"/>
      <c r="AN482" s="18">
        <f>SUM(AN466:AN481)</f>
        <v>0</v>
      </c>
      <c r="AO482" s="3"/>
    </row>
    <row r="483" spans="2:42" ht="27" thickBot="1">
      <c r="B483" s="12"/>
      <c r="C483" s="10"/>
      <c r="V483" s="17"/>
      <c r="X483" s="12"/>
      <c r="Y483" s="10"/>
      <c r="AJ483" s="152">
        <v>20230607</v>
      </c>
      <c r="AK483" s="152" t="s">
        <v>473</v>
      </c>
      <c r="AL483" s="152" t="s">
        <v>975</v>
      </c>
      <c r="AM483" s="152" t="s">
        <v>476</v>
      </c>
      <c r="AN483" s="154">
        <v>64.17</v>
      </c>
      <c r="AO483" s="153">
        <v>36669</v>
      </c>
      <c r="AP483" s="152">
        <v>0</v>
      </c>
    </row>
    <row r="484" spans="2:42" ht="27" thickBot="1">
      <c r="B484" s="12"/>
      <c r="C484" s="10"/>
      <c r="V484" s="17"/>
      <c r="X484" s="12"/>
      <c r="Y484" s="10"/>
      <c r="AJ484" s="152">
        <v>20230610</v>
      </c>
      <c r="AK484" s="152" t="s">
        <v>473</v>
      </c>
      <c r="AL484" s="152" t="s">
        <v>975</v>
      </c>
      <c r="AM484" s="152" t="s">
        <v>476</v>
      </c>
      <c r="AN484" s="154">
        <v>69</v>
      </c>
      <c r="AO484" s="153">
        <v>39429</v>
      </c>
      <c r="AP484" s="152">
        <v>0</v>
      </c>
    </row>
    <row r="485" spans="2:42">
      <c r="B485" s="12"/>
      <c r="C485" s="10"/>
      <c r="E485" s="14"/>
      <c r="V485" s="17"/>
      <c r="X485" s="12"/>
      <c r="Y485" s="10"/>
      <c r="AA485" s="14"/>
      <c r="AN485" s="155">
        <f>SUM(AN483:AN484)</f>
        <v>133.17000000000002</v>
      </c>
    </row>
    <row r="486" spans="2:42">
      <c r="B486" s="15" t="s">
        <v>18</v>
      </c>
      <c r="C486" s="16">
        <f>SUM(C473:C485)</f>
        <v>88.66</v>
      </c>
      <c r="D486" t="s">
        <v>22</v>
      </c>
      <c r="E486" t="s">
        <v>21</v>
      </c>
      <c r="V486" s="17"/>
      <c r="X486" s="15" t="s">
        <v>18</v>
      </c>
      <c r="Y486" s="16">
        <f>SUM(Y473:Y485)</f>
        <v>133.16999999999999</v>
      </c>
      <c r="Z486" t="s">
        <v>22</v>
      </c>
      <c r="AA486" t="s">
        <v>21</v>
      </c>
    </row>
    <row r="487" spans="2:42">
      <c r="E487" s="1" t="s">
        <v>19</v>
      </c>
      <c r="V487" s="17"/>
      <c r="AA487" s="1" t="s">
        <v>19</v>
      </c>
    </row>
    <row r="488" spans="2:42">
      <c r="V488" s="17"/>
    </row>
    <row r="489" spans="2:42">
      <c r="V489" s="17"/>
    </row>
    <row r="490" spans="2:42">
      <c r="V490" s="17"/>
    </row>
    <row r="491" spans="2:42">
      <c r="V491" s="17"/>
      <c r="AC491" s="176" t="s">
        <v>29</v>
      </c>
      <c r="AD491" s="176"/>
      <c r="AE491" s="176"/>
    </row>
    <row r="492" spans="2:42">
      <c r="H492" s="173" t="s">
        <v>28</v>
      </c>
      <c r="I492" s="173"/>
      <c r="J492" s="173"/>
      <c r="V492" s="17"/>
      <c r="AC492" s="176"/>
      <c r="AD492" s="176"/>
      <c r="AE492" s="176"/>
    </row>
    <row r="493" spans="2:42">
      <c r="H493" s="173"/>
      <c r="I493" s="173"/>
      <c r="J493" s="173"/>
      <c r="V493" s="17"/>
      <c r="AC493" s="176"/>
      <c r="AD493" s="176"/>
      <c r="AE493" s="176"/>
    </row>
    <row r="494" spans="2:42">
      <c r="V494" s="17"/>
    </row>
    <row r="495" spans="2:42">
      <c r="V495" s="17"/>
    </row>
    <row r="496" spans="2:42" ht="23.25">
      <c r="B496" s="22" t="s">
        <v>67</v>
      </c>
      <c r="V496" s="17"/>
      <c r="X496" s="22" t="s">
        <v>67</v>
      </c>
    </row>
    <row r="497" spans="2:41" ht="23.25">
      <c r="B497" s="23" t="s">
        <v>32</v>
      </c>
      <c r="C497" s="20">
        <f>IF(X464="PAGADO",0,Y469)</f>
        <v>1266.83</v>
      </c>
      <c r="E497" s="174" t="s">
        <v>778</v>
      </c>
      <c r="F497" s="174"/>
      <c r="G497" s="174"/>
      <c r="H497" s="174"/>
      <c r="V497" s="17"/>
      <c r="X497" s="23" t="s">
        <v>32</v>
      </c>
      <c r="Y497" s="20">
        <f>IF(B497="PAGADO",0,C502)</f>
        <v>-76.500000000000227</v>
      </c>
      <c r="AA497" s="174" t="s">
        <v>20</v>
      </c>
      <c r="AB497" s="174"/>
      <c r="AC497" s="174"/>
      <c r="AD497" s="174"/>
    </row>
    <row r="498" spans="2:41">
      <c r="B498" s="1" t="s">
        <v>0</v>
      </c>
      <c r="C498" s="19">
        <f>H513</f>
        <v>200</v>
      </c>
      <c r="E498" s="2" t="s">
        <v>1</v>
      </c>
      <c r="F498" s="2" t="s">
        <v>2</v>
      </c>
      <c r="G498" s="2" t="s">
        <v>3</v>
      </c>
      <c r="H498" s="2" t="s">
        <v>4</v>
      </c>
      <c r="N498" s="2" t="s">
        <v>1</v>
      </c>
      <c r="O498" s="2" t="s">
        <v>5</v>
      </c>
      <c r="P498" s="2" t="s">
        <v>4</v>
      </c>
      <c r="Q498" s="2" t="s">
        <v>6</v>
      </c>
      <c r="R498" s="2" t="s">
        <v>7</v>
      </c>
      <c r="S498" s="3"/>
      <c r="V498" s="17"/>
      <c r="X498" s="1" t="s">
        <v>0</v>
      </c>
      <c r="Y498" s="19">
        <f>AD513</f>
        <v>0</v>
      </c>
      <c r="AA498" s="2" t="s">
        <v>1</v>
      </c>
      <c r="AB498" s="2" t="s">
        <v>2</v>
      </c>
      <c r="AC498" s="2" t="s">
        <v>3</v>
      </c>
      <c r="AD498" s="2" t="s">
        <v>4</v>
      </c>
      <c r="AJ498" s="2" t="s">
        <v>1</v>
      </c>
      <c r="AK498" s="2" t="s">
        <v>5</v>
      </c>
      <c r="AL498" s="2" t="s">
        <v>4</v>
      </c>
      <c r="AM498" s="2" t="s">
        <v>6</v>
      </c>
      <c r="AN498" s="2" t="s">
        <v>7</v>
      </c>
      <c r="AO498" s="3"/>
    </row>
    <row r="499" spans="2:41">
      <c r="C499" s="20"/>
      <c r="E499" s="4">
        <v>45096</v>
      </c>
      <c r="F499" s="3" t="s">
        <v>88</v>
      </c>
      <c r="G499" s="3" t="s">
        <v>89</v>
      </c>
      <c r="H499" s="5">
        <v>200</v>
      </c>
      <c r="N499" s="25">
        <v>45111</v>
      </c>
      <c r="O499" s="3" t="s">
        <v>1036</v>
      </c>
      <c r="P499" s="3"/>
      <c r="Q499" s="3"/>
      <c r="R499" s="18">
        <v>1174.18</v>
      </c>
      <c r="S499" s="3"/>
      <c r="V499" s="17"/>
      <c r="Y499" s="20"/>
      <c r="AA499" s="4"/>
      <c r="AB499" s="3"/>
      <c r="AC499" s="3"/>
      <c r="AD499" s="5"/>
      <c r="AJ499" s="3"/>
      <c r="AK499" s="3"/>
      <c r="AL499" s="3"/>
      <c r="AM499" s="3"/>
      <c r="AN499" s="18"/>
      <c r="AO499" s="3"/>
    </row>
    <row r="500" spans="2:41">
      <c r="B500" s="1" t="s">
        <v>24</v>
      </c>
      <c r="C500" s="19">
        <f>IF(C497&gt;0,C497+C498,C498)</f>
        <v>1466.83</v>
      </c>
      <c r="E500" s="4"/>
      <c r="F500" s="3"/>
      <c r="G500" s="3"/>
      <c r="H500" s="5"/>
      <c r="N500" s="25">
        <v>45112</v>
      </c>
      <c r="O500" s="3" t="s">
        <v>1045</v>
      </c>
      <c r="P500" s="3"/>
      <c r="Q500" s="3"/>
      <c r="R500" s="18">
        <v>76.5</v>
      </c>
      <c r="S500" s="3"/>
      <c r="V500" s="17"/>
      <c r="X500" s="1" t="s">
        <v>24</v>
      </c>
      <c r="Y500" s="19">
        <f>IF(Y497&gt;0,Y497+Y498,Y498)</f>
        <v>0</v>
      </c>
      <c r="AA500" s="4"/>
      <c r="AB500" s="3"/>
      <c r="AC500" s="3"/>
      <c r="AD500" s="5"/>
      <c r="AJ500" s="3"/>
      <c r="AK500" s="3"/>
      <c r="AL500" s="3"/>
      <c r="AM500" s="3"/>
      <c r="AN500" s="18"/>
      <c r="AO500" s="3"/>
    </row>
    <row r="501" spans="2:41">
      <c r="B501" s="1" t="s">
        <v>9</v>
      </c>
      <c r="C501" s="20">
        <f>C524</f>
        <v>1543.3300000000002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" t="s">
        <v>9</v>
      </c>
      <c r="Y501" s="20">
        <f>Y524</f>
        <v>76.500000000000227</v>
      </c>
      <c r="AA501" s="4"/>
      <c r="AB501" s="3"/>
      <c r="AC501" s="3"/>
      <c r="AD501" s="5"/>
      <c r="AJ501" s="3"/>
      <c r="AK501" s="3"/>
      <c r="AL501" s="3"/>
      <c r="AM501" s="3"/>
      <c r="AN501" s="18"/>
      <c r="AO501" s="3"/>
    </row>
    <row r="502" spans="2:41">
      <c r="B502" s="6" t="s">
        <v>25</v>
      </c>
      <c r="C502" s="21">
        <f>C500-C501</f>
        <v>-76.500000000000227</v>
      </c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6" t="s">
        <v>8</v>
      </c>
      <c r="Y502" s="21">
        <f>Y500-Y501</f>
        <v>-76.500000000000227</v>
      </c>
      <c r="AA502" s="4"/>
      <c r="AB502" s="3"/>
      <c r="AC502" s="3"/>
      <c r="AD502" s="5"/>
      <c r="AJ502" s="3"/>
      <c r="AK502" s="3"/>
      <c r="AL502" s="3"/>
      <c r="AM502" s="3"/>
      <c r="AN502" s="18"/>
      <c r="AO502" s="3"/>
    </row>
    <row r="503" spans="2:41" ht="26.25">
      <c r="B503" s="177" t="str">
        <f>IF(C502&lt;0,"NO PAGAR","COBRAR")</f>
        <v>NO PAGAR</v>
      </c>
      <c r="C503" s="177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77" t="str">
        <f>IF(Y502&lt;0,"NO PAGAR","COBRAR")</f>
        <v>NO PAGAR</v>
      </c>
      <c r="Y503" s="177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1">
      <c r="B504" s="168" t="s">
        <v>9</v>
      </c>
      <c r="C504" s="169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68" t="s">
        <v>9</v>
      </c>
      <c r="Y504" s="169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1">
      <c r="B505" s="9" t="str">
        <f>IF(C538&lt;0,"SALDO A FAVOR","SALDO ADELANTAD0'")</f>
        <v>SALDO ADELANTAD0'</v>
      </c>
      <c r="C505" s="10" t="b">
        <f>IF(Y469&lt;=0,Y469*-1)</f>
        <v>0</v>
      </c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9" t="str">
        <f>IF(C502&lt;0,"SALDO ADELANTADO","SALDO A FAVOR'")</f>
        <v>SALDO ADELANTADO</v>
      </c>
      <c r="Y505" s="10">
        <f>IF(C502&lt;=0,C502*-1)</f>
        <v>76.500000000000227</v>
      </c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1">
      <c r="B506" s="11" t="s">
        <v>10</v>
      </c>
      <c r="C506" s="10">
        <f>R515</f>
        <v>1250.68</v>
      </c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10</v>
      </c>
      <c r="Y506" s="10">
        <f>AN515</f>
        <v>0</v>
      </c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1">
      <c r="B507" s="11" t="s">
        <v>11</v>
      </c>
      <c r="C507" s="10">
        <v>50</v>
      </c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11" t="s">
        <v>11</v>
      </c>
      <c r="Y507" s="10"/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2:41">
      <c r="B508" s="11" t="s">
        <v>12</v>
      </c>
      <c r="C508" s="10"/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1" t="s">
        <v>12</v>
      </c>
      <c r="Y508" s="10"/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2:41">
      <c r="B509" s="11" t="s">
        <v>13</v>
      </c>
      <c r="C509" s="10"/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1" t="s">
        <v>13</v>
      </c>
      <c r="Y509" s="10"/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2:41">
      <c r="B510" s="11" t="s">
        <v>1033</v>
      </c>
      <c r="C510" s="10">
        <v>59.14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11" t="s">
        <v>14</v>
      </c>
      <c r="Y510" s="10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2:41">
      <c r="B511" s="11" t="s">
        <v>15</v>
      </c>
      <c r="C511" s="1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1" t="s">
        <v>15</v>
      </c>
      <c r="Y511" s="10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2:41">
      <c r="B512" s="11" t="s">
        <v>16</v>
      </c>
      <c r="C512" s="10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1" t="s">
        <v>16</v>
      </c>
      <c r="Y512" s="10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1" t="s">
        <v>1028</v>
      </c>
      <c r="C513" s="10">
        <v>183.51</v>
      </c>
      <c r="E513" s="170" t="s">
        <v>7</v>
      </c>
      <c r="F513" s="171"/>
      <c r="G513" s="172"/>
      <c r="H513" s="5">
        <f>SUM(H499:H512)</f>
        <v>200</v>
      </c>
      <c r="N513" s="3"/>
      <c r="O513" s="3"/>
      <c r="P513" s="3"/>
      <c r="Q513" s="3"/>
      <c r="R513" s="18"/>
      <c r="S513" s="3"/>
      <c r="V513" s="17"/>
      <c r="X513" s="11" t="s">
        <v>17</v>
      </c>
      <c r="Y513" s="10"/>
      <c r="AA513" s="170" t="s">
        <v>7</v>
      </c>
      <c r="AB513" s="171"/>
      <c r="AC513" s="172"/>
      <c r="AD513" s="5">
        <f>SUM(AD499:AD512)</f>
        <v>0</v>
      </c>
      <c r="AJ513" s="3"/>
      <c r="AK513" s="3"/>
      <c r="AL513" s="3"/>
      <c r="AM513" s="3"/>
      <c r="AN513" s="18"/>
      <c r="AO513" s="3"/>
    </row>
    <row r="514" spans="2:41">
      <c r="B514" s="12"/>
      <c r="C514" s="10"/>
      <c r="E514" s="13"/>
      <c r="F514" s="13"/>
      <c r="G514" s="13"/>
      <c r="N514" s="3"/>
      <c r="O514" s="3"/>
      <c r="P514" s="3"/>
      <c r="Q514" s="3"/>
      <c r="R514" s="18"/>
      <c r="S514" s="3"/>
      <c r="V514" s="17"/>
      <c r="X514" s="12"/>
      <c r="Y514" s="10"/>
      <c r="AA514" s="13"/>
      <c r="AB514" s="13"/>
      <c r="AC514" s="13"/>
      <c r="AJ514" s="3"/>
      <c r="AK514" s="3"/>
      <c r="AL514" s="3"/>
      <c r="AM514" s="3"/>
      <c r="AN514" s="18"/>
      <c r="AO514" s="3"/>
    </row>
    <row r="515" spans="2:41" ht="15.75" thickBot="1">
      <c r="B515" s="12"/>
      <c r="C515" s="10"/>
      <c r="N515" s="170" t="s">
        <v>7</v>
      </c>
      <c r="O515" s="171"/>
      <c r="P515" s="171"/>
      <c r="Q515" s="172"/>
      <c r="R515" s="18">
        <f>SUM(R499:R514)</f>
        <v>1250.68</v>
      </c>
      <c r="S515" s="3"/>
      <c r="V515" s="17"/>
      <c r="X515" s="12"/>
      <c r="Y515" s="10"/>
      <c r="AJ515" s="170" t="s">
        <v>7</v>
      </c>
      <c r="AK515" s="171"/>
      <c r="AL515" s="171"/>
      <c r="AM515" s="172"/>
      <c r="AN515" s="18">
        <f>SUM(AN499:AN514)</f>
        <v>0</v>
      </c>
      <c r="AO515" s="3"/>
    </row>
    <row r="516" spans="2:41" ht="27" thickBot="1">
      <c r="B516" s="12"/>
      <c r="C516" s="10"/>
      <c r="N516" s="152">
        <v>20230620</v>
      </c>
      <c r="O516" s="152" t="s">
        <v>473</v>
      </c>
      <c r="P516" s="152" t="s">
        <v>476</v>
      </c>
      <c r="Q516" s="154">
        <v>72</v>
      </c>
      <c r="R516" s="152">
        <v>41.14</v>
      </c>
      <c r="S516" s="152">
        <v>236547</v>
      </c>
      <c r="V516" s="17"/>
      <c r="X516" s="12"/>
      <c r="Y516" s="10"/>
    </row>
    <row r="517" spans="2:41" ht="27" thickBot="1">
      <c r="B517" s="12"/>
      <c r="C517" s="10"/>
      <c r="N517" s="152">
        <v>20230629</v>
      </c>
      <c r="O517" s="152" t="s">
        <v>473</v>
      </c>
      <c r="P517" s="152" t="s">
        <v>476</v>
      </c>
      <c r="Q517" s="154">
        <v>57.5</v>
      </c>
      <c r="R517" s="152">
        <v>32.856999999999999</v>
      </c>
      <c r="S517" s="152">
        <v>9999999</v>
      </c>
      <c r="V517" s="17"/>
      <c r="X517" s="12"/>
      <c r="Y517" s="10"/>
    </row>
    <row r="518" spans="2:41" ht="27" thickBot="1">
      <c r="B518" s="12"/>
      <c r="C518" s="10"/>
      <c r="E518" s="14"/>
      <c r="N518" s="152">
        <v>20230630</v>
      </c>
      <c r="O518" s="152" t="s">
        <v>473</v>
      </c>
      <c r="P518" s="152" t="s">
        <v>476</v>
      </c>
      <c r="Q518" s="154">
        <v>54.01</v>
      </c>
      <c r="R518" s="152">
        <v>30.861000000000001</v>
      </c>
      <c r="S518" s="152">
        <v>0</v>
      </c>
      <c r="V518" s="17"/>
      <c r="X518" s="12"/>
      <c r="Y518" s="10"/>
      <c r="AA518" s="14"/>
    </row>
    <row r="519" spans="2:41">
      <c r="B519" s="12"/>
      <c r="C519" s="10"/>
      <c r="Q519" s="167">
        <f>SUM(Q516:Q518)</f>
        <v>183.51</v>
      </c>
      <c r="V519" s="17"/>
      <c r="X519" s="12"/>
      <c r="Y519" s="10"/>
    </row>
    <row r="520" spans="2:41">
      <c r="B520" s="12"/>
      <c r="C520" s="10"/>
      <c r="V520" s="17"/>
      <c r="X520" s="12"/>
      <c r="Y520" s="10"/>
    </row>
    <row r="521" spans="2:41">
      <c r="B521" s="12"/>
      <c r="C521" s="10"/>
      <c r="V521" s="17"/>
      <c r="X521" s="12"/>
      <c r="Y521" s="10"/>
    </row>
    <row r="522" spans="2:41">
      <c r="B522" s="12"/>
      <c r="C522" s="10"/>
      <c r="V522" s="17"/>
      <c r="X522" s="12"/>
      <c r="Y522" s="10"/>
    </row>
    <row r="523" spans="2:41">
      <c r="B523" s="11"/>
      <c r="C523" s="10"/>
      <c r="V523" s="17"/>
      <c r="X523" s="11"/>
      <c r="Y523" s="10"/>
    </row>
    <row r="524" spans="2:41">
      <c r="B524" s="15" t="s">
        <v>18</v>
      </c>
      <c r="C524" s="16">
        <f>SUM(C505:C523)</f>
        <v>1543.3300000000002</v>
      </c>
      <c r="V524" s="17"/>
      <c r="X524" s="15" t="s">
        <v>18</v>
      </c>
      <c r="Y524" s="16">
        <f>SUM(Y505:Y523)</f>
        <v>76.500000000000227</v>
      </c>
    </row>
    <row r="525" spans="2:41">
      <c r="D525" t="s">
        <v>22</v>
      </c>
      <c r="E525" t="s">
        <v>21</v>
      </c>
      <c r="V525" s="17"/>
      <c r="Z525" t="s">
        <v>22</v>
      </c>
      <c r="AA525" t="s">
        <v>21</v>
      </c>
    </row>
    <row r="526" spans="2:41">
      <c r="E526" s="1" t="s">
        <v>19</v>
      </c>
      <c r="V526" s="17"/>
      <c r="AA526" s="1" t="s">
        <v>19</v>
      </c>
    </row>
    <row r="527" spans="2:41">
      <c r="V527" s="17"/>
    </row>
    <row r="528" spans="2:41">
      <c r="V528" s="17"/>
    </row>
    <row r="529" spans="1:43">
      <c r="V529" s="17"/>
    </row>
    <row r="530" spans="1:43">
      <c r="V530" s="17"/>
    </row>
    <row r="531" spans="1:43">
      <c r="V531" s="17"/>
    </row>
    <row r="532" spans="1:43">
      <c r="V532" s="17"/>
    </row>
    <row r="533" spans="1:4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  <c r="AK533" s="17"/>
      <c r="AL533" s="17"/>
      <c r="AM533" s="17"/>
      <c r="AN533" s="17"/>
      <c r="AO533" s="17"/>
      <c r="AP533" s="17"/>
      <c r="AQ533" s="17"/>
    </row>
    <row r="534" spans="1:43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  <c r="AK534" s="17"/>
      <c r="AL534" s="17"/>
      <c r="AM534" s="17"/>
      <c r="AN534" s="17"/>
      <c r="AO534" s="17"/>
      <c r="AP534" s="17"/>
      <c r="AQ534" s="17"/>
    </row>
    <row r="535" spans="1:43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  <c r="AK535" s="17"/>
      <c r="AL535" s="17"/>
      <c r="AM535" s="17"/>
      <c r="AN535" s="17"/>
      <c r="AO535" s="17"/>
      <c r="AP535" s="17"/>
      <c r="AQ535" s="17"/>
    </row>
    <row r="536" spans="1:43">
      <c r="V536" s="17"/>
    </row>
    <row r="537" spans="1:43">
      <c r="H537" s="173" t="s">
        <v>30</v>
      </c>
      <c r="I537" s="173"/>
      <c r="J537" s="173"/>
      <c r="V537" s="17"/>
      <c r="AA537" s="173" t="s">
        <v>31</v>
      </c>
      <c r="AB537" s="173"/>
      <c r="AC537" s="173"/>
    </row>
    <row r="538" spans="1:43">
      <c r="H538" s="173"/>
      <c r="I538" s="173"/>
      <c r="J538" s="173"/>
      <c r="V538" s="17"/>
      <c r="AA538" s="173"/>
      <c r="AB538" s="173"/>
      <c r="AC538" s="173"/>
    </row>
    <row r="539" spans="1:43">
      <c r="V539" s="17"/>
    </row>
    <row r="540" spans="1:43">
      <c r="V540" s="17"/>
    </row>
    <row r="541" spans="1:43" ht="23.25">
      <c r="B541" s="24" t="s">
        <v>67</v>
      </c>
      <c r="V541" s="17"/>
      <c r="X541" s="22" t="s">
        <v>67</v>
      </c>
    </row>
    <row r="542" spans="1:43" ht="23.25">
      <c r="B542" s="23" t="s">
        <v>32</v>
      </c>
      <c r="C542" s="20">
        <f>IF(X497="PAGADO",0,C502)</f>
        <v>-76.500000000000227</v>
      </c>
      <c r="E542" s="174" t="s">
        <v>20</v>
      </c>
      <c r="F542" s="174"/>
      <c r="G542" s="174"/>
      <c r="H542" s="174"/>
      <c r="V542" s="17"/>
      <c r="X542" s="23" t="s">
        <v>32</v>
      </c>
      <c r="Y542" s="20">
        <f>IF(B1333="PAGADO",0,C547)</f>
        <v>-76.500000000000227</v>
      </c>
      <c r="AA542" s="174" t="s">
        <v>20</v>
      </c>
      <c r="AB542" s="174"/>
      <c r="AC542" s="174"/>
      <c r="AD542" s="174"/>
    </row>
    <row r="543" spans="1:43">
      <c r="B543" s="1" t="s">
        <v>0</v>
      </c>
      <c r="C543" s="19">
        <f>H558</f>
        <v>0</v>
      </c>
      <c r="E543" s="2" t="s">
        <v>1</v>
      </c>
      <c r="F543" s="2" t="s">
        <v>2</v>
      </c>
      <c r="G543" s="2" t="s">
        <v>3</v>
      </c>
      <c r="H543" s="2" t="s">
        <v>4</v>
      </c>
      <c r="N543" s="2" t="s">
        <v>1</v>
      </c>
      <c r="O543" s="2" t="s">
        <v>5</v>
      </c>
      <c r="P543" s="2" t="s">
        <v>4</v>
      </c>
      <c r="Q543" s="2" t="s">
        <v>6</v>
      </c>
      <c r="R543" s="2" t="s">
        <v>7</v>
      </c>
      <c r="S543" s="3"/>
      <c r="V543" s="17"/>
      <c r="X543" s="1" t="s">
        <v>0</v>
      </c>
      <c r="Y543" s="19">
        <f>AD558</f>
        <v>0</v>
      </c>
      <c r="AA543" s="2" t="s">
        <v>1</v>
      </c>
      <c r="AB543" s="2" t="s">
        <v>2</v>
      </c>
      <c r="AC543" s="2" t="s">
        <v>3</v>
      </c>
      <c r="AD543" s="2" t="s">
        <v>4</v>
      </c>
      <c r="AJ543" s="2" t="s">
        <v>1</v>
      </c>
      <c r="AK543" s="2" t="s">
        <v>5</v>
      </c>
      <c r="AL543" s="2" t="s">
        <v>4</v>
      </c>
      <c r="AM543" s="2" t="s">
        <v>6</v>
      </c>
      <c r="AN543" s="2" t="s">
        <v>7</v>
      </c>
      <c r="AO543" s="3"/>
    </row>
    <row r="544" spans="1:43">
      <c r="C544" s="20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Y544" s="20"/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>
      <c r="B545" s="1" t="s">
        <v>24</v>
      </c>
      <c r="C545" s="19">
        <f>IF(C542&gt;0,C542+C543,C543)</f>
        <v>0</v>
      </c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1" t="s">
        <v>24</v>
      </c>
      <c r="Y545" s="19">
        <f>IF(Y542&gt;0,Y542+Y543,Y543)</f>
        <v>0</v>
      </c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1" t="s">
        <v>9</v>
      </c>
      <c r="C546" s="20">
        <f>C570</f>
        <v>76.500000000000227</v>
      </c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1" t="s">
        <v>9</v>
      </c>
      <c r="Y546" s="20">
        <f>Y570</f>
        <v>76.500000000000227</v>
      </c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6" t="s">
        <v>26</v>
      </c>
      <c r="C547" s="21">
        <f>C545-C546</f>
        <v>-76.500000000000227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6" t="s">
        <v>27</v>
      </c>
      <c r="Y547" s="21">
        <f>Y545-Y546</f>
        <v>-76.500000000000227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 ht="23.25">
      <c r="B548" s="6"/>
      <c r="C548" s="7"/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75" t="str">
        <f>IF(Y547&lt;0,"NO PAGAR","COBRAR'")</f>
        <v>NO PAGAR</v>
      </c>
      <c r="Y548" s="175"/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 ht="23.25">
      <c r="B549" s="175" t="str">
        <f>IF(C547&lt;0,"NO PAGAR","COBRAR'")</f>
        <v>NO PAGAR</v>
      </c>
      <c r="C549" s="175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6"/>
      <c r="Y549" s="8"/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68" t="s">
        <v>9</v>
      </c>
      <c r="C550" s="169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68" t="s">
        <v>9</v>
      </c>
      <c r="Y550" s="169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9" t="str">
        <f>IF(Y502&lt;0,"SALDO ADELANTADO","SALDO A FAVOR '")</f>
        <v>SALDO ADELANTADO</v>
      </c>
      <c r="C551" s="10">
        <f>IF(Y502&lt;=0,Y502*-1)</f>
        <v>76.500000000000227</v>
      </c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9" t="str">
        <f>IF(C547&lt;0,"SALDO ADELANTADO","SALDO A FAVOR'")</f>
        <v>SALDO ADELANTADO</v>
      </c>
      <c r="Y551" s="10">
        <f>IF(C547&lt;=0,C547*-1)</f>
        <v>76.500000000000227</v>
      </c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10</v>
      </c>
      <c r="C552" s="10">
        <f>R560</f>
        <v>0</v>
      </c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10</v>
      </c>
      <c r="Y552" s="10">
        <f>AN560</f>
        <v>0</v>
      </c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1" t="s">
        <v>11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11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12</v>
      </c>
      <c r="C554" s="10"/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X554" s="11" t="s">
        <v>12</v>
      </c>
      <c r="Y554" s="1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1" t="s">
        <v>13</v>
      </c>
      <c r="C555" s="10"/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1" t="s">
        <v>13</v>
      </c>
      <c r="Y555" s="10"/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1" t="s">
        <v>14</v>
      </c>
      <c r="C556" s="10"/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1" t="s">
        <v>14</v>
      </c>
      <c r="Y556" s="10"/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11" t="s">
        <v>15</v>
      </c>
      <c r="C557" s="10"/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11" t="s">
        <v>15</v>
      </c>
      <c r="Y557" s="10"/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>
      <c r="B558" s="11" t="s">
        <v>16</v>
      </c>
      <c r="C558" s="10"/>
      <c r="E558" s="170" t="s">
        <v>7</v>
      </c>
      <c r="F558" s="171"/>
      <c r="G558" s="172"/>
      <c r="H558" s="5">
        <f>SUM(H544:H557)</f>
        <v>0</v>
      </c>
      <c r="N558" s="3"/>
      <c r="O558" s="3"/>
      <c r="P558" s="3"/>
      <c r="Q558" s="3"/>
      <c r="R558" s="18"/>
      <c r="S558" s="3"/>
      <c r="V558" s="17"/>
      <c r="X558" s="11" t="s">
        <v>16</v>
      </c>
      <c r="Y558" s="10"/>
      <c r="AA558" s="170" t="s">
        <v>7</v>
      </c>
      <c r="AB558" s="171"/>
      <c r="AC558" s="172"/>
      <c r="AD558" s="5">
        <f>SUM(AD544:AD557)</f>
        <v>0</v>
      </c>
      <c r="AJ558" s="3"/>
      <c r="AK558" s="3"/>
      <c r="AL558" s="3"/>
      <c r="AM558" s="3"/>
      <c r="AN558" s="18"/>
      <c r="AO558" s="3"/>
    </row>
    <row r="559" spans="2:41">
      <c r="B559" s="11" t="s">
        <v>17</v>
      </c>
      <c r="C559" s="10"/>
      <c r="E559" s="13"/>
      <c r="F559" s="13"/>
      <c r="G559" s="13"/>
      <c r="N559" s="3"/>
      <c r="O559" s="3"/>
      <c r="P559" s="3"/>
      <c r="Q559" s="3"/>
      <c r="R559" s="18"/>
      <c r="S559" s="3"/>
      <c r="V559" s="17"/>
      <c r="X559" s="11" t="s">
        <v>17</v>
      </c>
      <c r="Y559" s="10"/>
      <c r="AA559" s="13"/>
      <c r="AB559" s="13"/>
      <c r="AC559" s="13"/>
      <c r="AJ559" s="3"/>
      <c r="AK559" s="3"/>
      <c r="AL559" s="3"/>
      <c r="AM559" s="3"/>
      <c r="AN559" s="18"/>
      <c r="AO559" s="3"/>
    </row>
    <row r="560" spans="2:41">
      <c r="B560" s="12"/>
      <c r="C560" s="10"/>
      <c r="N560" s="170" t="s">
        <v>7</v>
      </c>
      <c r="O560" s="171"/>
      <c r="P560" s="171"/>
      <c r="Q560" s="172"/>
      <c r="R560" s="18">
        <f>SUM(R544:R559)</f>
        <v>0</v>
      </c>
      <c r="S560" s="3"/>
      <c r="V560" s="17"/>
      <c r="X560" s="12"/>
      <c r="Y560" s="10"/>
      <c r="AJ560" s="170" t="s">
        <v>7</v>
      </c>
      <c r="AK560" s="171"/>
      <c r="AL560" s="171"/>
      <c r="AM560" s="172"/>
      <c r="AN560" s="18">
        <f>SUM(AN544:AN559)</f>
        <v>0</v>
      </c>
      <c r="AO560" s="3"/>
    </row>
    <row r="561" spans="2:31">
      <c r="B561" s="12"/>
      <c r="C561" s="10"/>
      <c r="V561" s="17"/>
      <c r="X561" s="12"/>
      <c r="Y561" s="10"/>
    </row>
    <row r="562" spans="2:31">
      <c r="B562" s="12"/>
      <c r="C562" s="10"/>
      <c r="V562" s="17"/>
      <c r="X562" s="12"/>
      <c r="Y562" s="10"/>
    </row>
    <row r="563" spans="2:31">
      <c r="B563" s="12"/>
      <c r="C563" s="10"/>
      <c r="E563" s="14"/>
      <c r="V563" s="17"/>
      <c r="X563" s="12"/>
      <c r="Y563" s="10"/>
      <c r="AA563" s="14"/>
    </row>
    <row r="564" spans="2:31">
      <c r="B564" s="12"/>
      <c r="C564" s="10"/>
      <c r="V564" s="17"/>
      <c r="X564" s="12"/>
      <c r="Y564" s="10"/>
    </row>
    <row r="565" spans="2:31">
      <c r="B565" s="12"/>
      <c r="C565" s="10"/>
      <c r="V565" s="17"/>
      <c r="X565" s="12"/>
      <c r="Y565" s="10"/>
    </row>
    <row r="566" spans="2:31">
      <c r="B566" s="12"/>
      <c r="C566" s="10"/>
      <c r="V566" s="17"/>
      <c r="X566" s="12"/>
      <c r="Y566" s="10"/>
    </row>
    <row r="567" spans="2:31">
      <c r="B567" s="12"/>
      <c r="C567" s="10"/>
      <c r="V567" s="17"/>
      <c r="X567" s="12"/>
      <c r="Y567" s="10"/>
    </row>
    <row r="568" spans="2:31">
      <c r="B568" s="12"/>
      <c r="C568" s="10"/>
      <c r="V568" s="17"/>
      <c r="X568" s="12"/>
      <c r="Y568" s="10"/>
    </row>
    <row r="569" spans="2:31">
      <c r="B569" s="11"/>
      <c r="C569" s="10"/>
      <c r="V569" s="17"/>
      <c r="X569" s="11"/>
      <c r="Y569" s="10"/>
    </row>
    <row r="570" spans="2:31">
      <c r="B570" s="15" t="s">
        <v>18</v>
      </c>
      <c r="C570" s="16">
        <f>SUM(C551:C569)</f>
        <v>76.500000000000227</v>
      </c>
      <c r="D570" t="s">
        <v>22</v>
      </c>
      <c r="E570" t="s">
        <v>21</v>
      </c>
      <c r="V570" s="17"/>
      <c r="X570" s="15" t="s">
        <v>18</v>
      </c>
      <c r="Y570" s="16">
        <f>SUM(Y551:Y569)</f>
        <v>76.500000000000227</v>
      </c>
      <c r="Z570" t="s">
        <v>22</v>
      </c>
      <c r="AA570" t="s">
        <v>21</v>
      </c>
    </row>
    <row r="571" spans="2:31">
      <c r="E571" s="1" t="s">
        <v>19</v>
      </c>
      <c r="V571" s="17"/>
      <c r="AA571" s="1" t="s">
        <v>19</v>
      </c>
    </row>
    <row r="572" spans="2:31">
      <c r="V572" s="17"/>
    </row>
    <row r="573" spans="2:31">
      <c r="V573" s="17"/>
    </row>
    <row r="574" spans="2:31">
      <c r="V574" s="17"/>
    </row>
    <row r="575" spans="2:31">
      <c r="V575" s="17"/>
      <c r="AC575" s="176" t="s">
        <v>29</v>
      </c>
      <c r="AD575" s="176"/>
      <c r="AE575" s="176"/>
    </row>
    <row r="576" spans="2:31">
      <c r="H576" s="173" t="s">
        <v>28</v>
      </c>
      <c r="I576" s="173"/>
      <c r="J576" s="173"/>
      <c r="V576" s="17"/>
      <c r="AC576" s="176"/>
      <c r="AD576" s="176"/>
      <c r="AE576" s="176"/>
    </row>
    <row r="577" spans="2:41">
      <c r="H577" s="173"/>
      <c r="I577" s="173"/>
      <c r="J577" s="173"/>
      <c r="V577" s="17"/>
      <c r="AC577" s="176"/>
      <c r="AD577" s="176"/>
      <c r="AE577" s="176"/>
    </row>
    <row r="578" spans="2:41">
      <c r="V578" s="17"/>
    </row>
    <row r="579" spans="2:41">
      <c r="V579" s="17"/>
    </row>
    <row r="580" spans="2:41" ht="23.25">
      <c r="B580" s="22" t="s">
        <v>68</v>
      </c>
      <c r="V580" s="17"/>
      <c r="X580" s="22" t="s">
        <v>68</v>
      </c>
    </row>
    <row r="581" spans="2:41" ht="23.25">
      <c r="B581" s="23" t="s">
        <v>32</v>
      </c>
      <c r="C581" s="20">
        <f>IF(X542="PAGADO",0,Y547)</f>
        <v>-76.500000000000227</v>
      </c>
      <c r="E581" s="174" t="s">
        <v>20</v>
      </c>
      <c r="F581" s="174"/>
      <c r="G581" s="174"/>
      <c r="H581" s="174"/>
      <c r="V581" s="17"/>
      <c r="X581" s="23" t="s">
        <v>32</v>
      </c>
      <c r="Y581" s="20">
        <f>IF(B581="PAGADO",0,C586)</f>
        <v>-76.500000000000227</v>
      </c>
      <c r="AA581" s="174" t="s">
        <v>20</v>
      </c>
      <c r="AB581" s="174"/>
      <c r="AC581" s="174"/>
      <c r="AD581" s="174"/>
    </row>
    <row r="582" spans="2:41">
      <c r="B582" s="1" t="s">
        <v>0</v>
      </c>
      <c r="C582" s="19">
        <f>H597</f>
        <v>0</v>
      </c>
      <c r="E582" s="2" t="s">
        <v>1</v>
      </c>
      <c r="F582" s="2" t="s">
        <v>2</v>
      </c>
      <c r="G582" s="2" t="s">
        <v>3</v>
      </c>
      <c r="H582" s="2" t="s">
        <v>4</v>
      </c>
      <c r="N582" s="2" t="s">
        <v>1</v>
      </c>
      <c r="O582" s="2" t="s">
        <v>5</v>
      </c>
      <c r="P582" s="2" t="s">
        <v>4</v>
      </c>
      <c r="Q582" s="2" t="s">
        <v>6</v>
      </c>
      <c r="R582" s="2" t="s">
        <v>7</v>
      </c>
      <c r="S582" s="3"/>
      <c r="V582" s="17"/>
      <c r="X582" s="1" t="s">
        <v>0</v>
      </c>
      <c r="Y582" s="19">
        <f>AD597</f>
        <v>0</v>
      </c>
      <c r="AA582" s="2" t="s">
        <v>1</v>
      </c>
      <c r="AB582" s="2" t="s">
        <v>2</v>
      </c>
      <c r="AC582" s="2" t="s">
        <v>3</v>
      </c>
      <c r="AD582" s="2" t="s">
        <v>4</v>
      </c>
      <c r="AJ582" s="2" t="s">
        <v>1</v>
      </c>
      <c r="AK582" s="2" t="s">
        <v>5</v>
      </c>
      <c r="AL582" s="2" t="s">
        <v>4</v>
      </c>
      <c r="AM582" s="2" t="s">
        <v>6</v>
      </c>
      <c r="AN582" s="2" t="s">
        <v>7</v>
      </c>
      <c r="AO582" s="3"/>
    </row>
    <row r="583" spans="2:41">
      <c r="C583" s="2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Y583" s="2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" t="s">
        <v>24</v>
      </c>
      <c r="C584" s="19">
        <f>IF(C581&gt;0,C581+C582,C582)</f>
        <v>0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" t="s">
        <v>24</v>
      </c>
      <c r="Y584" s="19">
        <f>IF(Y581&gt;0,Y581+Y582,Y582)</f>
        <v>0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" t="s">
        <v>9</v>
      </c>
      <c r="C585" s="20">
        <f>C608</f>
        <v>76.500000000000227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" t="s">
        <v>9</v>
      </c>
      <c r="Y585" s="20">
        <f>Y608</f>
        <v>76.500000000000227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6" t="s">
        <v>25</v>
      </c>
      <c r="C586" s="21">
        <f>C584-C585</f>
        <v>-76.500000000000227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6" t="s">
        <v>8</v>
      </c>
      <c r="Y586" s="21">
        <f>Y584-Y585</f>
        <v>-76.500000000000227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ht="26.25">
      <c r="B587" s="177" t="str">
        <f>IF(C586&lt;0,"NO PAGAR","COBRAR")</f>
        <v>NO PAGAR</v>
      </c>
      <c r="C587" s="177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77" t="str">
        <f>IF(Y586&lt;0,"NO PAGAR","COBRAR")</f>
        <v>NO PAGAR</v>
      </c>
      <c r="Y587" s="177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68" t="s">
        <v>9</v>
      </c>
      <c r="C588" s="169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68" t="s">
        <v>9</v>
      </c>
      <c r="Y588" s="169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9" t="str">
        <f>IF(C622&lt;0,"SALDO A FAVOR","SALDO ADELANTAD0'")</f>
        <v>SALDO ADELANTAD0'</v>
      </c>
      <c r="C589" s="10">
        <f>IF(Y542&lt;=0,Y542*-1)</f>
        <v>76.500000000000227</v>
      </c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9" t="str">
        <f>IF(C586&lt;0,"SALDO ADELANTADO","SALDO A FAVOR'")</f>
        <v>SALDO ADELANTADO</v>
      </c>
      <c r="Y589" s="10">
        <f>IF(C586&lt;=0,C586*-1)</f>
        <v>76.500000000000227</v>
      </c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10</v>
      </c>
      <c r="C590" s="10">
        <f>R599</f>
        <v>0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10</v>
      </c>
      <c r="Y590" s="10">
        <f>AN599</f>
        <v>0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11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11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12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12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13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13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14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14</v>
      </c>
      <c r="Y594" s="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1" t="s">
        <v>15</v>
      </c>
      <c r="C595" s="1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1" t="s">
        <v>15</v>
      </c>
      <c r="Y595" s="10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16</v>
      </c>
      <c r="C596" s="1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16</v>
      </c>
      <c r="Y596" s="10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17</v>
      </c>
      <c r="C597" s="10"/>
      <c r="E597" s="170" t="s">
        <v>7</v>
      </c>
      <c r="F597" s="171"/>
      <c r="G597" s="172"/>
      <c r="H597" s="5">
        <f>SUM(H583:H596)</f>
        <v>0</v>
      </c>
      <c r="N597" s="3"/>
      <c r="O597" s="3"/>
      <c r="P597" s="3"/>
      <c r="Q597" s="3"/>
      <c r="R597" s="18"/>
      <c r="S597" s="3"/>
      <c r="V597" s="17"/>
      <c r="X597" s="11" t="s">
        <v>17</v>
      </c>
      <c r="Y597" s="10"/>
      <c r="AA597" s="170" t="s">
        <v>7</v>
      </c>
      <c r="AB597" s="171"/>
      <c r="AC597" s="172"/>
      <c r="AD597" s="5">
        <f>SUM(AD583:AD596)</f>
        <v>0</v>
      </c>
      <c r="AJ597" s="3"/>
      <c r="AK597" s="3"/>
      <c r="AL597" s="3"/>
      <c r="AM597" s="3"/>
      <c r="AN597" s="18"/>
      <c r="AO597" s="3"/>
    </row>
    <row r="598" spans="2:41">
      <c r="B598" s="12"/>
      <c r="C598" s="10"/>
      <c r="E598" s="13"/>
      <c r="F598" s="13"/>
      <c r="G598" s="13"/>
      <c r="N598" s="3"/>
      <c r="O598" s="3"/>
      <c r="P598" s="3"/>
      <c r="Q598" s="3"/>
      <c r="R598" s="18"/>
      <c r="S598" s="3"/>
      <c r="V598" s="17"/>
      <c r="X598" s="12"/>
      <c r="Y598" s="10"/>
      <c r="AA598" s="13"/>
      <c r="AB598" s="13"/>
      <c r="AC598" s="13"/>
      <c r="AJ598" s="3"/>
      <c r="AK598" s="3"/>
      <c r="AL598" s="3"/>
      <c r="AM598" s="3"/>
      <c r="AN598" s="18"/>
      <c r="AO598" s="3"/>
    </row>
    <row r="599" spans="2:41">
      <c r="B599" s="12"/>
      <c r="C599" s="10"/>
      <c r="N599" s="170" t="s">
        <v>7</v>
      </c>
      <c r="O599" s="171"/>
      <c r="P599" s="171"/>
      <c r="Q599" s="172"/>
      <c r="R599" s="18">
        <f>SUM(R583:R598)</f>
        <v>0</v>
      </c>
      <c r="S599" s="3"/>
      <c r="V599" s="17"/>
      <c r="X599" s="12"/>
      <c r="Y599" s="10"/>
      <c r="AJ599" s="170" t="s">
        <v>7</v>
      </c>
      <c r="AK599" s="171"/>
      <c r="AL599" s="171"/>
      <c r="AM599" s="172"/>
      <c r="AN599" s="18">
        <f>SUM(AN583:AN598)</f>
        <v>0</v>
      </c>
      <c r="AO599" s="3"/>
    </row>
    <row r="600" spans="2:41">
      <c r="B600" s="12"/>
      <c r="C600" s="10"/>
      <c r="V600" s="17"/>
      <c r="X600" s="12"/>
      <c r="Y600" s="10"/>
    </row>
    <row r="601" spans="2:41">
      <c r="B601" s="12"/>
      <c r="C601" s="10"/>
      <c r="V601" s="17"/>
      <c r="X601" s="12"/>
      <c r="Y601" s="10"/>
    </row>
    <row r="602" spans="2:41">
      <c r="B602" s="12"/>
      <c r="C602" s="10"/>
      <c r="E602" s="14"/>
      <c r="V602" s="17"/>
      <c r="X602" s="12"/>
      <c r="Y602" s="10"/>
      <c r="AA602" s="14"/>
    </row>
    <row r="603" spans="2:41">
      <c r="B603" s="12"/>
      <c r="C603" s="10"/>
      <c r="V603" s="17"/>
      <c r="X603" s="12"/>
      <c r="Y603" s="10"/>
    </row>
    <row r="604" spans="2:41">
      <c r="B604" s="12"/>
      <c r="C604" s="10"/>
      <c r="V604" s="17"/>
      <c r="X604" s="12"/>
      <c r="Y604" s="10"/>
    </row>
    <row r="605" spans="2:41">
      <c r="B605" s="12"/>
      <c r="C605" s="10"/>
      <c r="V605" s="17"/>
      <c r="X605" s="12"/>
      <c r="Y605" s="10"/>
    </row>
    <row r="606" spans="2:41">
      <c r="B606" s="12"/>
      <c r="C606" s="10"/>
      <c r="V606" s="17"/>
      <c r="X606" s="12"/>
      <c r="Y606" s="10"/>
    </row>
    <row r="607" spans="2:41">
      <c r="B607" s="11"/>
      <c r="C607" s="10"/>
      <c r="V607" s="17"/>
      <c r="X607" s="11"/>
      <c r="Y607" s="10"/>
    </row>
    <row r="608" spans="2:41">
      <c r="B608" s="15" t="s">
        <v>18</v>
      </c>
      <c r="C608" s="16">
        <f>SUM(C589:C607)</f>
        <v>76.500000000000227</v>
      </c>
      <c r="V608" s="17"/>
      <c r="X608" s="15" t="s">
        <v>18</v>
      </c>
      <c r="Y608" s="16">
        <f>SUM(Y589:Y607)</f>
        <v>76.500000000000227</v>
      </c>
    </row>
    <row r="609" spans="1:43">
      <c r="D609" t="s">
        <v>22</v>
      </c>
      <c r="E609" t="s">
        <v>21</v>
      </c>
      <c r="V609" s="17"/>
      <c r="Z609" t="s">
        <v>22</v>
      </c>
      <c r="AA609" t="s">
        <v>21</v>
      </c>
    </row>
    <row r="610" spans="1:43">
      <c r="E610" s="1" t="s">
        <v>19</v>
      </c>
      <c r="V610" s="17"/>
      <c r="AA610" s="1" t="s">
        <v>19</v>
      </c>
    </row>
    <row r="611" spans="1:43">
      <c r="V611" s="17"/>
    </row>
    <row r="612" spans="1:43">
      <c r="V612" s="17"/>
    </row>
    <row r="613" spans="1:43">
      <c r="V613" s="17"/>
    </row>
    <row r="614" spans="1:43">
      <c r="V614" s="17"/>
    </row>
    <row r="615" spans="1:43">
      <c r="V615" s="17"/>
    </row>
    <row r="616" spans="1:43">
      <c r="V616" s="17"/>
    </row>
    <row r="617" spans="1:43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</row>
    <row r="618" spans="1:43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</row>
    <row r="619" spans="1:43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</row>
    <row r="620" spans="1:43">
      <c r="V620" s="17"/>
    </row>
    <row r="621" spans="1:43">
      <c r="H621" s="173" t="s">
        <v>30</v>
      </c>
      <c r="I621" s="173"/>
      <c r="J621" s="173"/>
      <c r="V621" s="17"/>
      <c r="AA621" s="173" t="s">
        <v>31</v>
      </c>
      <c r="AB621" s="173"/>
      <c r="AC621" s="173"/>
    </row>
    <row r="622" spans="1:43">
      <c r="H622" s="173"/>
      <c r="I622" s="173"/>
      <c r="J622" s="173"/>
      <c r="V622" s="17"/>
      <c r="AA622" s="173"/>
      <c r="AB622" s="173"/>
      <c r="AC622" s="173"/>
    </row>
    <row r="623" spans="1:43">
      <c r="V623" s="17"/>
    </row>
    <row r="624" spans="1:43">
      <c r="V624" s="17"/>
    </row>
    <row r="625" spans="2:41" ht="23.25">
      <c r="B625" s="24" t="s">
        <v>68</v>
      </c>
      <c r="V625" s="17"/>
      <c r="X625" s="22" t="s">
        <v>68</v>
      </c>
    </row>
    <row r="626" spans="2:41" ht="23.25">
      <c r="B626" s="23" t="s">
        <v>32</v>
      </c>
      <c r="C626" s="20">
        <f>IF(X581="PAGADO",0,C586)</f>
        <v>-76.500000000000227</v>
      </c>
      <c r="E626" s="174" t="s">
        <v>20</v>
      </c>
      <c r="F626" s="174"/>
      <c r="G626" s="174"/>
      <c r="H626" s="174"/>
      <c r="V626" s="17"/>
      <c r="X626" s="23" t="s">
        <v>32</v>
      </c>
      <c r="Y626" s="20">
        <f>IF(B1426="PAGADO",0,C631)</f>
        <v>-76.500000000000227</v>
      </c>
      <c r="AA626" s="174" t="s">
        <v>20</v>
      </c>
      <c r="AB626" s="174"/>
      <c r="AC626" s="174"/>
      <c r="AD626" s="174"/>
    </row>
    <row r="627" spans="2:41">
      <c r="B627" s="1" t="s">
        <v>0</v>
      </c>
      <c r="C627" s="19">
        <f>H642</f>
        <v>0</v>
      </c>
      <c r="E627" s="2" t="s">
        <v>1</v>
      </c>
      <c r="F627" s="2" t="s">
        <v>2</v>
      </c>
      <c r="G627" s="2" t="s">
        <v>3</v>
      </c>
      <c r="H627" s="2" t="s">
        <v>4</v>
      </c>
      <c r="N627" s="2" t="s">
        <v>1</v>
      </c>
      <c r="O627" s="2" t="s">
        <v>5</v>
      </c>
      <c r="P627" s="2" t="s">
        <v>4</v>
      </c>
      <c r="Q627" s="2" t="s">
        <v>6</v>
      </c>
      <c r="R627" s="2" t="s">
        <v>7</v>
      </c>
      <c r="S627" s="3"/>
      <c r="V627" s="17"/>
      <c r="X627" s="1" t="s">
        <v>0</v>
      </c>
      <c r="Y627" s="19">
        <f>AD642</f>
        <v>0</v>
      </c>
      <c r="AA627" s="2" t="s">
        <v>1</v>
      </c>
      <c r="AB627" s="2" t="s">
        <v>2</v>
      </c>
      <c r="AC627" s="2" t="s">
        <v>3</v>
      </c>
      <c r="AD627" s="2" t="s">
        <v>4</v>
      </c>
      <c r="AJ627" s="2" t="s">
        <v>1</v>
      </c>
      <c r="AK627" s="2" t="s">
        <v>5</v>
      </c>
      <c r="AL627" s="2" t="s">
        <v>4</v>
      </c>
      <c r="AM627" s="2" t="s">
        <v>6</v>
      </c>
      <c r="AN627" s="2" t="s">
        <v>7</v>
      </c>
      <c r="AO627" s="3"/>
    </row>
    <row r="628" spans="2:41">
      <c r="C628" s="2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Y628" s="2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" t="s">
        <v>24</v>
      </c>
      <c r="C629" s="19">
        <f>IF(C626&gt;0,C626+C627,C627)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" t="s">
        <v>24</v>
      </c>
      <c r="Y629" s="19">
        <f>IF(Y626&gt;0,Y626+Y627,Y627)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" t="s">
        <v>9</v>
      </c>
      <c r="C630" s="20">
        <f>C654</f>
        <v>76.500000000000227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" t="s">
        <v>9</v>
      </c>
      <c r="Y630" s="20">
        <f>Y654</f>
        <v>76.500000000000227</v>
      </c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6" t="s">
        <v>26</v>
      </c>
      <c r="C631" s="21">
        <f>C629-C630</f>
        <v>-76.500000000000227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6" t="s">
        <v>27</v>
      </c>
      <c r="Y631" s="21">
        <f>Y629-Y630</f>
        <v>-76.500000000000227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ht="23.25">
      <c r="B632" s="6"/>
      <c r="C632" s="7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75" t="str">
        <f>IF(Y631&lt;0,"NO PAGAR","COBRAR'")</f>
        <v>NO PAGAR</v>
      </c>
      <c r="Y632" s="175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ht="23.25">
      <c r="B633" s="175" t="str">
        <f>IF(C631&lt;0,"NO PAGAR","COBRAR'")</f>
        <v>NO PAGAR</v>
      </c>
      <c r="C633" s="175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6"/>
      <c r="Y633" s="8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68" t="s">
        <v>9</v>
      </c>
      <c r="C634" s="169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68" t="s">
        <v>9</v>
      </c>
      <c r="Y634" s="169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9" t="str">
        <f>IF(Y586&lt;0,"SALDO ADELANTADO","SALDO A FAVOR '")</f>
        <v>SALDO ADELANTADO</v>
      </c>
      <c r="C635" s="10">
        <f>IF(Y586&lt;=0,Y586*-1)</f>
        <v>76.500000000000227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9" t="str">
        <f>IF(C631&lt;0,"SALDO ADELANTADO","SALDO A FAVOR'")</f>
        <v>SALDO ADELANTADO</v>
      </c>
      <c r="Y635" s="10">
        <f>IF(C631&lt;=0,C631*-1)</f>
        <v>76.500000000000227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10</v>
      </c>
      <c r="C636" s="10">
        <f>R644</f>
        <v>0</v>
      </c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10</v>
      </c>
      <c r="Y636" s="10">
        <f>AN644</f>
        <v>0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11" t="s">
        <v>11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11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12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12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13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13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14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14</v>
      </c>
      <c r="Y640" s="1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15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15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16</v>
      </c>
      <c r="C642" s="10"/>
      <c r="E642" s="170" t="s">
        <v>7</v>
      </c>
      <c r="F642" s="171"/>
      <c r="G642" s="172"/>
      <c r="H642" s="5">
        <f>SUM(H628:H641)</f>
        <v>0</v>
      </c>
      <c r="N642" s="3"/>
      <c r="O642" s="3"/>
      <c r="P642" s="3"/>
      <c r="Q642" s="3"/>
      <c r="R642" s="18"/>
      <c r="S642" s="3"/>
      <c r="V642" s="17"/>
      <c r="X642" s="11" t="s">
        <v>16</v>
      </c>
      <c r="Y642" s="10"/>
      <c r="AA642" s="170" t="s">
        <v>7</v>
      </c>
      <c r="AB642" s="171"/>
      <c r="AC642" s="172"/>
      <c r="AD642" s="5">
        <f>SUM(AD628:AD641)</f>
        <v>0</v>
      </c>
      <c r="AJ642" s="3"/>
      <c r="AK642" s="3"/>
      <c r="AL642" s="3"/>
      <c r="AM642" s="3"/>
      <c r="AN642" s="18"/>
      <c r="AO642" s="3"/>
    </row>
    <row r="643" spans="2:41">
      <c r="B643" s="11" t="s">
        <v>17</v>
      </c>
      <c r="C643" s="10"/>
      <c r="E643" s="13"/>
      <c r="F643" s="13"/>
      <c r="G643" s="13"/>
      <c r="N643" s="3"/>
      <c r="O643" s="3"/>
      <c r="P643" s="3"/>
      <c r="Q643" s="3"/>
      <c r="R643" s="18"/>
      <c r="S643" s="3"/>
      <c r="V643" s="17"/>
      <c r="X643" s="11" t="s">
        <v>17</v>
      </c>
      <c r="Y643" s="10"/>
      <c r="AA643" s="13"/>
      <c r="AB643" s="13"/>
      <c r="AC643" s="13"/>
      <c r="AJ643" s="3"/>
      <c r="AK643" s="3"/>
      <c r="AL643" s="3"/>
      <c r="AM643" s="3"/>
      <c r="AN643" s="18"/>
      <c r="AO643" s="3"/>
    </row>
    <row r="644" spans="2:41">
      <c r="B644" s="12"/>
      <c r="C644" s="10"/>
      <c r="N644" s="170" t="s">
        <v>7</v>
      </c>
      <c r="O644" s="171"/>
      <c r="P644" s="171"/>
      <c r="Q644" s="172"/>
      <c r="R644" s="18">
        <f>SUM(R628:R643)</f>
        <v>0</v>
      </c>
      <c r="S644" s="3"/>
      <c r="V644" s="17"/>
      <c r="X644" s="12"/>
      <c r="Y644" s="10"/>
      <c r="AJ644" s="170" t="s">
        <v>7</v>
      </c>
      <c r="AK644" s="171"/>
      <c r="AL644" s="171"/>
      <c r="AM644" s="172"/>
      <c r="AN644" s="18">
        <f>SUM(AN628:AN643)</f>
        <v>0</v>
      </c>
      <c r="AO644" s="3"/>
    </row>
    <row r="645" spans="2:41">
      <c r="B645" s="12"/>
      <c r="C645" s="10"/>
      <c r="V645" s="17"/>
      <c r="X645" s="12"/>
      <c r="Y645" s="10"/>
    </row>
    <row r="646" spans="2:41">
      <c r="B646" s="12"/>
      <c r="C646" s="10"/>
      <c r="V646" s="17"/>
      <c r="X646" s="12"/>
      <c r="Y646" s="10"/>
    </row>
    <row r="647" spans="2:41">
      <c r="B647" s="12"/>
      <c r="C647" s="10"/>
      <c r="E647" s="14"/>
      <c r="V647" s="17"/>
      <c r="X647" s="12"/>
      <c r="Y647" s="10"/>
      <c r="AA647" s="14"/>
    </row>
    <row r="648" spans="2:41">
      <c r="B648" s="12"/>
      <c r="C648" s="10"/>
      <c r="V648" s="17"/>
      <c r="X648" s="12"/>
      <c r="Y648" s="10"/>
    </row>
    <row r="649" spans="2:41">
      <c r="B649" s="12"/>
      <c r="C649" s="10"/>
      <c r="V649" s="17"/>
      <c r="X649" s="12"/>
      <c r="Y649" s="10"/>
    </row>
    <row r="650" spans="2:41">
      <c r="B650" s="12"/>
      <c r="C650" s="10"/>
      <c r="V650" s="17"/>
      <c r="X650" s="12"/>
      <c r="Y650" s="10"/>
    </row>
    <row r="651" spans="2:41">
      <c r="B651" s="12"/>
      <c r="C651" s="10"/>
      <c r="V651" s="17"/>
      <c r="X651" s="12"/>
      <c r="Y651" s="10"/>
    </row>
    <row r="652" spans="2:41">
      <c r="B652" s="12"/>
      <c r="C652" s="10"/>
      <c r="V652" s="17"/>
      <c r="X652" s="12"/>
      <c r="Y652" s="10"/>
    </row>
    <row r="653" spans="2:41">
      <c r="B653" s="11"/>
      <c r="C653" s="10"/>
      <c r="V653" s="17"/>
      <c r="X653" s="11"/>
      <c r="Y653" s="10"/>
    </row>
    <row r="654" spans="2:41">
      <c r="B654" s="15" t="s">
        <v>18</v>
      </c>
      <c r="C654" s="16">
        <f>SUM(C635:C653)</f>
        <v>76.500000000000227</v>
      </c>
      <c r="D654" t="s">
        <v>22</v>
      </c>
      <c r="E654" t="s">
        <v>21</v>
      </c>
      <c r="V654" s="17"/>
      <c r="X654" s="15" t="s">
        <v>18</v>
      </c>
      <c r="Y654" s="16">
        <f>SUM(Y635:Y653)</f>
        <v>76.500000000000227</v>
      </c>
      <c r="Z654" t="s">
        <v>22</v>
      </c>
      <c r="AA654" t="s">
        <v>21</v>
      </c>
    </row>
    <row r="655" spans="2:41">
      <c r="E655" s="1" t="s">
        <v>19</v>
      </c>
      <c r="V655" s="17"/>
      <c r="AA655" s="1" t="s">
        <v>19</v>
      </c>
    </row>
    <row r="656" spans="2:41">
      <c r="V656" s="17"/>
    </row>
    <row r="657" spans="8:31">
      <c r="V657" s="17"/>
    </row>
    <row r="658" spans="8:31">
      <c r="V658" s="17"/>
    </row>
    <row r="659" spans="8:31">
      <c r="V659" s="17"/>
    </row>
    <row r="660" spans="8:31">
      <c r="V660" s="17"/>
    </row>
    <row r="661" spans="8:31">
      <c r="V661" s="17"/>
    </row>
    <row r="662" spans="8:31">
      <c r="V662" s="17"/>
    </row>
    <row r="663" spans="8:31">
      <c r="V663" s="17"/>
    </row>
    <row r="664" spans="8:31">
      <c r="V664" s="17"/>
    </row>
    <row r="665" spans="8:31">
      <c r="V665" s="17"/>
    </row>
    <row r="666" spans="8:31">
      <c r="V666" s="17"/>
    </row>
    <row r="667" spans="8:31">
      <c r="V667" s="17"/>
    </row>
    <row r="668" spans="8:31">
      <c r="V668" s="17"/>
      <c r="AC668" s="176" t="s">
        <v>29</v>
      </c>
      <c r="AD668" s="176"/>
      <c r="AE668" s="176"/>
    </row>
    <row r="669" spans="8:31">
      <c r="H669" s="173" t="s">
        <v>28</v>
      </c>
      <c r="I669" s="173"/>
      <c r="J669" s="173"/>
      <c r="V669" s="17"/>
      <c r="AC669" s="176"/>
      <c r="AD669" s="176"/>
      <c r="AE669" s="176"/>
    </row>
    <row r="670" spans="8:31">
      <c r="H670" s="173"/>
      <c r="I670" s="173"/>
      <c r="J670" s="173"/>
      <c r="V670" s="17"/>
      <c r="AC670" s="176"/>
      <c r="AD670" s="176"/>
      <c r="AE670" s="176"/>
    </row>
    <row r="671" spans="8:31">
      <c r="V671" s="17"/>
    </row>
    <row r="672" spans="8:31">
      <c r="V672" s="17"/>
    </row>
    <row r="673" spans="2:41" ht="23.25">
      <c r="B673" s="22" t="s">
        <v>69</v>
      </c>
      <c r="V673" s="17"/>
      <c r="X673" s="22" t="s">
        <v>69</v>
      </c>
    </row>
    <row r="674" spans="2:41" ht="23.25">
      <c r="B674" s="23" t="s">
        <v>32</v>
      </c>
      <c r="C674" s="20">
        <f>IF(X626="PAGADO",0,Y631)</f>
        <v>-76.500000000000227</v>
      </c>
      <c r="E674" s="174" t="s">
        <v>20</v>
      </c>
      <c r="F674" s="174"/>
      <c r="G674" s="174"/>
      <c r="H674" s="174"/>
      <c r="V674" s="17"/>
      <c r="X674" s="23" t="s">
        <v>32</v>
      </c>
      <c r="Y674" s="20">
        <f>IF(B674="PAGADO",0,C679)</f>
        <v>-76.500000000000227</v>
      </c>
      <c r="AA674" s="174" t="s">
        <v>20</v>
      </c>
      <c r="AB674" s="174"/>
      <c r="AC674" s="174"/>
      <c r="AD674" s="174"/>
    </row>
    <row r="675" spans="2:41">
      <c r="B675" s="1" t="s">
        <v>0</v>
      </c>
      <c r="C675" s="19">
        <f>H690</f>
        <v>0</v>
      </c>
      <c r="E675" s="2" t="s">
        <v>1</v>
      </c>
      <c r="F675" s="2" t="s">
        <v>2</v>
      </c>
      <c r="G675" s="2" t="s">
        <v>3</v>
      </c>
      <c r="H675" s="2" t="s">
        <v>4</v>
      </c>
      <c r="N675" s="2" t="s">
        <v>1</v>
      </c>
      <c r="O675" s="2" t="s">
        <v>5</v>
      </c>
      <c r="P675" s="2" t="s">
        <v>4</v>
      </c>
      <c r="Q675" s="2" t="s">
        <v>6</v>
      </c>
      <c r="R675" s="2" t="s">
        <v>7</v>
      </c>
      <c r="S675" s="3"/>
      <c r="V675" s="17"/>
      <c r="X675" s="1" t="s">
        <v>0</v>
      </c>
      <c r="Y675" s="19">
        <f>AD690</f>
        <v>0</v>
      </c>
      <c r="AA675" s="2" t="s">
        <v>1</v>
      </c>
      <c r="AB675" s="2" t="s">
        <v>2</v>
      </c>
      <c r="AC675" s="2" t="s">
        <v>3</v>
      </c>
      <c r="AD675" s="2" t="s">
        <v>4</v>
      </c>
      <c r="AJ675" s="2" t="s">
        <v>1</v>
      </c>
      <c r="AK675" s="2" t="s">
        <v>5</v>
      </c>
      <c r="AL675" s="2" t="s">
        <v>4</v>
      </c>
      <c r="AM675" s="2" t="s">
        <v>6</v>
      </c>
      <c r="AN675" s="2" t="s">
        <v>7</v>
      </c>
      <c r="AO675" s="3"/>
    </row>
    <row r="676" spans="2:41">
      <c r="C676" s="2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Y676" s="2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" t="s">
        <v>24</v>
      </c>
      <c r="C677" s="19">
        <f>IF(C674&gt;0,C674+C675,C675)</f>
        <v>0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" t="s">
        <v>24</v>
      </c>
      <c r="Y677" s="19">
        <f>IF(Y674&gt;0,Y674+Y675,Y675)</f>
        <v>0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" t="s">
        <v>9</v>
      </c>
      <c r="C678" s="20">
        <f>C701</f>
        <v>76.500000000000227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" t="s">
        <v>9</v>
      </c>
      <c r="Y678" s="20">
        <f>Y701</f>
        <v>76.500000000000227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6" t="s">
        <v>25</v>
      </c>
      <c r="C679" s="21">
        <f>C677-C678</f>
        <v>-76.500000000000227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 t="s">
        <v>8</v>
      </c>
      <c r="Y679" s="21">
        <f>Y677-Y678</f>
        <v>-76.500000000000227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ht="26.25">
      <c r="B680" s="177" t="str">
        <f>IF(C679&lt;0,"NO PAGAR","COBRAR")</f>
        <v>NO PAGAR</v>
      </c>
      <c r="C680" s="177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77" t="str">
        <f>IF(Y679&lt;0,"NO PAGAR","COBRAR")</f>
        <v>NO PAGAR</v>
      </c>
      <c r="Y680" s="177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68" t="s">
        <v>9</v>
      </c>
      <c r="C681" s="169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68" t="s">
        <v>9</v>
      </c>
      <c r="Y681" s="169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9" t="str">
        <f>IF(C715&lt;0,"SALDO A FAVOR","SALDO ADELANTAD0'")</f>
        <v>SALDO ADELANTAD0'</v>
      </c>
      <c r="C682" s="10">
        <f>IF(Y626&lt;=0,Y626*-1)</f>
        <v>76.500000000000227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9" t="str">
        <f>IF(C679&lt;0,"SALDO ADELANTADO","SALDO A FAVOR'")</f>
        <v>SALDO ADELANTADO</v>
      </c>
      <c r="Y682" s="10">
        <f>IF(C679&lt;=0,C679*-1)</f>
        <v>76.500000000000227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10</v>
      </c>
      <c r="C683" s="10">
        <f>R692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10</v>
      </c>
      <c r="Y683" s="10">
        <f>AN692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11</v>
      </c>
      <c r="C684" s="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11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12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12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13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13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14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14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15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15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11" t="s">
        <v>16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16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>
      <c r="B690" s="11" t="s">
        <v>17</v>
      </c>
      <c r="C690" s="10"/>
      <c r="E690" s="170" t="s">
        <v>7</v>
      </c>
      <c r="F690" s="171"/>
      <c r="G690" s="172"/>
      <c r="H690" s="5">
        <f>SUM(H676:H689)</f>
        <v>0</v>
      </c>
      <c r="N690" s="3"/>
      <c r="O690" s="3"/>
      <c r="P690" s="3"/>
      <c r="Q690" s="3"/>
      <c r="R690" s="18"/>
      <c r="S690" s="3"/>
      <c r="V690" s="17"/>
      <c r="X690" s="11" t="s">
        <v>17</v>
      </c>
      <c r="Y690" s="10"/>
      <c r="AA690" s="170" t="s">
        <v>7</v>
      </c>
      <c r="AB690" s="171"/>
      <c r="AC690" s="172"/>
      <c r="AD690" s="5">
        <f>SUM(AD676:AD689)</f>
        <v>0</v>
      </c>
      <c r="AJ690" s="3"/>
      <c r="AK690" s="3"/>
      <c r="AL690" s="3"/>
      <c r="AM690" s="3"/>
      <c r="AN690" s="18"/>
      <c r="AO690" s="3"/>
    </row>
    <row r="691" spans="2:41">
      <c r="B691" s="12"/>
      <c r="C691" s="10"/>
      <c r="E691" s="13"/>
      <c r="F691" s="13"/>
      <c r="G691" s="13"/>
      <c r="N691" s="3"/>
      <c r="O691" s="3"/>
      <c r="P691" s="3"/>
      <c r="Q691" s="3"/>
      <c r="R691" s="18"/>
      <c r="S691" s="3"/>
      <c r="V691" s="17"/>
      <c r="X691" s="12"/>
      <c r="Y691" s="10"/>
      <c r="AA691" s="13"/>
      <c r="AB691" s="13"/>
      <c r="AC691" s="13"/>
      <c r="AJ691" s="3"/>
      <c r="AK691" s="3"/>
      <c r="AL691" s="3"/>
      <c r="AM691" s="3"/>
      <c r="AN691" s="18"/>
      <c r="AO691" s="3"/>
    </row>
    <row r="692" spans="2:41">
      <c r="B692" s="12"/>
      <c r="C692" s="10"/>
      <c r="N692" s="170" t="s">
        <v>7</v>
      </c>
      <c r="O692" s="171"/>
      <c r="P692" s="171"/>
      <c r="Q692" s="172"/>
      <c r="R692" s="18">
        <f>SUM(R676:R691)</f>
        <v>0</v>
      </c>
      <c r="S692" s="3"/>
      <c r="V692" s="17"/>
      <c r="X692" s="12"/>
      <c r="Y692" s="10"/>
      <c r="AJ692" s="170" t="s">
        <v>7</v>
      </c>
      <c r="AK692" s="171"/>
      <c r="AL692" s="171"/>
      <c r="AM692" s="172"/>
      <c r="AN692" s="18">
        <f>SUM(AN676:AN691)</f>
        <v>0</v>
      </c>
      <c r="AO692" s="3"/>
    </row>
    <row r="693" spans="2:41">
      <c r="B693" s="12"/>
      <c r="C693" s="10"/>
      <c r="V693" s="17"/>
      <c r="X693" s="12"/>
      <c r="Y693" s="10"/>
    </row>
    <row r="694" spans="2:41">
      <c r="B694" s="12"/>
      <c r="C694" s="10"/>
      <c r="V694" s="17"/>
      <c r="X694" s="12"/>
      <c r="Y694" s="10"/>
    </row>
    <row r="695" spans="2:41">
      <c r="B695" s="12"/>
      <c r="C695" s="10"/>
      <c r="E695" s="14"/>
      <c r="V695" s="17"/>
      <c r="X695" s="12"/>
      <c r="Y695" s="10"/>
      <c r="AA695" s="14"/>
    </row>
    <row r="696" spans="2:41">
      <c r="B696" s="12"/>
      <c r="C696" s="10"/>
      <c r="V696" s="17"/>
      <c r="X696" s="12"/>
      <c r="Y696" s="10"/>
    </row>
    <row r="697" spans="2:41">
      <c r="B697" s="12"/>
      <c r="C697" s="10"/>
      <c r="V697" s="17"/>
      <c r="X697" s="12"/>
      <c r="Y697" s="10"/>
    </row>
    <row r="698" spans="2:41">
      <c r="B698" s="12"/>
      <c r="C698" s="10"/>
      <c r="V698" s="17"/>
      <c r="X698" s="12"/>
      <c r="Y698" s="10"/>
    </row>
    <row r="699" spans="2:41">
      <c r="B699" s="12"/>
      <c r="C699" s="10"/>
      <c r="V699" s="17"/>
      <c r="X699" s="12"/>
      <c r="Y699" s="10"/>
    </row>
    <row r="700" spans="2:41">
      <c r="B700" s="11"/>
      <c r="C700" s="10"/>
      <c r="V700" s="17"/>
      <c r="X700" s="11"/>
      <c r="Y700" s="10"/>
    </row>
    <row r="701" spans="2:41">
      <c r="B701" s="15" t="s">
        <v>18</v>
      </c>
      <c r="C701" s="16">
        <f>SUM(C682:C700)</f>
        <v>76.500000000000227</v>
      </c>
      <c r="V701" s="17"/>
      <c r="X701" s="15" t="s">
        <v>18</v>
      </c>
      <c r="Y701" s="16">
        <f>SUM(Y682:Y700)</f>
        <v>76.500000000000227</v>
      </c>
    </row>
    <row r="702" spans="2:41">
      <c r="D702" t="s">
        <v>22</v>
      </c>
      <c r="E702" t="s">
        <v>21</v>
      </c>
      <c r="V702" s="17"/>
      <c r="Z702" t="s">
        <v>22</v>
      </c>
      <c r="AA702" t="s">
        <v>21</v>
      </c>
    </row>
    <row r="703" spans="2:41">
      <c r="E703" s="1" t="s">
        <v>19</v>
      </c>
      <c r="V703" s="17"/>
      <c r="AA703" s="1" t="s">
        <v>19</v>
      </c>
    </row>
    <row r="704" spans="2:41">
      <c r="V704" s="17"/>
    </row>
    <row r="705" spans="1:43">
      <c r="V705" s="17"/>
    </row>
    <row r="706" spans="1:43">
      <c r="V706" s="17"/>
    </row>
    <row r="707" spans="1:43">
      <c r="V707" s="17"/>
    </row>
    <row r="708" spans="1:43">
      <c r="V708" s="17"/>
    </row>
    <row r="709" spans="1:43">
      <c r="V709" s="17"/>
    </row>
    <row r="710" spans="1:43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</row>
    <row r="711" spans="1:43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</row>
    <row r="712" spans="1:43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</row>
    <row r="713" spans="1:43">
      <c r="V713" s="17"/>
    </row>
    <row r="714" spans="1:43">
      <c r="H714" s="173" t="s">
        <v>30</v>
      </c>
      <c r="I714" s="173"/>
      <c r="J714" s="173"/>
      <c r="V714" s="17"/>
      <c r="AA714" s="173" t="s">
        <v>31</v>
      </c>
      <c r="AB714" s="173"/>
      <c r="AC714" s="173"/>
    </row>
    <row r="715" spans="1:43">
      <c r="H715" s="173"/>
      <c r="I715" s="173"/>
      <c r="J715" s="173"/>
      <c r="V715" s="17"/>
      <c r="AA715" s="173"/>
      <c r="AB715" s="173"/>
      <c r="AC715" s="173"/>
    </row>
    <row r="716" spans="1:43">
      <c r="V716" s="17"/>
    </row>
    <row r="717" spans="1:43">
      <c r="V717" s="17"/>
    </row>
    <row r="718" spans="1:43" ht="23.25">
      <c r="B718" s="24" t="s">
        <v>69</v>
      </c>
      <c r="V718" s="17"/>
      <c r="X718" s="22" t="s">
        <v>69</v>
      </c>
    </row>
    <row r="719" spans="1:43" ht="23.25">
      <c r="B719" s="23" t="s">
        <v>32</v>
      </c>
      <c r="C719" s="20">
        <f>IF(X674="PAGADO",0,C679)</f>
        <v>-76.500000000000227</v>
      </c>
      <c r="E719" s="174" t="s">
        <v>20</v>
      </c>
      <c r="F719" s="174"/>
      <c r="G719" s="174"/>
      <c r="H719" s="174"/>
      <c r="V719" s="17"/>
      <c r="X719" s="23" t="s">
        <v>32</v>
      </c>
      <c r="Y719" s="20">
        <f>IF(B1519="PAGADO",0,C724)</f>
        <v>-76.500000000000227</v>
      </c>
      <c r="AA719" s="174" t="s">
        <v>20</v>
      </c>
      <c r="AB719" s="174"/>
      <c r="AC719" s="174"/>
      <c r="AD719" s="174"/>
    </row>
    <row r="720" spans="1:43">
      <c r="B720" s="1" t="s">
        <v>0</v>
      </c>
      <c r="C720" s="19">
        <f>H735</f>
        <v>0</v>
      </c>
      <c r="E720" s="2" t="s">
        <v>1</v>
      </c>
      <c r="F720" s="2" t="s">
        <v>2</v>
      </c>
      <c r="G720" s="2" t="s">
        <v>3</v>
      </c>
      <c r="H720" s="2" t="s">
        <v>4</v>
      </c>
      <c r="N720" s="2" t="s">
        <v>1</v>
      </c>
      <c r="O720" s="2" t="s">
        <v>5</v>
      </c>
      <c r="P720" s="2" t="s">
        <v>4</v>
      </c>
      <c r="Q720" s="2" t="s">
        <v>6</v>
      </c>
      <c r="R720" s="2" t="s">
        <v>7</v>
      </c>
      <c r="S720" s="3"/>
      <c r="V720" s="17"/>
      <c r="X720" s="1" t="s">
        <v>0</v>
      </c>
      <c r="Y720" s="19">
        <f>AD735</f>
        <v>0</v>
      </c>
      <c r="AA720" s="2" t="s">
        <v>1</v>
      </c>
      <c r="AB720" s="2" t="s">
        <v>2</v>
      </c>
      <c r="AC720" s="2" t="s">
        <v>3</v>
      </c>
      <c r="AD720" s="2" t="s">
        <v>4</v>
      </c>
      <c r="AJ720" s="2" t="s">
        <v>1</v>
      </c>
      <c r="AK720" s="2" t="s">
        <v>5</v>
      </c>
      <c r="AL720" s="2" t="s">
        <v>4</v>
      </c>
      <c r="AM720" s="2" t="s">
        <v>6</v>
      </c>
      <c r="AN720" s="2" t="s">
        <v>7</v>
      </c>
      <c r="AO720" s="3"/>
    </row>
    <row r="721" spans="2:41">
      <c r="C721" s="2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Y721" s="2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" t="s">
        <v>24</v>
      </c>
      <c r="C722" s="19">
        <f>IF(C719&gt;0,C719+C720,C720)</f>
        <v>0</v>
      </c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" t="s">
        <v>24</v>
      </c>
      <c r="Y722" s="19">
        <f>IF(Y719&gt;0,Y719+Y720,Y720)</f>
        <v>0</v>
      </c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" t="s">
        <v>9</v>
      </c>
      <c r="C723" s="20">
        <f>C747</f>
        <v>76.500000000000227</v>
      </c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" t="s">
        <v>9</v>
      </c>
      <c r="Y723" s="20">
        <f>Y747</f>
        <v>76.500000000000227</v>
      </c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6" t="s">
        <v>26</v>
      </c>
      <c r="C724" s="21">
        <f>C722-C723</f>
        <v>-76.500000000000227</v>
      </c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6" t="s">
        <v>27</v>
      </c>
      <c r="Y724" s="21">
        <f>Y722-Y723</f>
        <v>-76.500000000000227</v>
      </c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 ht="23.25">
      <c r="B725" s="6"/>
      <c r="C725" s="7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75" t="str">
        <f>IF(Y724&lt;0,"NO PAGAR","COBRAR'")</f>
        <v>NO PAGAR</v>
      </c>
      <c r="Y725" s="175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 ht="23.25">
      <c r="B726" s="175" t="str">
        <f>IF(C724&lt;0,"NO PAGAR","COBRAR'")</f>
        <v>NO PAGAR</v>
      </c>
      <c r="C726" s="175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6"/>
      <c r="Y726" s="8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68" t="s">
        <v>9</v>
      </c>
      <c r="C727" s="169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68" t="s">
        <v>9</v>
      </c>
      <c r="Y727" s="169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9" t="str">
        <f>IF(Y679&lt;0,"SALDO ADELANTADO","SALDO A FAVOR '")</f>
        <v>SALDO ADELANTADO</v>
      </c>
      <c r="C728" s="10">
        <f>IF(Y679&lt;=0,Y679*-1)</f>
        <v>76.500000000000227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9" t="str">
        <f>IF(C724&lt;0,"SALDO ADELANTADO","SALDO A FAVOR'")</f>
        <v>SALDO ADELANTADO</v>
      </c>
      <c r="Y728" s="10">
        <f>IF(C724&lt;=0,C724*-1)</f>
        <v>76.500000000000227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1" t="s">
        <v>10</v>
      </c>
      <c r="C729" s="10">
        <f>R737</f>
        <v>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1" t="s">
        <v>10</v>
      </c>
      <c r="Y729" s="10">
        <f>AN737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1" t="s">
        <v>11</v>
      </c>
      <c r="C730" s="10"/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11" t="s">
        <v>11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12</v>
      </c>
      <c r="C731" s="10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1" t="s">
        <v>12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13</v>
      </c>
      <c r="C732" s="10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1" t="s">
        <v>13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14</v>
      </c>
      <c r="C733" s="10"/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1" t="s">
        <v>14</v>
      </c>
      <c r="Y733" s="1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15</v>
      </c>
      <c r="C734" s="1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15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16</v>
      </c>
      <c r="C735" s="10"/>
      <c r="E735" s="170" t="s">
        <v>7</v>
      </c>
      <c r="F735" s="171"/>
      <c r="G735" s="172"/>
      <c r="H735" s="5">
        <f>SUM(H721:H734)</f>
        <v>0</v>
      </c>
      <c r="N735" s="3"/>
      <c r="O735" s="3"/>
      <c r="P735" s="3"/>
      <c r="Q735" s="3"/>
      <c r="R735" s="18"/>
      <c r="S735" s="3"/>
      <c r="V735" s="17"/>
      <c r="X735" s="11" t="s">
        <v>16</v>
      </c>
      <c r="Y735" s="10"/>
      <c r="AA735" s="170" t="s">
        <v>7</v>
      </c>
      <c r="AB735" s="171"/>
      <c r="AC735" s="172"/>
      <c r="AD735" s="5">
        <f>SUM(AD721:AD734)</f>
        <v>0</v>
      </c>
      <c r="AJ735" s="3"/>
      <c r="AK735" s="3"/>
      <c r="AL735" s="3"/>
      <c r="AM735" s="3"/>
      <c r="AN735" s="18"/>
      <c r="AO735" s="3"/>
    </row>
    <row r="736" spans="2:41">
      <c r="B736" s="11" t="s">
        <v>17</v>
      </c>
      <c r="C736" s="10"/>
      <c r="E736" s="13"/>
      <c r="F736" s="13"/>
      <c r="G736" s="13"/>
      <c r="N736" s="3"/>
      <c r="O736" s="3"/>
      <c r="P736" s="3"/>
      <c r="Q736" s="3"/>
      <c r="R736" s="18"/>
      <c r="S736" s="3"/>
      <c r="V736" s="17"/>
      <c r="X736" s="11" t="s">
        <v>17</v>
      </c>
      <c r="Y736" s="10"/>
      <c r="AA736" s="13"/>
      <c r="AB736" s="13"/>
      <c r="AC736" s="13"/>
      <c r="AJ736" s="3"/>
      <c r="AK736" s="3"/>
      <c r="AL736" s="3"/>
      <c r="AM736" s="3"/>
      <c r="AN736" s="18"/>
      <c r="AO736" s="3"/>
    </row>
    <row r="737" spans="2:41">
      <c r="B737" s="12"/>
      <c r="C737" s="10"/>
      <c r="N737" s="170" t="s">
        <v>7</v>
      </c>
      <c r="O737" s="171"/>
      <c r="P737" s="171"/>
      <c r="Q737" s="172"/>
      <c r="R737" s="18">
        <f>SUM(R721:R736)</f>
        <v>0</v>
      </c>
      <c r="S737" s="3"/>
      <c r="V737" s="17"/>
      <c r="X737" s="12"/>
      <c r="Y737" s="10"/>
      <c r="AJ737" s="170" t="s">
        <v>7</v>
      </c>
      <c r="AK737" s="171"/>
      <c r="AL737" s="171"/>
      <c r="AM737" s="172"/>
      <c r="AN737" s="18">
        <f>SUM(AN721:AN736)</f>
        <v>0</v>
      </c>
      <c r="AO737" s="3"/>
    </row>
    <row r="738" spans="2:41">
      <c r="B738" s="12"/>
      <c r="C738" s="10"/>
      <c r="V738" s="17"/>
      <c r="X738" s="12"/>
      <c r="Y738" s="10"/>
    </row>
    <row r="739" spans="2:41">
      <c r="B739" s="12"/>
      <c r="C739" s="10"/>
      <c r="V739" s="17"/>
      <c r="X739" s="12"/>
      <c r="Y739" s="10"/>
    </row>
    <row r="740" spans="2:41">
      <c r="B740" s="12"/>
      <c r="C740" s="10"/>
      <c r="E740" s="14"/>
      <c r="V740" s="17"/>
      <c r="X740" s="12"/>
      <c r="Y740" s="10"/>
      <c r="AA740" s="14"/>
    </row>
    <row r="741" spans="2:41">
      <c r="B741" s="12"/>
      <c r="C741" s="10"/>
      <c r="V741" s="17"/>
      <c r="X741" s="12"/>
      <c r="Y741" s="10"/>
    </row>
    <row r="742" spans="2:41">
      <c r="B742" s="12"/>
      <c r="C742" s="10"/>
      <c r="V742" s="17"/>
      <c r="X742" s="12"/>
      <c r="Y742" s="10"/>
    </row>
    <row r="743" spans="2:41">
      <c r="B743" s="12"/>
      <c r="C743" s="10"/>
      <c r="V743" s="17"/>
      <c r="X743" s="12"/>
      <c r="Y743" s="10"/>
    </row>
    <row r="744" spans="2:41">
      <c r="B744" s="12"/>
      <c r="C744" s="10"/>
      <c r="V744" s="17"/>
      <c r="X744" s="12"/>
      <c r="Y744" s="10"/>
    </row>
    <row r="745" spans="2:41">
      <c r="B745" s="12"/>
      <c r="C745" s="10"/>
      <c r="V745" s="17"/>
      <c r="X745" s="12"/>
      <c r="Y745" s="10"/>
    </row>
    <row r="746" spans="2:41">
      <c r="B746" s="11"/>
      <c r="C746" s="10"/>
      <c r="V746" s="17"/>
      <c r="X746" s="11"/>
      <c r="Y746" s="10"/>
    </row>
    <row r="747" spans="2:41">
      <c r="B747" s="15" t="s">
        <v>18</v>
      </c>
      <c r="C747" s="16">
        <f>SUM(C728:C746)</f>
        <v>76.500000000000227</v>
      </c>
      <c r="D747" t="s">
        <v>22</v>
      </c>
      <c r="E747" t="s">
        <v>21</v>
      </c>
      <c r="V747" s="17"/>
      <c r="X747" s="15" t="s">
        <v>18</v>
      </c>
      <c r="Y747" s="16">
        <f>SUM(Y728:Y746)</f>
        <v>76.500000000000227</v>
      </c>
      <c r="Z747" t="s">
        <v>22</v>
      </c>
      <c r="AA747" t="s">
        <v>21</v>
      </c>
    </row>
    <row r="748" spans="2:41">
      <c r="E748" s="1" t="s">
        <v>19</v>
      </c>
      <c r="V748" s="17"/>
      <c r="AA748" s="1" t="s">
        <v>19</v>
      </c>
    </row>
    <row r="749" spans="2:41">
      <c r="V749" s="17"/>
    </row>
    <row r="750" spans="2:41">
      <c r="V750" s="17"/>
    </row>
    <row r="751" spans="2:41">
      <c r="V751" s="17"/>
    </row>
    <row r="752" spans="2:41">
      <c r="V752" s="17"/>
    </row>
    <row r="753" spans="2:41">
      <c r="V753" s="17"/>
    </row>
    <row r="754" spans="2:41">
      <c r="V754" s="17"/>
    </row>
    <row r="755" spans="2:41">
      <c r="V755" s="17"/>
    </row>
    <row r="756" spans="2:41">
      <c r="V756" s="17"/>
    </row>
    <row r="757" spans="2:41">
      <c r="V757" s="17"/>
    </row>
    <row r="758" spans="2:41">
      <c r="V758" s="17"/>
    </row>
    <row r="759" spans="2:41">
      <c r="V759" s="17"/>
    </row>
    <row r="760" spans="2:41">
      <c r="V760" s="17"/>
    </row>
    <row r="761" spans="2:41">
      <c r="V761" s="17"/>
      <c r="AC761" s="176" t="s">
        <v>29</v>
      </c>
      <c r="AD761" s="176"/>
      <c r="AE761" s="176"/>
    </row>
    <row r="762" spans="2:41">
      <c r="H762" s="173" t="s">
        <v>28</v>
      </c>
      <c r="I762" s="173"/>
      <c r="J762" s="173"/>
      <c r="V762" s="17"/>
      <c r="AC762" s="176"/>
      <c r="AD762" s="176"/>
      <c r="AE762" s="176"/>
    </row>
    <row r="763" spans="2:41">
      <c r="H763" s="173"/>
      <c r="I763" s="173"/>
      <c r="J763" s="173"/>
      <c r="V763" s="17"/>
      <c r="AC763" s="176"/>
      <c r="AD763" s="176"/>
      <c r="AE763" s="176"/>
    </row>
    <row r="764" spans="2:41">
      <c r="V764" s="17"/>
    </row>
    <row r="765" spans="2:41">
      <c r="V765" s="17"/>
    </row>
    <row r="766" spans="2:41" ht="23.25">
      <c r="B766" s="22" t="s">
        <v>70</v>
      </c>
      <c r="V766" s="17"/>
      <c r="X766" s="22" t="s">
        <v>70</v>
      </c>
    </row>
    <row r="767" spans="2:41" ht="23.25">
      <c r="B767" s="23" t="s">
        <v>32</v>
      </c>
      <c r="C767" s="20">
        <f>IF(X719="PAGADO",0,Y724)</f>
        <v>-76.500000000000227</v>
      </c>
      <c r="E767" s="174" t="s">
        <v>20</v>
      </c>
      <c r="F767" s="174"/>
      <c r="G767" s="174"/>
      <c r="H767" s="174"/>
      <c r="V767" s="17"/>
      <c r="X767" s="23" t="s">
        <v>32</v>
      </c>
      <c r="Y767" s="20">
        <f>IF(B767="PAGADO",0,C772)</f>
        <v>-76.500000000000227</v>
      </c>
      <c r="AA767" s="174" t="s">
        <v>20</v>
      </c>
      <c r="AB767" s="174"/>
      <c r="AC767" s="174"/>
      <c r="AD767" s="174"/>
    </row>
    <row r="768" spans="2:41">
      <c r="B768" s="1" t="s">
        <v>0</v>
      </c>
      <c r="C768" s="19">
        <f>H783</f>
        <v>0</v>
      </c>
      <c r="E768" s="2" t="s">
        <v>1</v>
      </c>
      <c r="F768" s="2" t="s">
        <v>2</v>
      </c>
      <c r="G768" s="2" t="s">
        <v>3</v>
      </c>
      <c r="H768" s="2" t="s">
        <v>4</v>
      </c>
      <c r="N768" s="2" t="s">
        <v>1</v>
      </c>
      <c r="O768" s="2" t="s">
        <v>5</v>
      </c>
      <c r="P768" s="2" t="s">
        <v>4</v>
      </c>
      <c r="Q768" s="2" t="s">
        <v>6</v>
      </c>
      <c r="R768" s="2" t="s">
        <v>7</v>
      </c>
      <c r="S768" s="3"/>
      <c r="V768" s="17"/>
      <c r="X768" s="1" t="s">
        <v>0</v>
      </c>
      <c r="Y768" s="19">
        <f>AD783</f>
        <v>0</v>
      </c>
      <c r="AA768" s="2" t="s">
        <v>1</v>
      </c>
      <c r="AB768" s="2" t="s">
        <v>2</v>
      </c>
      <c r="AC768" s="2" t="s">
        <v>3</v>
      </c>
      <c r="AD768" s="2" t="s">
        <v>4</v>
      </c>
      <c r="AJ768" s="2" t="s">
        <v>1</v>
      </c>
      <c r="AK768" s="2" t="s">
        <v>5</v>
      </c>
      <c r="AL768" s="2" t="s">
        <v>4</v>
      </c>
      <c r="AM768" s="2" t="s">
        <v>6</v>
      </c>
      <c r="AN768" s="2" t="s">
        <v>7</v>
      </c>
      <c r="AO768" s="3"/>
    </row>
    <row r="769" spans="2:41">
      <c r="C769" s="2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Y769" s="2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" t="s">
        <v>24</v>
      </c>
      <c r="C770" s="19">
        <f>IF(C767&gt;0,C767+C768,C768)</f>
        <v>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" t="s">
        <v>24</v>
      </c>
      <c r="Y770" s="19">
        <f>IF(Y767&gt;0,Y768+Y767,Y768)</f>
        <v>0</v>
      </c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" t="s">
        <v>9</v>
      </c>
      <c r="C771" s="20">
        <f>C794</f>
        <v>76.500000000000227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" t="s">
        <v>9</v>
      </c>
      <c r="Y771" s="20">
        <f>Y794</f>
        <v>76.500000000000227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6" t="s">
        <v>25</v>
      </c>
      <c r="C772" s="21">
        <f>C770-C771</f>
        <v>-76.500000000000227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 t="s">
        <v>8</v>
      </c>
      <c r="Y772" s="21">
        <f>Y770-Y771</f>
        <v>-76.500000000000227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ht="26.25">
      <c r="B773" s="177" t="str">
        <f>IF(C772&lt;0,"NO PAGAR","COBRAR")</f>
        <v>NO PAGAR</v>
      </c>
      <c r="C773" s="177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77" t="str">
        <f>IF(Y772&lt;0,"NO PAGAR","COBRAR")</f>
        <v>NO PAGAR</v>
      </c>
      <c r="Y773" s="177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68" t="s">
        <v>9</v>
      </c>
      <c r="C774" s="169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68" t="s">
        <v>9</v>
      </c>
      <c r="Y774" s="169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9" t="str">
        <f>IF(C808&lt;0,"SALDO A FAVOR","SALDO ADELANTAD0'")</f>
        <v>SALDO ADELANTAD0'</v>
      </c>
      <c r="C775" s="10">
        <f>IF(Y719&lt;=0,Y719*-1)</f>
        <v>76.500000000000227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9" t="str">
        <f>IF(C772&lt;0,"SALDO ADELANTADO","SALDO A FAVOR'")</f>
        <v>SALDO ADELANTADO</v>
      </c>
      <c r="Y775" s="10">
        <f>IF(C772&lt;=0,C772*-1)</f>
        <v>76.500000000000227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10</v>
      </c>
      <c r="C776" s="10">
        <f>R785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10</v>
      </c>
      <c r="Y776" s="10">
        <f>AN785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11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11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12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12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13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 t="s">
        <v>13</v>
      </c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14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14</v>
      </c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15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 t="s">
        <v>15</v>
      </c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16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16</v>
      </c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17</v>
      </c>
      <c r="C783" s="10"/>
      <c r="E783" s="170" t="s">
        <v>7</v>
      </c>
      <c r="F783" s="171"/>
      <c r="G783" s="172"/>
      <c r="H783" s="5">
        <f>SUM(H769:H782)</f>
        <v>0</v>
      </c>
      <c r="N783" s="3"/>
      <c r="O783" s="3"/>
      <c r="P783" s="3"/>
      <c r="Q783" s="3"/>
      <c r="R783" s="18"/>
      <c r="S783" s="3"/>
      <c r="V783" s="17"/>
      <c r="X783" s="11" t="s">
        <v>17</v>
      </c>
      <c r="Y783" s="10"/>
      <c r="AA783" s="170" t="s">
        <v>7</v>
      </c>
      <c r="AB783" s="171"/>
      <c r="AC783" s="172"/>
      <c r="AD783" s="5">
        <f>SUM(AD769:AD782)</f>
        <v>0</v>
      </c>
      <c r="AJ783" s="3"/>
      <c r="AK783" s="3"/>
      <c r="AL783" s="3"/>
      <c r="AM783" s="3"/>
      <c r="AN783" s="18"/>
      <c r="AO783" s="3"/>
    </row>
    <row r="784" spans="2:41">
      <c r="B784" s="12"/>
      <c r="C784" s="10"/>
      <c r="E784" s="13"/>
      <c r="F784" s="13"/>
      <c r="G784" s="13"/>
      <c r="N784" s="3"/>
      <c r="O784" s="3"/>
      <c r="P784" s="3"/>
      <c r="Q784" s="3"/>
      <c r="R784" s="18"/>
      <c r="S784" s="3"/>
      <c r="V784" s="17"/>
      <c r="X784" s="12"/>
      <c r="Y784" s="10"/>
      <c r="AA784" s="13"/>
      <c r="AB784" s="13"/>
      <c r="AC784" s="13"/>
      <c r="AJ784" s="3"/>
      <c r="AK784" s="3"/>
      <c r="AL784" s="3"/>
      <c r="AM784" s="3"/>
      <c r="AN784" s="18"/>
      <c r="AO784" s="3"/>
    </row>
    <row r="785" spans="2:41">
      <c r="B785" s="12"/>
      <c r="C785" s="10"/>
      <c r="N785" s="170" t="s">
        <v>7</v>
      </c>
      <c r="O785" s="171"/>
      <c r="P785" s="171"/>
      <c r="Q785" s="172"/>
      <c r="R785" s="18">
        <f>SUM(R769:R784)</f>
        <v>0</v>
      </c>
      <c r="S785" s="3"/>
      <c r="V785" s="17"/>
      <c r="X785" s="12"/>
      <c r="Y785" s="10"/>
      <c r="AJ785" s="170" t="s">
        <v>7</v>
      </c>
      <c r="AK785" s="171"/>
      <c r="AL785" s="171"/>
      <c r="AM785" s="172"/>
      <c r="AN785" s="18">
        <f>SUM(AN769:AN784)</f>
        <v>0</v>
      </c>
      <c r="AO785" s="3"/>
    </row>
    <row r="786" spans="2:41">
      <c r="B786" s="12"/>
      <c r="C786" s="10"/>
      <c r="V786" s="17"/>
      <c r="X786" s="12"/>
      <c r="Y786" s="10"/>
    </row>
    <row r="787" spans="2:41">
      <c r="B787" s="12"/>
      <c r="C787" s="10"/>
      <c r="V787" s="17"/>
      <c r="X787" s="12"/>
      <c r="Y787" s="10"/>
    </row>
    <row r="788" spans="2:41">
      <c r="B788" s="12"/>
      <c r="C788" s="10"/>
      <c r="E788" s="14"/>
      <c r="V788" s="17"/>
      <c r="X788" s="12"/>
      <c r="Y788" s="10"/>
      <c r="AA788" s="14"/>
    </row>
    <row r="789" spans="2:41">
      <c r="B789" s="12"/>
      <c r="C789" s="10"/>
      <c r="V789" s="17"/>
      <c r="X789" s="12"/>
      <c r="Y789" s="10"/>
    </row>
    <row r="790" spans="2:41">
      <c r="B790" s="12"/>
      <c r="C790" s="10"/>
      <c r="V790" s="17"/>
      <c r="X790" s="12"/>
      <c r="Y790" s="10"/>
    </row>
    <row r="791" spans="2:41">
      <c r="B791" s="12"/>
      <c r="C791" s="10"/>
      <c r="V791" s="17"/>
      <c r="X791" s="12"/>
      <c r="Y791" s="10"/>
    </row>
    <row r="792" spans="2:41">
      <c r="B792" s="12"/>
      <c r="C792" s="10"/>
      <c r="V792" s="17"/>
      <c r="X792" s="12"/>
      <c r="Y792" s="10"/>
    </row>
    <row r="793" spans="2:41">
      <c r="B793" s="11"/>
      <c r="C793" s="10"/>
      <c r="V793" s="17"/>
      <c r="X793" s="11"/>
      <c r="Y793" s="10"/>
    </row>
    <row r="794" spans="2:41">
      <c r="B794" s="15" t="s">
        <v>18</v>
      </c>
      <c r="C794" s="16">
        <f>SUM(C775:C793)</f>
        <v>76.500000000000227</v>
      </c>
      <c r="V794" s="17"/>
      <c r="X794" s="15" t="s">
        <v>18</v>
      </c>
      <c r="Y794" s="16">
        <f>SUM(Y775:Y793)</f>
        <v>76.500000000000227</v>
      </c>
    </row>
    <row r="795" spans="2:41">
      <c r="D795" t="s">
        <v>22</v>
      </c>
      <c r="E795" t="s">
        <v>21</v>
      </c>
      <c r="V795" s="17"/>
      <c r="Z795" t="s">
        <v>22</v>
      </c>
      <c r="AA795" t="s">
        <v>21</v>
      </c>
    </row>
    <row r="796" spans="2:41">
      <c r="E796" s="1" t="s">
        <v>19</v>
      </c>
      <c r="V796" s="17"/>
      <c r="AA796" s="1" t="s">
        <v>19</v>
      </c>
    </row>
    <row r="797" spans="2:41">
      <c r="V797" s="17"/>
    </row>
    <row r="798" spans="2:41">
      <c r="V798" s="17"/>
    </row>
    <row r="799" spans="2:41">
      <c r="V799" s="17"/>
    </row>
    <row r="800" spans="2:41">
      <c r="V800" s="17"/>
    </row>
    <row r="801" spans="1:43">
      <c r="V801" s="17"/>
    </row>
    <row r="802" spans="1:43">
      <c r="V802" s="17"/>
    </row>
    <row r="803" spans="1:4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</row>
    <row r="804" spans="1:43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</row>
    <row r="805" spans="1:43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</row>
    <row r="806" spans="1:43">
      <c r="V806" s="17"/>
    </row>
    <row r="807" spans="1:43">
      <c r="H807" s="173" t="s">
        <v>30</v>
      </c>
      <c r="I807" s="173"/>
      <c r="J807" s="173"/>
      <c r="V807" s="17"/>
      <c r="AA807" s="173" t="s">
        <v>31</v>
      </c>
      <c r="AB807" s="173"/>
      <c r="AC807" s="173"/>
    </row>
    <row r="808" spans="1:43">
      <c r="H808" s="173"/>
      <c r="I808" s="173"/>
      <c r="J808" s="173"/>
      <c r="V808" s="17"/>
      <c r="AA808" s="173"/>
      <c r="AB808" s="173"/>
      <c r="AC808" s="173"/>
    </row>
    <row r="809" spans="1:43">
      <c r="V809" s="17"/>
    </row>
    <row r="810" spans="1:43">
      <c r="V810" s="17"/>
    </row>
    <row r="811" spans="1:43" ht="23.25">
      <c r="B811" s="24" t="s">
        <v>70</v>
      </c>
      <c r="V811" s="17"/>
      <c r="X811" s="22" t="s">
        <v>70</v>
      </c>
    </row>
    <row r="812" spans="1:43" ht="23.25">
      <c r="B812" s="23" t="s">
        <v>32</v>
      </c>
      <c r="C812" s="20">
        <f>IF(X767="PAGADO",0,C772)</f>
        <v>-76.500000000000227</v>
      </c>
      <c r="E812" s="174" t="s">
        <v>20</v>
      </c>
      <c r="F812" s="174"/>
      <c r="G812" s="174"/>
      <c r="H812" s="174"/>
      <c r="V812" s="17"/>
      <c r="X812" s="23" t="s">
        <v>32</v>
      </c>
      <c r="Y812" s="20">
        <f>IF(B1612="PAGADO",0,C817)</f>
        <v>-76.500000000000227</v>
      </c>
      <c r="AA812" s="174" t="s">
        <v>20</v>
      </c>
      <c r="AB812" s="174"/>
      <c r="AC812" s="174"/>
      <c r="AD812" s="174"/>
    </row>
    <row r="813" spans="1:43">
      <c r="B813" s="1" t="s">
        <v>0</v>
      </c>
      <c r="C813" s="19">
        <f>H828</f>
        <v>0</v>
      </c>
      <c r="E813" s="2" t="s">
        <v>1</v>
      </c>
      <c r="F813" s="2" t="s">
        <v>2</v>
      </c>
      <c r="G813" s="2" t="s">
        <v>3</v>
      </c>
      <c r="H813" s="2" t="s">
        <v>4</v>
      </c>
      <c r="N813" s="2" t="s">
        <v>1</v>
      </c>
      <c r="O813" s="2" t="s">
        <v>5</v>
      </c>
      <c r="P813" s="2" t="s">
        <v>4</v>
      </c>
      <c r="Q813" s="2" t="s">
        <v>6</v>
      </c>
      <c r="R813" s="2" t="s">
        <v>7</v>
      </c>
      <c r="S813" s="3"/>
      <c r="V813" s="17"/>
      <c r="X813" s="1" t="s">
        <v>0</v>
      </c>
      <c r="Y813" s="19">
        <f>AD828</f>
        <v>0</v>
      </c>
      <c r="AA813" s="2" t="s">
        <v>1</v>
      </c>
      <c r="AB813" s="2" t="s">
        <v>2</v>
      </c>
      <c r="AC813" s="2" t="s">
        <v>3</v>
      </c>
      <c r="AD813" s="2" t="s">
        <v>4</v>
      </c>
      <c r="AJ813" s="2" t="s">
        <v>1</v>
      </c>
      <c r="AK813" s="2" t="s">
        <v>5</v>
      </c>
      <c r="AL813" s="2" t="s">
        <v>4</v>
      </c>
      <c r="AM813" s="2" t="s">
        <v>6</v>
      </c>
      <c r="AN813" s="2" t="s">
        <v>7</v>
      </c>
      <c r="AO813" s="3"/>
    </row>
    <row r="814" spans="1:43">
      <c r="C814" s="2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Y814" s="2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1:43">
      <c r="B815" s="1" t="s">
        <v>24</v>
      </c>
      <c r="C815" s="19">
        <f>IF(C812&gt;0,C812+C813,C813)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" t="s">
        <v>24</v>
      </c>
      <c r="Y815" s="19">
        <f>IF(Y812&gt;0,Y812+Y813,Y813)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1:43">
      <c r="B816" s="1" t="s">
        <v>9</v>
      </c>
      <c r="C816" s="20">
        <f>C840</f>
        <v>76.500000000000227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" t="s">
        <v>9</v>
      </c>
      <c r="Y816" s="20">
        <f>Y840</f>
        <v>76.500000000000227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6" t="s">
        <v>26</v>
      </c>
      <c r="C817" s="21">
        <f>C815-C816</f>
        <v>-76.500000000000227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6" t="s">
        <v>27</v>
      </c>
      <c r="Y817" s="21">
        <f>Y815-Y816</f>
        <v>-76.500000000000227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ht="23.25">
      <c r="B818" s="6"/>
      <c r="C818" s="7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75" t="str">
        <f>IF(Y817&lt;0,"NO PAGAR","COBRAR'")</f>
        <v>NO PAGAR</v>
      </c>
      <c r="Y818" s="175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ht="23.25">
      <c r="B819" s="175" t="str">
        <f>IF(C817&lt;0,"NO PAGAR","COBRAR'")</f>
        <v>NO PAGAR</v>
      </c>
      <c r="C819" s="175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6"/>
      <c r="Y819" s="8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68" t="s">
        <v>9</v>
      </c>
      <c r="C820" s="169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68" t="s">
        <v>9</v>
      </c>
      <c r="Y820" s="169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9" t="str">
        <f>IF(Y772&lt;0,"SALDO ADELANTADO","SALDO A FAVOR '")</f>
        <v>SALDO ADELANTADO</v>
      </c>
      <c r="C821" s="10">
        <f>IF(Y772&lt;=0,Y772*-1)</f>
        <v>76.500000000000227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9" t="str">
        <f>IF(C817&lt;0,"SALDO ADELANTADO","SALDO A FAVOR'")</f>
        <v>SALDO ADELANTADO</v>
      </c>
      <c r="Y821" s="10">
        <f>IF(C817&lt;=0,C817*-1)</f>
        <v>76.500000000000227</v>
      </c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10</v>
      </c>
      <c r="C822" s="10">
        <f>R830</f>
        <v>0</v>
      </c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10</v>
      </c>
      <c r="Y822" s="10">
        <f>AN830</f>
        <v>0</v>
      </c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11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11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12</v>
      </c>
      <c r="C824" s="1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12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13</v>
      </c>
      <c r="C825" s="10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1" t="s">
        <v>13</v>
      </c>
      <c r="Y825" s="10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11" t="s">
        <v>14</v>
      </c>
      <c r="C826" s="1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1" t="s">
        <v>14</v>
      </c>
      <c r="Y826" s="10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1" t="s">
        <v>15</v>
      </c>
      <c r="C827" s="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15</v>
      </c>
      <c r="Y827" s="1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16</v>
      </c>
      <c r="C828" s="10"/>
      <c r="E828" s="170" t="s">
        <v>7</v>
      </c>
      <c r="F828" s="171"/>
      <c r="G828" s="172"/>
      <c r="H828" s="5">
        <f>SUM(H814:H827)</f>
        <v>0</v>
      </c>
      <c r="N828" s="3"/>
      <c r="O828" s="3"/>
      <c r="P828" s="3"/>
      <c r="Q828" s="3"/>
      <c r="R828" s="18"/>
      <c r="S828" s="3"/>
      <c r="V828" s="17"/>
      <c r="X828" s="11" t="s">
        <v>16</v>
      </c>
      <c r="Y828" s="10"/>
      <c r="AA828" s="170" t="s">
        <v>7</v>
      </c>
      <c r="AB828" s="171"/>
      <c r="AC828" s="172"/>
      <c r="AD828" s="5">
        <f>SUM(AD814:AD827)</f>
        <v>0</v>
      </c>
      <c r="AJ828" s="3"/>
      <c r="AK828" s="3"/>
      <c r="AL828" s="3"/>
      <c r="AM828" s="3"/>
      <c r="AN828" s="18"/>
      <c r="AO828" s="3"/>
    </row>
    <row r="829" spans="2:41">
      <c r="B829" s="11" t="s">
        <v>17</v>
      </c>
      <c r="C829" s="10"/>
      <c r="E829" s="13"/>
      <c r="F829" s="13"/>
      <c r="G829" s="13"/>
      <c r="N829" s="3"/>
      <c r="O829" s="3"/>
      <c r="P829" s="3"/>
      <c r="Q829" s="3"/>
      <c r="R829" s="18"/>
      <c r="S829" s="3"/>
      <c r="V829" s="17"/>
      <c r="X829" s="11" t="s">
        <v>17</v>
      </c>
      <c r="Y829" s="10"/>
      <c r="AA829" s="13"/>
      <c r="AB829" s="13"/>
      <c r="AC829" s="13"/>
      <c r="AJ829" s="3"/>
      <c r="AK829" s="3"/>
      <c r="AL829" s="3"/>
      <c r="AM829" s="3"/>
      <c r="AN829" s="18"/>
      <c r="AO829" s="3"/>
    </row>
    <row r="830" spans="2:41">
      <c r="B830" s="12"/>
      <c r="C830" s="10"/>
      <c r="N830" s="170" t="s">
        <v>7</v>
      </c>
      <c r="O830" s="171"/>
      <c r="P830" s="171"/>
      <c r="Q830" s="172"/>
      <c r="R830" s="18">
        <f>SUM(R814:R829)</f>
        <v>0</v>
      </c>
      <c r="S830" s="3"/>
      <c r="V830" s="17"/>
      <c r="X830" s="12"/>
      <c r="Y830" s="10"/>
      <c r="AJ830" s="170" t="s">
        <v>7</v>
      </c>
      <c r="AK830" s="171"/>
      <c r="AL830" s="171"/>
      <c r="AM830" s="172"/>
      <c r="AN830" s="18">
        <f>SUM(AN814:AN829)</f>
        <v>0</v>
      </c>
      <c r="AO830" s="3"/>
    </row>
    <row r="831" spans="2:41">
      <c r="B831" s="12"/>
      <c r="C831" s="10"/>
      <c r="V831" s="17"/>
      <c r="X831" s="12"/>
      <c r="Y831" s="10"/>
    </row>
    <row r="832" spans="2:41">
      <c r="B832" s="12"/>
      <c r="C832" s="10"/>
      <c r="V832" s="17"/>
      <c r="X832" s="12"/>
      <c r="Y832" s="10"/>
    </row>
    <row r="833" spans="2:27">
      <c r="B833" s="12"/>
      <c r="C833" s="10"/>
      <c r="E833" s="14"/>
      <c r="V833" s="17"/>
      <c r="X833" s="12"/>
      <c r="Y833" s="10"/>
      <c r="AA833" s="14"/>
    </row>
    <row r="834" spans="2:27">
      <c r="B834" s="12"/>
      <c r="C834" s="10"/>
      <c r="V834" s="17"/>
      <c r="X834" s="12"/>
      <c r="Y834" s="10"/>
    </row>
    <row r="835" spans="2:27">
      <c r="B835" s="12"/>
      <c r="C835" s="10"/>
      <c r="V835" s="17"/>
      <c r="X835" s="12"/>
      <c r="Y835" s="10"/>
    </row>
    <row r="836" spans="2:27">
      <c r="B836" s="12"/>
      <c r="C836" s="10"/>
      <c r="V836" s="17"/>
      <c r="X836" s="12"/>
      <c r="Y836" s="10"/>
    </row>
    <row r="837" spans="2:27">
      <c r="B837" s="12"/>
      <c r="C837" s="10"/>
      <c r="V837" s="17"/>
      <c r="X837" s="12"/>
      <c r="Y837" s="10"/>
    </row>
    <row r="838" spans="2:27">
      <c r="B838" s="12"/>
      <c r="C838" s="10"/>
      <c r="V838" s="17"/>
      <c r="X838" s="12"/>
      <c r="Y838" s="10"/>
    </row>
    <row r="839" spans="2:27">
      <c r="B839" s="11"/>
      <c r="C839" s="10"/>
      <c r="V839" s="17"/>
      <c r="X839" s="11"/>
      <c r="Y839" s="10"/>
    </row>
    <row r="840" spans="2:27">
      <c r="B840" s="15" t="s">
        <v>18</v>
      </c>
      <c r="C840" s="16">
        <f>SUM(C821:C839)</f>
        <v>76.500000000000227</v>
      </c>
      <c r="D840" t="s">
        <v>22</v>
      </c>
      <c r="E840" t="s">
        <v>21</v>
      </c>
      <c r="V840" s="17"/>
      <c r="X840" s="15" t="s">
        <v>18</v>
      </c>
      <c r="Y840" s="16">
        <f>SUM(Y821:Y839)</f>
        <v>76.500000000000227</v>
      </c>
      <c r="Z840" t="s">
        <v>22</v>
      </c>
      <c r="AA840" t="s">
        <v>21</v>
      </c>
    </row>
    <row r="841" spans="2:27">
      <c r="E841" s="1" t="s">
        <v>19</v>
      </c>
      <c r="V841" s="17"/>
      <c r="AA841" s="1" t="s">
        <v>19</v>
      </c>
    </row>
    <row r="842" spans="2:27">
      <c r="V842" s="17"/>
    </row>
    <row r="843" spans="2:27">
      <c r="V843" s="17"/>
    </row>
    <row r="844" spans="2:27">
      <c r="V844" s="17"/>
    </row>
    <row r="845" spans="2:27">
      <c r="V845" s="17"/>
    </row>
    <row r="846" spans="2:27">
      <c r="V846" s="17"/>
    </row>
    <row r="847" spans="2:27">
      <c r="V847" s="17"/>
    </row>
    <row r="848" spans="2:27">
      <c r="V848" s="17"/>
    </row>
    <row r="849" spans="2:41">
      <c r="V849" s="17"/>
    </row>
    <row r="850" spans="2:41">
      <c r="V850" s="17"/>
    </row>
    <row r="851" spans="2:41">
      <c r="V851" s="17"/>
    </row>
    <row r="852" spans="2:41">
      <c r="V852" s="17"/>
    </row>
    <row r="853" spans="2:41">
      <c r="V853" s="17"/>
    </row>
    <row r="854" spans="2:41">
      <c r="V854" s="17"/>
    </row>
    <row r="855" spans="2:41">
      <c r="V855" s="17"/>
      <c r="AC855" s="176" t="s">
        <v>29</v>
      </c>
      <c r="AD855" s="176"/>
      <c r="AE855" s="176"/>
    </row>
    <row r="856" spans="2:41">
      <c r="H856" s="173" t="s">
        <v>28</v>
      </c>
      <c r="I856" s="173"/>
      <c r="J856" s="173"/>
      <c r="V856" s="17"/>
      <c r="AC856" s="176"/>
      <c r="AD856" s="176"/>
      <c r="AE856" s="176"/>
    </row>
    <row r="857" spans="2:41">
      <c r="H857" s="173"/>
      <c r="I857" s="173"/>
      <c r="J857" s="173"/>
      <c r="V857" s="17"/>
      <c r="AC857" s="176"/>
      <c r="AD857" s="176"/>
      <c r="AE857" s="176"/>
    </row>
    <row r="858" spans="2:41">
      <c r="V858" s="17"/>
    </row>
    <row r="859" spans="2:41">
      <c r="V859" s="17"/>
    </row>
    <row r="860" spans="2:41" ht="23.25">
      <c r="B860" s="22" t="s">
        <v>71</v>
      </c>
      <c r="V860" s="17"/>
      <c r="X860" s="22" t="s">
        <v>71</v>
      </c>
    </row>
    <row r="861" spans="2:41" ht="23.25">
      <c r="B861" s="23" t="s">
        <v>32</v>
      </c>
      <c r="C861" s="20">
        <f>IF(X812="PAGADO",0,Y817)</f>
        <v>-76.500000000000227</v>
      </c>
      <c r="E861" s="174" t="s">
        <v>20</v>
      </c>
      <c r="F861" s="174"/>
      <c r="G861" s="174"/>
      <c r="H861" s="174"/>
      <c r="V861" s="17"/>
      <c r="X861" s="23" t="s">
        <v>32</v>
      </c>
      <c r="Y861" s="20">
        <f>IF(B861="PAGADO",0,C866)</f>
        <v>-76.500000000000227</v>
      </c>
      <c r="AA861" s="174" t="s">
        <v>20</v>
      </c>
      <c r="AB861" s="174"/>
      <c r="AC861" s="174"/>
      <c r="AD861" s="174"/>
    </row>
    <row r="862" spans="2:41">
      <c r="B862" s="1" t="s">
        <v>0</v>
      </c>
      <c r="C862" s="19">
        <f>H877</f>
        <v>0</v>
      </c>
      <c r="E862" s="2" t="s">
        <v>1</v>
      </c>
      <c r="F862" s="2" t="s">
        <v>2</v>
      </c>
      <c r="G862" s="2" t="s">
        <v>3</v>
      </c>
      <c r="H862" s="2" t="s">
        <v>4</v>
      </c>
      <c r="N862" s="2" t="s">
        <v>1</v>
      </c>
      <c r="O862" s="2" t="s">
        <v>5</v>
      </c>
      <c r="P862" s="2" t="s">
        <v>4</v>
      </c>
      <c r="Q862" s="2" t="s">
        <v>6</v>
      </c>
      <c r="R862" s="2" t="s">
        <v>7</v>
      </c>
      <c r="S862" s="3"/>
      <c r="V862" s="17"/>
      <c r="X862" s="1" t="s">
        <v>0</v>
      </c>
      <c r="Y862" s="19">
        <f>AD877</f>
        <v>0</v>
      </c>
      <c r="AA862" s="2" t="s">
        <v>1</v>
      </c>
      <c r="AB862" s="2" t="s">
        <v>2</v>
      </c>
      <c r="AC862" s="2" t="s">
        <v>3</v>
      </c>
      <c r="AD862" s="2" t="s">
        <v>4</v>
      </c>
      <c r="AJ862" s="2" t="s">
        <v>1</v>
      </c>
      <c r="AK862" s="2" t="s">
        <v>5</v>
      </c>
      <c r="AL862" s="2" t="s">
        <v>4</v>
      </c>
      <c r="AM862" s="2" t="s">
        <v>6</v>
      </c>
      <c r="AN862" s="2" t="s">
        <v>7</v>
      </c>
      <c r="AO862" s="3"/>
    </row>
    <row r="863" spans="2:41">
      <c r="C863" s="2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Y863" s="2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" t="s">
        <v>24</v>
      </c>
      <c r="C864" s="19">
        <f>IF(C861&gt;0,C861+C862,C862)</f>
        <v>0</v>
      </c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" t="s">
        <v>24</v>
      </c>
      <c r="Y864" s="19">
        <f>IF(Y861&gt;0,Y862+Y861,Y862)</f>
        <v>0</v>
      </c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" t="s">
        <v>9</v>
      </c>
      <c r="C865" s="20">
        <f>C888</f>
        <v>76.500000000000227</v>
      </c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" t="s">
        <v>9</v>
      </c>
      <c r="Y865" s="20">
        <f>Y888</f>
        <v>76.500000000000227</v>
      </c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6" t="s">
        <v>25</v>
      </c>
      <c r="C866" s="21">
        <f>C864-C865</f>
        <v>-76.500000000000227</v>
      </c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6" t="s">
        <v>8</v>
      </c>
      <c r="Y866" s="21">
        <f>Y864-Y865</f>
        <v>-76.500000000000227</v>
      </c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 ht="26.25">
      <c r="B867" s="177" t="str">
        <f>IF(C866&lt;0,"NO PAGAR","COBRAR")</f>
        <v>NO PAGAR</v>
      </c>
      <c r="C867" s="177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77" t="str">
        <f>IF(Y866&lt;0,"NO PAGAR","COBRAR")</f>
        <v>NO PAGAR</v>
      </c>
      <c r="Y867" s="177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68" t="s">
        <v>9</v>
      </c>
      <c r="C868" s="169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68" t="s">
        <v>9</v>
      </c>
      <c r="Y868" s="169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9" t="str">
        <f>IF(C902&lt;0,"SALDO A FAVOR","SALDO ADELANTAD0'")</f>
        <v>SALDO ADELANTAD0'</v>
      </c>
      <c r="C869" s="10">
        <f>IF(Y817&lt;=0,Y817*-1)</f>
        <v>76.500000000000227</v>
      </c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9" t="str">
        <f>IF(C866&lt;0,"SALDO ADELANTADO","SALDO A FAVOR'")</f>
        <v>SALDO ADELANTADO</v>
      </c>
      <c r="Y869" s="10">
        <f>IF(C866&lt;=0,C866*-1)</f>
        <v>76.500000000000227</v>
      </c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10</v>
      </c>
      <c r="C870" s="10">
        <f>R879</f>
        <v>0</v>
      </c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1" t="s">
        <v>10</v>
      </c>
      <c r="Y870" s="10">
        <f>AN879</f>
        <v>0</v>
      </c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11" t="s">
        <v>11</v>
      </c>
      <c r="C871" s="1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1" t="s">
        <v>11</v>
      </c>
      <c r="Y871" s="1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1" t="s">
        <v>12</v>
      </c>
      <c r="C872" s="1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12</v>
      </c>
      <c r="Y872" s="1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1" t="s">
        <v>13</v>
      </c>
      <c r="C873" s="1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13</v>
      </c>
      <c r="Y873" s="10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1" t="s">
        <v>14</v>
      </c>
      <c r="C874" s="10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1" t="s">
        <v>14</v>
      </c>
      <c r="Y874" s="10"/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11" t="s">
        <v>15</v>
      </c>
      <c r="C875" s="10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15</v>
      </c>
      <c r="Y875" s="10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1" t="s">
        <v>16</v>
      </c>
      <c r="C876" s="10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1" t="s">
        <v>16</v>
      </c>
      <c r="Y876" s="10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11" t="s">
        <v>17</v>
      </c>
      <c r="C877" s="10"/>
      <c r="E877" s="170" t="s">
        <v>7</v>
      </c>
      <c r="F877" s="171"/>
      <c r="G877" s="172"/>
      <c r="H877" s="5">
        <f>SUM(H863:H876)</f>
        <v>0</v>
      </c>
      <c r="N877" s="3"/>
      <c r="O877" s="3"/>
      <c r="P877" s="3"/>
      <c r="Q877" s="3"/>
      <c r="R877" s="18"/>
      <c r="S877" s="3"/>
      <c r="V877" s="17"/>
      <c r="X877" s="11" t="s">
        <v>17</v>
      </c>
      <c r="Y877" s="10"/>
      <c r="AA877" s="170" t="s">
        <v>7</v>
      </c>
      <c r="AB877" s="171"/>
      <c r="AC877" s="172"/>
      <c r="AD877" s="5">
        <f>SUM(AD863:AD876)</f>
        <v>0</v>
      </c>
      <c r="AJ877" s="3"/>
      <c r="AK877" s="3"/>
      <c r="AL877" s="3"/>
      <c r="AM877" s="3"/>
      <c r="AN877" s="18"/>
      <c r="AO877" s="3"/>
    </row>
    <row r="878" spans="2:41">
      <c r="B878" s="12"/>
      <c r="C878" s="10"/>
      <c r="E878" s="13"/>
      <c r="F878" s="13"/>
      <c r="G878" s="13"/>
      <c r="N878" s="3"/>
      <c r="O878" s="3"/>
      <c r="P878" s="3"/>
      <c r="Q878" s="3"/>
      <c r="R878" s="18"/>
      <c r="S878" s="3"/>
      <c r="V878" s="17"/>
      <c r="X878" s="12"/>
      <c r="Y878" s="10"/>
      <c r="AA878" s="13"/>
      <c r="AB878" s="13"/>
      <c r="AC878" s="13"/>
      <c r="AJ878" s="3"/>
      <c r="AK878" s="3"/>
      <c r="AL878" s="3"/>
      <c r="AM878" s="3"/>
      <c r="AN878" s="18"/>
      <c r="AO878" s="3"/>
    </row>
    <row r="879" spans="2:41">
      <c r="B879" s="12"/>
      <c r="C879" s="10"/>
      <c r="N879" s="170" t="s">
        <v>7</v>
      </c>
      <c r="O879" s="171"/>
      <c r="P879" s="171"/>
      <c r="Q879" s="172"/>
      <c r="R879" s="18">
        <f>SUM(R863:R878)</f>
        <v>0</v>
      </c>
      <c r="S879" s="3"/>
      <c r="V879" s="17"/>
      <c r="X879" s="12"/>
      <c r="Y879" s="10"/>
      <c r="AJ879" s="170" t="s">
        <v>7</v>
      </c>
      <c r="AK879" s="171"/>
      <c r="AL879" s="171"/>
      <c r="AM879" s="172"/>
      <c r="AN879" s="18">
        <f>SUM(AN863:AN878)</f>
        <v>0</v>
      </c>
      <c r="AO879" s="3"/>
    </row>
    <row r="880" spans="2:41">
      <c r="B880" s="12"/>
      <c r="C880" s="10"/>
      <c r="V880" s="17"/>
      <c r="X880" s="12"/>
      <c r="Y880" s="10"/>
    </row>
    <row r="881" spans="2:27">
      <c r="B881" s="12"/>
      <c r="C881" s="10"/>
      <c r="V881" s="17"/>
      <c r="X881" s="12"/>
      <c r="Y881" s="10"/>
    </row>
    <row r="882" spans="2:27">
      <c r="B882" s="12"/>
      <c r="C882" s="10"/>
      <c r="E882" s="14"/>
      <c r="V882" s="17"/>
      <c r="X882" s="12"/>
      <c r="Y882" s="10"/>
      <c r="AA882" s="14"/>
    </row>
    <row r="883" spans="2:27">
      <c r="B883" s="12"/>
      <c r="C883" s="10"/>
      <c r="V883" s="17"/>
      <c r="X883" s="12"/>
      <c r="Y883" s="10"/>
    </row>
    <row r="884" spans="2:27">
      <c r="B884" s="12"/>
      <c r="C884" s="10"/>
      <c r="V884" s="17"/>
      <c r="X884" s="12"/>
      <c r="Y884" s="10"/>
    </row>
    <row r="885" spans="2:27">
      <c r="B885" s="12"/>
      <c r="C885" s="10"/>
      <c r="V885" s="17"/>
      <c r="X885" s="12"/>
      <c r="Y885" s="10"/>
    </row>
    <row r="886" spans="2:27">
      <c r="B886" s="12"/>
      <c r="C886" s="10"/>
      <c r="V886" s="17"/>
      <c r="X886" s="12"/>
      <c r="Y886" s="10"/>
    </row>
    <row r="887" spans="2:27">
      <c r="B887" s="11"/>
      <c r="C887" s="10"/>
      <c r="V887" s="17"/>
      <c r="X887" s="11"/>
      <c r="Y887" s="10"/>
    </row>
    <row r="888" spans="2:27">
      <c r="B888" s="15" t="s">
        <v>18</v>
      </c>
      <c r="C888" s="16">
        <f>SUM(C869:C887)</f>
        <v>76.500000000000227</v>
      </c>
      <c r="V888" s="17"/>
      <c r="X888" s="15" t="s">
        <v>18</v>
      </c>
      <c r="Y888" s="16">
        <f>SUM(Y869:Y887)</f>
        <v>76.500000000000227</v>
      </c>
    </row>
    <row r="889" spans="2:27">
      <c r="D889" t="s">
        <v>22</v>
      </c>
      <c r="E889" t="s">
        <v>21</v>
      </c>
      <c r="V889" s="17"/>
      <c r="Z889" t="s">
        <v>22</v>
      </c>
      <c r="AA889" t="s">
        <v>21</v>
      </c>
    </row>
    <row r="890" spans="2:27">
      <c r="E890" s="1" t="s">
        <v>19</v>
      </c>
      <c r="V890" s="17"/>
      <c r="AA890" s="1" t="s">
        <v>19</v>
      </c>
    </row>
    <row r="891" spans="2:27">
      <c r="V891" s="17"/>
    </row>
    <row r="892" spans="2:27">
      <c r="V892" s="17"/>
    </row>
    <row r="893" spans="2:27">
      <c r="V893" s="17"/>
    </row>
    <row r="894" spans="2:27">
      <c r="V894" s="17"/>
    </row>
    <row r="895" spans="2:27">
      <c r="V895" s="17"/>
    </row>
    <row r="896" spans="2:27">
      <c r="V896" s="17"/>
    </row>
    <row r="897" spans="1:43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</row>
    <row r="898" spans="1:43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</row>
    <row r="899" spans="1:43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  <c r="AJ899" s="17"/>
      <c r="AK899" s="17"/>
      <c r="AL899" s="17"/>
      <c r="AM899" s="17"/>
      <c r="AN899" s="17"/>
      <c r="AO899" s="17"/>
      <c r="AP899" s="17"/>
      <c r="AQ899" s="17"/>
    </row>
    <row r="900" spans="1:43">
      <c r="V900" s="17"/>
    </row>
    <row r="901" spans="1:43">
      <c r="H901" s="173" t="s">
        <v>30</v>
      </c>
      <c r="I901" s="173"/>
      <c r="J901" s="173"/>
      <c r="V901" s="17"/>
      <c r="AA901" s="173" t="s">
        <v>31</v>
      </c>
      <c r="AB901" s="173"/>
      <c r="AC901" s="173"/>
    </row>
    <row r="902" spans="1:43">
      <c r="H902" s="173"/>
      <c r="I902" s="173"/>
      <c r="J902" s="173"/>
      <c r="V902" s="17"/>
      <c r="AA902" s="173"/>
      <c r="AB902" s="173"/>
      <c r="AC902" s="173"/>
    </row>
    <row r="903" spans="1:43">
      <c r="V903" s="17"/>
    </row>
    <row r="904" spans="1:43">
      <c r="V904" s="17"/>
    </row>
    <row r="905" spans="1:43" ht="23.25">
      <c r="B905" s="24" t="s">
        <v>73</v>
      </c>
      <c r="V905" s="17"/>
      <c r="X905" s="22" t="s">
        <v>71</v>
      </c>
    </row>
    <row r="906" spans="1:43" ht="23.25">
      <c r="B906" s="23" t="s">
        <v>32</v>
      </c>
      <c r="C906" s="20">
        <f>IF(X861="PAGADO",0,C866)</f>
        <v>-76.500000000000227</v>
      </c>
      <c r="E906" s="174" t="s">
        <v>20</v>
      </c>
      <c r="F906" s="174"/>
      <c r="G906" s="174"/>
      <c r="H906" s="174"/>
      <c r="V906" s="17"/>
      <c r="X906" s="23" t="s">
        <v>32</v>
      </c>
      <c r="Y906" s="20">
        <f>IF(B1706="PAGADO",0,C911)</f>
        <v>-76.500000000000227</v>
      </c>
      <c r="AA906" s="174" t="s">
        <v>20</v>
      </c>
      <c r="AB906" s="174"/>
      <c r="AC906" s="174"/>
      <c r="AD906" s="174"/>
    </row>
    <row r="907" spans="1:43">
      <c r="B907" s="1" t="s">
        <v>0</v>
      </c>
      <c r="C907" s="19">
        <f>H922</f>
        <v>0</v>
      </c>
      <c r="E907" s="2" t="s">
        <v>1</v>
      </c>
      <c r="F907" s="2" t="s">
        <v>2</v>
      </c>
      <c r="G907" s="2" t="s">
        <v>3</v>
      </c>
      <c r="H907" s="2" t="s">
        <v>4</v>
      </c>
      <c r="N907" s="2" t="s">
        <v>1</v>
      </c>
      <c r="O907" s="2" t="s">
        <v>5</v>
      </c>
      <c r="P907" s="2" t="s">
        <v>4</v>
      </c>
      <c r="Q907" s="2" t="s">
        <v>6</v>
      </c>
      <c r="R907" s="2" t="s">
        <v>7</v>
      </c>
      <c r="S907" s="3"/>
      <c r="V907" s="17"/>
      <c r="X907" s="1" t="s">
        <v>0</v>
      </c>
      <c r="Y907" s="19">
        <f>AD922</f>
        <v>0</v>
      </c>
      <c r="AA907" s="2" t="s">
        <v>1</v>
      </c>
      <c r="AB907" s="2" t="s">
        <v>2</v>
      </c>
      <c r="AC907" s="2" t="s">
        <v>3</v>
      </c>
      <c r="AD907" s="2" t="s">
        <v>4</v>
      </c>
      <c r="AJ907" s="2" t="s">
        <v>1</v>
      </c>
      <c r="AK907" s="2" t="s">
        <v>5</v>
      </c>
      <c r="AL907" s="2" t="s">
        <v>4</v>
      </c>
      <c r="AM907" s="2" t="s">
        <v>6</v>
      </c>
      <c r="AN907" s="2" t="s">
        <v>7</v>
      </c>
      <c r="AO907" s="3"/>
    </row>
    <row r="908" spans="1:43">
      <c r="C908" s="2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Y908" s="2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1:43">
      <c r="B909" s="1" t="s">
        <v>24</v>
      </c>
      <c r="C909" s="19">
        <f>IF(C906&gt;0,C906+C907,C907)</f>
        <v>0</v>
      </c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" t="s">
        <v>24</v>
      </c>
      <c r="Y909" s="19">
        <f>IF(Y906&gt;0,Y906+Y907,Y907)</f>
        <v>0</v>
      </c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1:43">
      <c r="B910" s="1" t="s">
        <v>9</v>
      </c>
      <c r="C910" s="20">
        <f>C934</f>
        <v>76.500000000000227</v>
      </c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" t="s">
        <v>9</v>
      </c>
      <c r="Y910" s="20">
        <f>Y934</f>
        <v>76.500000000000227</v>
      </c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1:43">
      <c r="B911" s="6" t="s">
        <v>26</v>
      </c>
      <c r="C911" s="21">
        <f>C909-C910</f>
        <v>-76.500000000000227</v>
      </c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6" t="s">
        <v>27</v>
      </c>
      <c r="Y911" s="21">
        <f>Y909-Y910</f>
        <v>-76.500000000000227</v>
      </c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1:43" ht="23.25">
      <c r="B912" s="6"/>
      <c r="C912" s="7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75" t="str">
        <f>IF(Y911&lt;0,"NO PAGAR","COBRAR'")</f>
        <v>NO PAGAR</v>
      </c>
      <c r="Y912" s="175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 ht="23.25">
      <c r="B913" s="175" t="str">
        <f>IF(C911&lt;0,"NO PAGAR","COBRAR'")</f>
        <v>NO PAGAR</v>
      </c>
      <c r="C913" s="175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6"/>
      <c r="Y913" s="8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68" t="s">
        <v>9</v>
      </c>
      <c r="C914" s="169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68" t="s">
        <v>9</v>
      </c>
      <c r="Y914" s="169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9" t="str">
        <f>IF(Y866&lt;0,"SALDO ADELANTADO","SALDO A FAVOR '")</f>
        <v>SALDO ADELANTADO</v>
      </c>
      <c r="C915" s="10">
        <f>IF(Y866&lt;=0,Y866*-1)</f>
        <v>76.500000000000227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9" t="str">
        <f>IF(C911&lt;0,"SALDO ADELANTADO","SALDO A FAVOR'")</f>
        <v>SALDO ADELANTADO</v>
      </c>
      <c r="Y915" s="10">
        <f>IF(C911&lt;=0,C911*-1)</f>
        <v>76.500000000000227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10</v>
      </c>
      <c r="C916" s="10">
        <f>R924</f>
        <v>0</v>
      </c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10</v>
      </c>
      <c r="Y916" s="10">
        <f>AN924</f>
        <v>0</v>
      </c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11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11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12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12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13</v>
      </c>
      <c r="C919" s="10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1" t="s">
        <v>13</v>
      </c>
      <c r="Y919" s="10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1" t="s">
        <v>14</v>
      </c>
      <c r="C920" s="1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1" t="s">
        <v>14</v>
      </c>
      <c r="Y920" s="1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1" t="s">
        <v>15</v>
      </c>
      <c r="C921" s="1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1" t="s">
        <v>15</v>
      </c>
      <c r="Y921" s="1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1" t="s">
        <v>16</v>
      </c>
      <c r="C922" s="10"/>
      <c r="E922" s="170" t="s">
        <v>7</v>
      </c>
      <c r="F922" s="171"/>
      <c r="G922" s="172"/>
      <c r="H922" s="5">
        <f>SUM(H908:H921)</f>
        <v>0</v>
      </c>
      <c r="N922" s="3"/>
      <c r="O922" s="3"/>
      <c r="P922" s="3"/>
      <c r="Q922" s="3"/>
      <c r="R922" s="18"/>
      <c r="S922" s="3"/>
      <c r="V922" s="17"/>
      <c r="X922" s="11" t="s">
        <v>16</v>
      </c>
      <c r="Y922" s="10"/>
      <c r="AA922" s="170" t="s">
        <v>7</v>
      </c>
      <c r="AB922" s="171"/>
      <c r="AC922" s="172"/>
      <c r="AD922" s="5">
        <f>SUM(AD908:AD921)</f>
        <v>0</v>
      </c>
      <c r="AJ922" s="3"/>
      <c r="AK922" s="3"/>
      <c r="AL922" s="3"/>
      <c r="AM922" s="3"/>
      <c r="AN922" s="18"/>
      <c r="AO922" s="3"/>
    </row>
    <row r="923" spans="2:41">
      <c r="B923" s="11" t="s">
        <v>17</v>
      </c>
      <c r="C923" s="10"/>
      <c r="E923" s="13"/>
      <c r="F923" s="13"/>
      <c r="G923" s="13"/>
      <c r="N923" s="3"/>
      <c r="O923" s="3"/>
      <c r="P923" s="3"/>
      <c r="Q923" s="3"/>
      <c r="R923" s="18"/>
      <c r="S923" s="3"/>
      <c r="V923" s="17"/>
      <c r="X923" s="11" t="s">
        <v>17</v>
      </c>
      <c r="Y923" s="10"/>
      <c r="AA923" s="13"/>
      <c r="AB923" s="13"/>
      <c r="AC923" s="13"/>
      <c r="AJ923" s="3"/>
      <c r="AK923" s="3"/>
      <c r="AL923" s="3"/>
      <c r="AM923" s="3"/>
      <c r="AN923" s="18"/>
      <c r="AO923" s="3"/>
    </row>
    <row r="924" spans="2:41">
      <c r="B924" s="12"/>
      <c r="C924" s="10"/>
      <c r="N924" s="170" t="s">
        <v>7</v>
      </c>
      <c r="O924" s="171"/>
      <c r="P924" s="171"/>
      <c r="Q924" s="172"/>
      <c r="R924" s="18">
        <f>SUM(R908:R923)</f>
        <v>0</v>
      </c>
      <c r="S924" s="3"/>
      <c r="V924" s="17"/>
      <c r="X924" s="12"/>
      <c r="Y924" s="10"/>
      <c r="AJ924" s="170" t="s">
        <v>7</v>
      </c>
      <c r="AK924" s="171"/>
      <c r="AL924" s="171"/>
      <c r="AM924" s="172"/>
      <c r="AN924" s="18">
        <f>SUM(AN908:AN923)</f>
        <v>0</v>
      </c>
      <c r="AO924" s="3"/>
    </row>
    <row r="925" spans="2:41">
      <c r="B925" s="12"/>
      <c r="C925" s="10"/>
      <c r="V925" s="17"/>
      <c r="X925" s="12"/>
      <c r="Y925" s="10"/>
    </row>
    <row r="926" spans="2:41">
      <c r="B926" s="12"/>
      <c r="C926" s="10"/>
      <c r="V926" s="17"/>
      <c r="X926" s="12"/>
      <c r="Y926" s="10"/>
    </row>
    <row r="927" spans="2:41">
      <c r="B927" s="12"/>
      <c r="C927" s="10"/>
      <c r="E927" s="14"/>
      <c r="V927" s="17"/>
      <c r="X927" s="12"/>
      <c r="Y927" s="10"/>
      <c r="AA927" s="14"/>
    </row>
    <row r="928" spans="2:41">
      <c r="B928" s="12"/>
      <c r="C928" s="10"/>
      <c r="V928" s="17"/>
      <c r="X928" s="12"/>
      <c r="Y928" s="10"/>
    </row>
    <row r="929" spans="2:27">
      <c r="B929" s="12"/>
      <c r="C929" s="10"/>
      <c r="V929" s="17"/>
      <c r="X929" s="12"/>
      <c r="Y929" s="10"/>
    </row>
    <row r="930" spans="2:27">
      <c r="B930" s="12"/>
      <c r="C930" s="10"/>
      <c r="V930" s="17"/>
      <c r="X930" s="12"/>
      <c r="Y930" s="10"/>
    </row>
    <row r="931" spans="2:27">
      <c r="B931" s="12"/>
      <c r="C931" s="10"/>
      <c r="V931" s="17"/>
      <c r="X931" s="12"/>
      <c r="Y931" s="10"/>
    </row>
    <row r="932" spans="2:27">
      <c r="B932" s="12"/>
      <c r="C932" s="10"/>
      <c r="V932" s="17"/>
      <c r="X932" s="12"/>
      <c r="Y932" s="10"/>
    </row>
    <row r="933" spans="2:27">
      <c r="B933" s="11"/>
      <c r="C933" s="10"/>
      <c r="V933" s="17"/>
      <c r="X933" s="11"/>
      <c r="Y933" s="10"/>
    </row>
    <row r="934" spans="2:27">
      <c r="B934" s="15" t="s">
        <v>18</v>
      </c>
      <c r="C934" s="16">
        <f>SUM(C915:C933)</f>
        <v>76.500000000000227</v>
      </c>
      <c r="D934" t="s">
        <v>22</v>
      </c>
      <c r="E934" t="s">
        <v>21</v>
      </c>
      <c r="V934" s="17"/>
      <c r="X934" s="15" t="s">
        <v>18</v>
      </c>
      <c r="Y934" s="16">
        <f>SUM(Y915:Y933)</f>
        <v>76.500000000000227</v>
      </c>
      <c r="Z934" t="s">
        <v>22</v>
      </c>
      <c r="AA934" t="s">
        <v>21</v>
      </c>
    </row>
    <row r="935" spans="2:27">
      <c r="E935" s="1" t="s">
        <v>19</v>
      </c>
      <c r="V935" s="17"/>
      <c r="AA935" s="1" t="s">
        <v>19</v>
      </c>
    </row>
    <row r="936" spans="2:27">
      <c r="V936" s="17"/>
    </row>
    <row r="937" spans="2:27">
      <c r="V937" s="17"/>
    </row>
    <row r="938" spans="2:27">
      <c r="V938" s="17"/>
    </row>
    <row r="939" spans="2:27">
      <c r="V939" s="17"/>
    </row>
    <row r="940" spans="2:27">
      <c r="V940" s="17"/>
    </row>
    <row r="941" spans="2:27">
      <c r="V941" s="17"/>
    </row>
    <row r="942" spans="2:27">
      <c r="V942" s="17"/>
    </row>
    <row r="943" spans="2:27">
      <c r="V943" s="17"/>
    </row>
    <row r="944" spans="2:27">
      <c r="V944" s="17"/>
    </row>
    <row r="945" spans="2:41">
      <c r="V945" s="17"/>
    </row>
    <row r="946" spans="2:41">
      <c r="V946" s="17"/>
    </row>
    <row r="947" spans="2:41">
      <c r="V947" s="17"/>
    </row>
    <row r="948" spans="2:41">
      <c r="V948" s="17"/>
      <c r="AC948" s="176" t="s">
        <v>29</v>
      </c>
      <c r="AD948" s="176"/>
      <c r="AE948" s="176"/>
    </row>
    <row r="949" spans="2:41">
      <c r="H949" s="173" t="s">
        <v>28</v>
      </c>
      <c r="I949" s="173"/>
      <c r="J949" s="173"/>
      <c r="V949" s="17"/>
      <c r="AC949" s="176"/>
      <c r="AD949" s="176"/>
      <c r="AE949" s="176"/>
    </row>
    <row r="950" spans="2:41">
      <c r="H950" s="173"/>
      <c r="I950" s="173"/>
      <c r="J950" s="173"/>
      <c r="V950" s="17"/>
      <c r="AC950" s="176"/>
      <c r="AD950" s="176"/>
      <c r="AE950" s="176"/>
    </row>
    <row r="951" spans="2:41">
      <c r="V951" s="17"/>
    </row>
    <row r="952" spans="2:41">
      <c r="V952" s="17"/>
    </row>
    <row r="953" spans="2:41" ht="23.25">
      <c r="B953" s="22" t="s">
        <v>72</v>
      </c>
      <c r="V953" s="17"/>
      <c r="X953" s="22" t="s">
        <v>74</v>
      </c>
    </row>
    <row r="954" spans="2:41" ht="23.25">
      <c r="B954" s="23" t="s">
        <v>32</v>
      </c>
      <c r="C954" s="20">
        <f>IF(X906="PAGADO",0,Y911)</f>
        <v>-76.500000000000227</v>
      </c>
      <c r="E954" s="174" t="s">
        <v>20</v>
      </c>
      <c r="F954" s="174"/>
      <c r="G954" s="174"/>
      <c r="H954" s="174"/>
      <c r="V954" s="17"/>
      <c r="X954" s="23" t="s">
        <v>32</v>
      </c>
      <c r="Y954" s="20">
        <f>IF(B954="PAGADO",0,C959)</f>
        <v>-76.500000000000227</v>
      </c>
      <c r="AA954" s="174" t="s">
        <v>20</v>
      </c>
      <c r="AB954" s="174"/>
      <c r="AC954" s="174"/>
      <c r="AD954" s="174"/>
    </row>
    <row r="955" spans="2:41">
      <c r="B955" s="1" t="s">
        <v>0</v>
      </c>
      <c r="C955" s="19">
        <f>H970</f>
        <v>0</v>
      </c>
      <c r="E955" s="2" t="s">
        <v>1</v>
      </c>
      <c r="F955" s="2" t="s">
        <v>2</v>
      </c>
      <c r="G955" s="2" t="s">
        <v>3</v>
      </c>
      <c r="H955" s="2" t="s">
        <v>4</v>
      </c>
      <c r="N955" s="2" t="s">
        <v>1</v>
      </c>
      <c r="O955" s="2" t="s">
        <v>5</v>
      </c>
      <c r="P955" s="2" t="s">
        <v>4</v>
      </c>
      <c r="Q955" s="2" t="s">
        <v>6</v>
      </c>
      <c r="R955" s="2" t="s">
        <v>7</v>
      </c>
      <c r="S955" s="3"/>
      <c r="V955" s="17"/>
      <c r="X955" s="1" t="s">
        <v>0</v>
      </c>
      <c r="Y955" s="19">
        <f>AD970</f>
        <v>0</v>
      </c>
      <c r="AA955" s="2" t="s">
        <v>1</v>
      </c>
      <c r="AB955" s="2" t="s">
        <v>2</v>
      </c>
      <c r="AC955" s="2" t="s">
        <v>3</v>
      </c>
      <c r="AD955" s="2" t="s">
        <v>4</v>
      </c>
      <c r="AJ955" s="2" t="s">
        <v>1</v>
      </c>
      <c r="AK955" s="2" t="s">
        <v>5</v>
      </c>
      <c r="AL955" s="2" t="s">
        <v>4</v>
      </c>
      <c r="AM955" s="2" t="s">
        <v>6</v>
      </c>
      <c r="AN955" s="2" t="s">
        <v>7</v>
      </c>
      <c r="AO955" s="3"/>
    </row>
    <row r="956" spans="2:41">
      <c r="C956" s="2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Y956" s="2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" t="s">
        <v>24</v>
      </c>
      <c r="C957" s="19">
        <f>IF(C954&gt;0,C954+C955,C955)</f>
        <v>0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" t="s">
        <v>24</v>
      </c>
      <c r="Y957" s="19">
        <f>IF(Y954&gt;0,Y954+Y955,Y955)</f>
        <v>0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" t="s">
        <v>9</v>
      </c>
      <c r="C958" s="20">
        <f>C981</f>
        <v>76.500000000000227</v>
      </c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" t="s">
        <v>9</v>
      </c>
      <c r="Y958" s="20">
        <f>Y981</f>
        <v>76.500000000000227</v>
      </c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6" t="s">
        <v>25</v>
      </c>
      <c r="C959" s="21">
        <f>C957-C958</f>
        <v>-76.500000000000227</v>
      </c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6" t="s">
        <v>8</v>
      </c>
      <c r="Y959" s="21">
        <f>Y957-Y958</f>
        <v>-76.500000000000227</v>
      </c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 ht="26.25">
      <c r="B960" s="177" t="str">
        <f>IF(C959&lt;0,"NO PAGAR","COBRAR")</f>
        <v>NO PAGAR</v>
      </c>
      <c r="C960" s="177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77" t="str">
        <f>IF(Y959&lt;0,"NO PAGAR","COBRAR")</f>
        <v>NO PAGAR</v>
      </c>
      <c r="Y960" s="177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68" t="s">
        <v>9</v>
      </c>
      <c r="C961" s="169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68" t="s">
        <v>9</v>
      </c>
      <c r="Y961" s="169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9" t="str">
        <f>IF(C995&lt;0,"SALDO A FAVOR","SALDO ADELANTAD0'")</f>
        <v>SALDO ADELANTAD0'</v>
      </c>
      <c r="C962" s="10">
        <f>IF(Y906&lt;=0,Y906*-1)</f>
        <v>76.500000000000227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9" t="str">
        <f>IF(C959&lt;0,"SALDO ADELANTADO","SALDO A FAVOR'")</f>
        <v>SALDO ADELANTADO</v>
      </c>
      <c r="Y962" s="10">
        <f>IF(C959&lt;=0,C959*-1)</f>
        <v>76.500000000000227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10</v>
      </c>
      <c r="C963" s="10">
        <f>R972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10</v>
      </c>
      <c r="Y963" s="10">
        <f>AN972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11</v>
      </c>
      <c r="C964" s="10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1" t="s">
        <v>11</v>
      </c>
      <c r="Y964" s="10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1" t="s">
        <v>12</v>
      </c>
      <c r="C965" s="1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1" t="s">
        <v>12</v>
      </c>
      <c r="Y965" s="1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1" t="s">
        <v>13</v>
      </c>
      <c r="C966" s="1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13</v>
      </c>
      <c r="Y966" s="1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1" t="s">
        <v>14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14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1" t="s">
        <v>15</v>
      </c>
      <c r="C968" s="1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1" t="s">
        <v>15</v>
      </c>
      <c r="Y968" s="1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16</v>
      </c>
      <c r="C969" s="1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16</v>
      </c>
      <c r="Y969" s="1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17</v>
      </c>
      <c r="C970" s="10"/>
      <c r="E970" s="170" t="s">
        <v>7</v>
      </c>
      <c r="F970" s="171"/>
      <c r="G970" s="172"/>
      <c r="H970" s="5">
        <f>SUM(H956:H969)</f>
        <v>0</v>
      </c>
      <c r="N970" s="3"/>
      <c r="O970" s="3"/>
      <c r="P970" s="3"/>
      <c r="Q970" s="3"/>
      <c r="R970" s="18"/>
      <c r="S970" s="3"/>
      <c r="V970" s="17"/>
      <c r="X970" s="11" t="s">
        <v>17</v>
      </c>
      <c r="Y970" s="10"/>
      <c r="AA970" s="170" t="s">
        <v>7</v>
      </c>
      <c r="AB970" s="171"/>
      <c r="AC970" s="172"/>
      <c r="AD970" s="5">
        <f>SUM(AD956:AD969)</f>
        <v>0</v>
      </c>
      <c r="AJ970" s="3"/>
      <c r="AK970" s="3"/>
      <c r="AL970" s="3"/>
      <c r="AM970" s="3"/>
      <c r="AN970" s="18"/>
      <c r="AO970" s="3"/>
    </row>
    <row r="971" spans="2:41">
      <c r="B971" s="12"/>
      <c r="C971" s="10"/>
      <c r="E971" s="13"/>
      <c r="F971" s="13"/>
      <c r="G971" s="13"/>
      <c r="N971" s="3"/>
      <c r="O971" s="3"/>
      <c r="P971" s="3"/>
      <c r="Q971" s="3"/>
      <c r="R971" s="18"/>
      <c r="S971" s="3"/>
      <c r="V971" s="17"/>
      <c r="X971" s="12"/>
      <c r="Y971" s="10"/>
      <c r="AA971" s="13"/>
      <c r="AB971" s="13"/>
      <c r="AC971" s="13"/>
      <c r="AJ971" s="3"/>
      <c r="AK971" s="3"/>
      <c r="AL971" s="3"/>
      <c r="AM971" s="3"/>
      <c r="AN971" s="18"/>
      <c r="AO971" s="3"/>
    </row>
    <row r="972" spans="2:41">
      <c r="B972" s="12"/>
      <c r="C972" s="10"/>
      <c r="N972" s="170" t="s">
        <v>7</v>
      </c>
      <c r="O972" s="171"/>
      <c r="P972" s="171"/>
      <c r="Q972" s="172"/>
      <c r="R972" s="18">
        <f>SUM(R956:R971)</f>
        <v>0</v>
      </c>
      <c r="S972" s="3"/>
      <c r="V972" s="17"/>
      <c r="X972" s="12"/>
      <c r="Y972" s="10"/>
      <c r="AJ972" s="170" t="s">
        <v>7</v>
      </c>
      <c r="AK972" s="171"/>
      <c r="AL972" s="171"/>
      <c r="AM972" s="172"/>
      <c r="AN972" s="18">
        <f>SUM(AN956:AN971)</f>
        <v>0</v>
      </c>
      <c r="AO972" s="3"/>
    </row>
    <row r="973" spans="2:41">
      <c r="B973" s="12"/>
      <c r="C973" s="10"/>
      <c r="V973" s="17"/>
      <c r="X973" s="12"/>
      <c r="Y973" s="10"/>
    </row>
    <row r="974" spans="2:41">
      <c r="B974" s="12"/>
      <c r="C974" s="10"/>
      <c r="V974" s="17"/>
      <c r="X974" s="12"/>
      <c r="Y974" s="10"/>
    </row>
    <row r="975" spans="2:41">
      <c r="B975" s="12"/>
      <c r="C975" s="10"/>
      <c r="E975" s="14"/>
      <c r="V975" s="17"/>
      <c r="X975" s="12"/>
      <c r="Y975" s="10"/>
      <c r="AA975" s="14"/>
    </row>
    <row r="976" spans="2:41">
      <c r="B976" s="12"/>
      <c r="C976" s="10"/>
      <c r="V976" s="17"/>
      <c r="X976" s="12"/>
      <c r="Y976" s="10"/>
    </row>
    <row r="977" spans="1:43">
      <c r="B977" s="12"/>
      <c r="C977" s="10"/>
      <c r="V977" s="17"/>
      <c r="X977" s="12"/>
      <c r="Y977" s="10"/>
    </row>
    <row r="978" spans="1:43">
      <c r="B978" s="12"/>
      <c r="C978" s="10"/>
      <c r="V978" s="17"/>
      <c r="X978" s="12"/>
      <c r="Y978" s="10"/>
    </row>
    <row r="979" spans="1:43">
      <c r="B979" s="12"/>
      <c r="C979" s="10"/>
      <c r="V979" s="17"/>
      <c r="X979" s="12"/>
      <c r="Y979" s="10"/>
    </row>
    <row r="980" spans="1:43">
      <c r="B980" s="11"/>
      <c r="C980" s="10"/>
      <c r="V980" s="17"/>
      <c r="X980" s="11"/>
      <c r="Y980" s="10"/>
    </row>
    <row r="981" spans="1:43">
      <c r="B981" s="15" t="s">
        <v>18</v>
      </c>
      <c r="C981" s="16">
        <f>SUM(C962:C980)</f>
        <v>76.500000000000227</v>
      </c>
      <c r="V981" s="17"/>
      <c r="X981" s="15" t="s">
        <v>18</v>
      </c>
      <c r="Y981" s="16">
        <f>SUM(Y962:Y980)</f>
        <v>76.500000000000227</v>
      </c>
    </row>
    <row r="982" spans="1:43">
      <c r="D982" t="s">
        <v>22</v>
      </c>
      <c r="E982" t="s">
        <v>21</v>
      </c>
      <c r="V982" s="17"/>
      <c r="Z982" t="s">
        <v>22</v>
      </c>
      <c r="AA982" t="s">
        <v>21</v>
      </c>
    </row>
    <row r="983" spans="1:43">
      <c r="E983" s="1" t="s">
        <v>19</v>
      </c>
      <c r="V983" s="17"/>
      <c r="AA983" s="1" t="s">
        <v>19</v>
      </c>
    </row>
    <row r="984" spans="1:43">
      <c r="V984" s="17"/>
    </row>
    <row r="985" spans="1:43">
      <c r="V985" s="17"/>
    </row>
    <row r="986" spans="1:43">
      <c r="V986" s="17"/>
    </row>
    <row r="987" spans="1:43">
      <c r="V987" s="17"/>
    </row>
    <row r="988" spans="1:43">
      <c r="V988" s="17"/>
    </row>
    <row r="989" spans="1:43">
      <c r="V989" s="17"/>
    </row>
    <row r="990" spans="1:43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  <c r="AK990" s="17"/>
      <c r="AL990" s="17"/>
      <c r="AM990" s="17"/>
      <c r="AN990" s="17"/>
      <c r="AO990" s="17"/>
      <c r="AP990" s="17"/>
      <c r="AQ990" s="17"/>
    </row>
    <row r="991" spans="1:43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17"/>
      <c r="AM991" s="17"/>
      <c r="AN991" s="17"/>
      <c r="AO991" s="17"/>
      <c r="AP991" s="17"/>
      <c r="AQ991" s="17"/>
    </row>
    <row r="992" spans="1:43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L992" s="17"/>
      <c r="AM992" s="17"/>
      <c r="AN992" s="17"/>
      <c r="AO992" s="17"/>
      <c r="AP992" s="17"/>
      <c r="AQ992" s="17"/>
    </row>
    <row r="993" spans="2:41">
      <c r="V993" s="17"/>
    </row>
    <row r="994" spans="2:41">
      <c r="H994" s="173" t="s">
        <v>30</v>
      </c>
      <c r="I994" s="173"/>
      <c r="J994" s="173"/>
      <c r="V994" s="17"/>
      <c r="AA994" s="173" t="s">
        <v>31</v>
      </c>
      <c r="AB994" s="173"/>
      <c r="AC994" s="173"/>
    </row>
    <row r="995" spans="2:41">
      <c r="H995" s="173"/>
      <c r="I995" s="173"/>
      <c r="J995" s="173"/>
      <c r="V995" s="17"/>
      <c r="AA995" s="173"/>
      <c r="AB995" s="173"/>
      <c r="AC995" s="173"/>
    </row>
    <row r="996" spans="2:41">
      <c r="V996" s="17"/>
    </row>
    <row r="997" spans="2:41">
      <c r="V997" s="17"/>
    </row>
    <row r="998" spans="2:41" ht="23.25">
      <c r="B998" s="24" t="s">
        <v>72</v>
      </c>
      <c r="V998" s="17"/>
      <c r="X998" s="22" t="s">
        <v>72</v>
      </c>
    </row>
    <row r="999" spans="2:41" ht="23.25">
      <c r="B999" s="23" t="s">
        <v>32</v>
      </c>
      <c r="C999" s="20">
        <f>IF(X954="PAGADO",0,C959)</f>
        <v>-76.500000000000227</v>
      </c>
      <c r="E999" s="174" t="s">
        <v>20</v>
      </c>
      <c r="F999" s="174"/>
      <c r="G999" s="174"/>
      <c r="H999" s="174"/>
      <c r="V999" s="17"/>
      <c r="X999" s="23" t="s">
        <v>32</v>
      </c>
      <c r="Y999" s="20">
        <f>IF(B1799="PAGADO",0,C1004)</f>
        <v>-76.500000000000227</v>
      </c>
      <c r="AA999" s="174" t="s">
        <v>20</v>
      </c>
      <c r="AB999" s="174"/>
      <c r="AC999" s="174"/>
      <c r="AD999" s="174"/>
    </row>
    <row r="1000" spans="2:41">
      <c r="B1000" s="1" t="s">
        <v>0</v>
      </c>
      <c r="C1000" s="19">
        <f>H1015</f>
        <v>0</v>
      </c>
      <c r="E1000" s="2" t="s">
        <v>1</v>
      </c>
      <c r="F1000" s="2" t="s">
        <v>2</v>
      </c>
      <c r="G1000" s="2" t="s">
        <v>3</v>
      </c>
      <c r="H1000" s="2" t="s">
        <v>4</v>
      </c>
      <c r="N1000" s="2" t="s">
        <v>1</v>
      </c>
      <c r="O1000" s="2" t="s">
        <v>5</v>
      </c>
      <c r="P1000" s="2" t="s">
        <v>4</v>
      </c>
      <c r="Q1000" s="2" t="s">
        <v>6</v>
      </c>
      <c r="R1000" s="2" t="s">
        <v>7</v>
      </c>
      <c r="S1000" s="3"/>
      <c r="V1000" s="17"/>
      <c r="X1000" s="1" t="s">
        <v>0</v>
      </c>
      <c r="Y1000" s="19">
        <f>AD1015</f>
        <v>0</v>
      </c>
      <c r="AA1000" s="2" t="s">
        <v>1</v>
      </c>
      <c r="AB1000" s="2" t="s">
        <v>2</v>
      </c>
      <c r="AC1000" s="2" t="s">
        <v>3</v>
      </c>
      <c r="AD1000" s="2" t="s">
        <v>4</v>
      </c>
      <c r="AJ1000" s="2" t="s">
        <v>1</v>
      </c>
      <c r="AK1000" s="2" t="s">
        <v>5</v>
      </c>
      <c r="AL1000" s="2" t="s">
        <v>4</v>
      </c>
      <c r="AM1000" s="2" t="s">
        <v>6</v>
      </c>
      <c r="AN1000" s="2" t="s">
        <v>7</v>
      </c>
      <c r="AO1000" s="3"/>
    </row>
    <row r="1001" spans="2:41">
      <c r="C1001" s="2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Y1001" s="2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" t="s">
        <v>24</v>
      </c>
      <c r="C1002" s="19">
        <f>IF(C999&gt;0,C999+C1000,C1000)</f>
        <v>0</v>
      </c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" t="s">
        <v>24</v>
      </c>
      <c r="Y1002" s="19">
        <f>IF(Y999&gt;0,Y999+Y1000,Y1000)</f>
        <v>0</v>
      </c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" t="s">
        <v>9</v>
      </c>
      <c r="C1003" s="20">
        <f>C1027</f>
        <v>76.500000000000227</v>
      </c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" t="s">
        <v>9</v>
      </c>
      <c r="Y1003" s="20">
        <f>Y1027</f>
        <v>76.500000000000227</v>
      </c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6" t="s">
        <v>26</v>
      </c>
      <c r="C1004" s="21">
        <f>C1002-C1003</f>
        <v>-76.500000000000227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6" t="s">
        <v>27</v>
      </c>
      <c r="Y1004" s="21">
        <f>Y1002-Y1003</f>
        <v>-76.500000000000227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 ht="23.25">
      <c r="B1005" s="6"/>
      <c r="C1005" s="7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75" t="str">
        <f>IF(Y1004&lt;0,"NO PAGAR","COBRAR'")</f>
        <v>NO PAGAR</v>
      </c>
      <c r="Y1005" s="175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ht="23.25">
      <c r="B1006" s="175" t="str">
        <f>IF(C1004&lt;0,"NO PAGAR","COBRAR'")</f>
        <v>NO PAGAR</v>
      </c>
      <c r="C1006" s="175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6"/>
      <c r="Y1006" s="8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68" t="s">
        <v>9</v>
      </c>
      <c r="C1007" s="169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68" t="s">
        <v>9</v>
      </c>
      <c r="Y1007" s="169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9" t="str">
        <f>IF(Y959&lt;0,"SALDO ADELANTADO","SALDO A FAVOR '")</f>
        <v>SALDO ADELANTADO</v>
      </c>
      <c r="C1008" s="10">
        <f>IF(Y959&lt;=0,Y959*-1)</f>
        <v>76.500000000000227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9" t="str">
        <f>IF(C1004&lt;0,"SALDO ADELANTADO","SALDO A FAVOR'")</f>
        <v>SALDO ADELANTADO</v>
      </c>
      <c r="Y1008" s="10">
        <f>IF(C1004&lt;=0,C1004*-1)</f>
        <v>76.500000000000227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10</v>
      </c>
      <c r="C1009" s="10">
        <f>R1017</f>
        <v>0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10</v>
      </c>
      <c r="Y1009" s="10">
        <f>AN1017</f>
        <v>0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11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11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12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12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13</v>
      </c>
      <c r="C1012" s="1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13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1" t="s">
        <v>14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14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1" t="s">
        <v>15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15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16</v>
      </c>
      <c r="C1015" s="10"/>
      <c r="E1015" s="170" t="s">
        <v>7</v>
      </c>
      <c r="F1015" s="171"/>
      <c r="G1015" s="172"/>
      <c r="H1015" s="5">
        <f>SUM(H1001:H1014)</f>
        <v>0</v>
      </c>
      <c r="N1015" s="3"/>
      <c r="O1015" s="3"/>
      <c r="P1015" s="3"/>
      <c r="Q1015" s="3"/>
      <c r="R1015" s="18"/>
      <c r="S1015" s="3"/>
      <c r="V1015" s="17"/>
      <c r="X1015" s="11" t="s">
        <v>16</v>
      </c>
      <c r="Y1015" s="10"/>
      <c r="AA1015" s="170" t="s">
        <v>7</v>
      </c>
      <c r="AB1015" s="171"/>
      <c r="AC1015" s="172"/>
      <c r="AD1015" s="5">
        <f>SUM(AD1001:AD1014)</f>
        <v>0</v>
      </c>
      <c r="AJ1015" s="3"/>
      <c r="AK1015" s="3"/>
      <c r="AL1015" s="3"/>
      <c r="AM1015" s="3"/>
      <c r="AN1015" s="18"/>
      <c r="AO1015" s="3"/>
    </row>
    <row r="1016" spans="2:41">
      <c r="B1016" s="11" t="s">
        <v>17</v>
      </c>
      <c r="C1016" s="10"/>
      <c r="E1016" s="13"/>
      <c r="F1016" s="13"/>
      <c r="G1016" s="13"/>
      <c r="N1016" s="3"/>
      <c r="O1016" s="3"/>
      <c r="P1016" s="3"/>
      <c r="Q1016" s="3"/>
      <c r="R1016" s="18"/>
      <c r="S1016" s="3"/>
      <c r="V1016" s="17"/>
      <c r="X1016" s="11" t="s">
        <v>17</v>
      </c>
      <c r="Y1016" s="10"/>
      <c r="AA1016" s="13"/>
      <c r="AB1016" s="13"/>
      <c r="AC1016" s="13"/>
      <c r="AJ1016" s="3"/>
      <c r="AK1016" s="3"/>
      <c r="AL1016" s="3"/>
      <c r="AM1016" s="3"/>
      <c r="AN1016" s="18"/>
      <c r="AO1016" s="3"/>
    </row>
    <row r="1017" spans="2:41">
      <c r="B1017" s="12"/>
      <c r="C1017" s="10"/>
      <c r="N1017" s="170" t="s">
        <v>7</v>
      </c>
      <c r="O1017" s="171"/>
      <c r="P1017" s="171"/>
      <c r="Q1017" s="172"/>
      <c r="R1017" s="18">
        <f>SUM(R1001:R1016)</f>
        <v>0</v>
      </c>
      <c r="S1017" s="3"/>
      <c r="V1017" s="17"/>
      <c r="X1017" s="12"/>
      <c r="Y1017" s="10"/>
      <c r="AJ1017" s="170" t="s">
        <v>7</v>
      </c>
      <c r="AK1017" s="171"/>
      <c r="AL1017" s="171"/>
      <c r="AM1017" s="172"/>
      <c r="AN1017" s="18">
        <f>SUM(AN1001:AN1016)</f>
        <v>0</v>
      </c>
      <c r="AO1017" s="3"/>
    </row>
    <row r="1018" spans="2:41">
      <c r="B1018" s="12"/>
      <c r="C1018" s="10"/>
      <c r="V1018" s="17"/>
      <c r="X1018" s="12"/>
      <c r="Y1018" s="10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E1020" s="14"/>
      <c r="V1020" s="17"/>
      <c r="X1020" s="12"/>
      <c r="Y1020" s="10"/>
      <c r="AA1020" s="14"/>
    </row>
    <row r="1021" spans="2:41">
      <c r="B1021" s="12"/>
      <c r="C1021" s="10"/>
      <c r="V1021" s="17"/>
      <c r="X1021" s="12"/>
      <c r="Y1021" s="10"/>
    </row>
    <row r="1022" spans="2:41">
      <c r="B1022" s="12"/>
      <c r="C1022" s="10"/>
      <c r="V1022" s="17"/>
      <c r="X1022" s="12"/>
      <c r="Y1022" s="10"/>
    </row>
    <row r="1023" spans="2:41">
      <c r="B1023" s="12"/>
      <c r="C1023" s="10"/>
      <c r="V1023" s="17"/>
      <c r="X1023" s="12"/>
      <c r="Y1023" s="10"/>
    </row>
    <row r="1024" spans="2:41">
      <c r="B1024" s="12"/>
      <c r="C1024" s="10"/>
      <c r="V1024" s="17"/>
      <c r="X1024" s="12"/>
      <c r="Y1024" s="10"/>
    </row>
    <row r="1025" spans="2:27">
      <c r="B1025" s="12"/>
      <c r="C1025" s="10"/>
      <c r="V1025" s="17"/>
      <c r="X1025" s="12"/>
      <c r="Y1025" s="10"/>
    </row>
    <row r="1026" spans="2:27">
      <c r="B1026" s="11"/>
      <c r="C1026" s="10"/>
      <c r="V1026" s="17"/>
      <c r="X1026" s="11"/>
      <c r="Y1026" s="10"/>
    </row>
    <row r="1027" spans="2:27">
      <c r="B1027" s="15" t="s">
        <v>18</v>
      </c>
      <c r="C1027" s="16">
        <f>SUM(C1008:C1026)</f>
        <v>76.500000000000227</v>
      </c>
      <c r="D1027" t="s">
        <v>22</v>
      </c>
      <c r="E1027" t="s">
        <v>21</v>
      </c>
      <c r="V1027" s="17"/>
      <c r="X1027" s="15" t="s">
        <v>18</v>
      </c>
      <c r="Y1027" s="16">
        <f>SUM(Y1008:Y1026)</f>
        <v>76.500000000000227</v>
      </c>
      <c r="Z1027" t="s">
        <v>22</v>
      </c>
      <c r="AA1027" t="s">
        <v>21</v>
      </c>
    </row>
    <row r="1028" spans="2:27">
      <c r="E1028" s="1" t="s">
        <v>19</v>
      </c>
      <c r="V1028" s="17"/>
      <c r="AA1028" s="1" t="s">
        <v>19</v>
      </c>
    </row>
    <row r="1029" spans="2:27">
      <c r="V1029" s="17"/>
    </row>
    <row r="1030" spans="2:27">
      <c r="V1030" s="17"/>
    </row>
    <row r="1031" spans="2:27">
      <c r="V1031" s="17"/>
    </row>
    <row r="1032" spans="2:27">
      <c r="V1032" s="17"/>
    </row>
    <row r="1033" spans="2:27">
      <c r="V1033" s="17"/>
    </row>
    <row r="1034" spans="2:27">
      <c r="V1034" s="17"/>
    </row>
    <row r="1035" spans="2:27">
      <c r="V1035" s="17"/>
    </row>
    <row r="1036" spans="2:27">
      <c r="V1036" s="17"/>
    </row>
    <row r="1037" spans="2:27">
      <c r="V1037" s="17"/>
    </row>
    <row r="1038" spans="2:27">
      <c r="V1038" s="17"/>
    </row>
    <row r="1039" spans="2:27">
      <c r="V1039" s="17"/>
    </row>
    <row r="1040" spans="2:27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</sheetData>
  <mergeCells count="290">
    <mergeCell ref="B1007:C1007"/>
    <mergeCell ref="X1007:Y1007"/>
    <mergeCell ref="E1015:G1015"/>
    <mergeCell ref="AA1015:AC1015"/>
    <mergeCell ref="N1017:Q1017"/>
    <mergeCell ref="AJ1017:AM1017"/>
    <mergeCell ref="H994:J995"/>
    <mergeCell ref="AA994:AC995"/>
    <mergeCell ref="E999:H999"/>
    <mergeCell ref="AA999:AD999"/>
    <mergeCell ref="X1005:Y1005"/>
    <mergeCell ref="B1006:C1006"/>
    <mergeCell ref="B961:C961"/>
    <mergeCell ref="X961:Y961"/>
    <mergeCell ref="E970:G970"/>
    <mergeCell ref="AA970:AC970"/>
    <mergeCell ref="N972:Q972"/>
    <mergeCell ref="AJ972:AM972"/>
    <mergeCell ref="AC948:AE950"/>
    <mergeCell ref="H949:J950"/>
    <mergeCell ref="E954:H954"/>
    <mergeCell ref="AA954:AD954"/>
    <mergeCell ref="B960:C960"/>
    <mergeCell ref="X960:Y960"/>
    <mergeCell ref="B914:C914"/>
    <mergeCell ref="X914:Y914"/>
    <mergeCell ref="E922:G922"/>
    <mergeCell ref="AA922:AC922"/>
    <mergeCell ref="N924:Q924"/>
    <mergeCell ref="AJ924:AM924"/>
    <mergeCell ref="H901:J902"/>
    <mergeCell ref="AA901:AC902"/>
    <mergeCell ref="E906:H906"/>
    <mergeCell ref="AA906:AD906"/>
    <mergeCell ref="X912:Y912"/>
    <mergeCell ref="B913:C913"/>
    <mergeCell ref="B868:C868"/>
    <mergeCell ref="X868:Y868"/>
    <mergeCell ref="E877:G877"/>
    <mergeCell ref="AA877:AC877"/>
    <mergeCell ref="N879:Q879"/>
    <mergeCell ref="AJ879:AM879"/>
    <mergeCell ref="AC855:AE857"/>
    <mergeCell ref="H856:J857"/>
    <mergeCell ref="E861:H861"/>
    <mergeCell ref="AA861:AD861"/>
    <mergeCell ref="B867:C867"/>
    <mergeCell ref="X867:Y867"/>
    <mergeCell ref="B820:C820"/>
    <mergeCell ref="X820:Y820"/>
    <mergeCell ref="E828:G828"/>
    <mergeCell ref="AA828:AC828"/>
    <mergeCell ref="N830:Q830"/>
    <mergeCell ref="AJ830:AM830"/>
    <mergeCell ref="H807:J808"/>
    <mergeCell ref="AA807:AC808"/>
    <mergeCell ref="E812:H812"/>
    <mergeCell ref="AA812:AD812"/>
    <mergeCell ref="X818:Y818"/>
    <mergeCell ref="B819:C819"/>
    <mergeCell ref="B774:C774"/>
    <mergeCell ref="X774:Y774"/>
    <mergeCell ref="E783:G783"/>
    <mergeCell ref="AA783:AC783"/>
    <mergeCell ref="N785:Q785"/>
    <mergeCell ref="AJ785:AM785"/>
    <mergeCell ref="AC761:AE763"/>
    <mergeCell ref="H762:J763"/>
    <mergeCell ref="E767:H767"/>
    <mergeCell ref="AA767:AD767"/>
    <mergeCell ref="B773:C773"/>
    <mergeCell ref="X773:Y773"/>
    <mergeCell ref="B727:C727"/>
    <mergeCell ref="X727:Y727"/>
    <mergeCell ref="E735:G735"/>
    <mergeCell ref="AA735:AC735"/>
    <mergeCell ref="N737:Q737"/>
    <mergeCell ref="AJ737:AM737"/>
    <mergeCell ref="H714:J715"/>
    <mergeCell ref="AA714:AC715"/>
    <mergeCell ref="E719:H719"/>
    <mergeCell ref="AA719:AD719"/>
    <mergeCell ref="X725:Y725"/>
    <mergeCell ref="B726:C726"/>
    <mergeCell ref="B681:C681"/>
    <mergeCell ref="X681:Y681"/>
    <mergeCell ref="E690:G690"/>
    <mergeCell ref="AA690:AC690"/>
    <mergeCell ref="N692:Q692"/>
    <mergeCell ref="AJ692:AM692"/>
    <mergeCell ref="AC668:AE670"/>
    <mergeCell ref="H669:J670"/>
    <mergeCell ref="E674:H674"/>
    <mergeCell ref="AA674:AD674"/>
    <mergeCell ref="B680:C680"/>
    <mergeCell ref="X680:Y680"/>
    <mergeCell ref="B634:C634"/>
    <mergeCell ref="X634:Y634"/>
    <mergeCell ref="E642:G642"/>
    <mergeCell ref="AA642:AC642"/>
    <mergeCell ref="N644:Q644"/>
    <mergeCell ref="AJ644:AM644"/>
    <mergeCell ref="H621:J622"/>
    <mergeCell ref="AA621:AC622"/>
    <mergeCell ref="E626:H626"/>
    <mergeCell ref="AA626:AD626"/>
    <mergeCell ref="X632:Y632"/>
    <mergeCell ref="B633:C633"/>
    <mergeCell ref="B588:C588"/>
    <mergeCell ref="X588:Y588"/>
    <mergeCell ref="E597:G597"/>
    <mergeCell ref="AA597:AC597"/>
    <mergeCell ref="N599:Q599"/>
    <mergeCell ref="AJ599:AM599"/>
    <mergeCell ref="AC575:AE577"/>
    <mergeCell ref="H576:J577"/>
    <mergeCell ref="E581:H581"/>
    <mergeCell ref="AA581:AD581"/>
    <mergeCell ref="B587:C587"/>
    <mergeCell ref="X587:Y587"/>
    <mergeCell ref="B550:C550"/>
    <mergeCell ref="X550:Y550"/>
    <mergeCell ref="E558:G558"/>
    <mergeCell ref="AA558:AC558"/>
    <mergeCell ref="N560:Q560"/>
    <mergeCell ref="AJ560:AM560"/>
    <mergeCell ref="H537:J538"/>
    <mergeCell ref="AA537:AC538"/>
    <mergeCell ref="E542:H542"/>
    <mergeCell ref="AA542:AD542"/>
    <mergeCell ref="X548:Y548"/>
    <mergeCell ref="B549:C549"/>
    <mergeCell ref="B504:C504"/>
    <mergeCell ref="X504:Y504"/>
    <mergeCell ref="E513:G513"/>
    <mergeCell ref="AA513:AC513"/>
    <mergeCell ref="N515:Q515"/>
    <mergeCell ref="AJ515:AM515"/>
    <mergeCell ref="AC491:AE493"/>
    <mergeCell ref="H492:J493"/>
    <mergeCell ref="E497:H497"/>
    <mergeCell ref="AA497:AD497"/>
    <mergeCell ref="B503:C503"/>
    <mergeCell ref="X503:Y503"/>
    <mergeCell ref="B472:C472"/>
    <mergeCell ref="X472:Y472"/>
    <mergeCell ref="E480:G480"/>
    <mergeCell ref="AA480:AC480"/>
    <mergeCell ref="N482:Q482"/>
    <mergeCell ref="AJ482:AM482"/>
    <mergeCell ref="H459:J460"/>
    <mergeCell ref="AA459:AC460"/>
    <mergeCell ref="E464:H464"/>
    <mergeCell ref="AA464:AD464"/>
    <mergeCell ref="X470:Y470"/>
    <mergeCell ref="B471:C471"/>
    <mergeCell ref="B431:C431"/>
    <mergeCell ref="X431:Y431"/>
    <mergeCell ref="E440:G440"/>
    <mergeCell ref="AA440:AC440"/>
    <mergeCell ref="N442:Q442"/>
    <mergeCell ref="AJ439:AM439"/>
    <mergeCell ref="H419:J420"/>
    <mergeCell ref="E424:H424"/>
    <mergeCell ref="AA424:AD424"/>
    <mergeCell ref="B430:C430"/>
    <mergeCell ref="X430:Y430"/>
    <mergeCell ref="AB421:AC421"/>
    <mergeCell ref="B397:C397"/>
    <mergeCell ref="X397:Y397"/>
    <mergeCell ref="E405:G405"/>
    <mergeCell ref="AA405:AC405"/>
    <mergeCell ref="N407:Q407"/>
    <mergeCell ref="AJ399:AM399"/>
    <mergeCell ref="H384:J385"/>
    <mergeCell ref="AA384:AC385"/>
    <mergeCell ref="E389:H389"/>
    <mergeCell ref="AA389:AD389"/>
    <mergeCell ref="X395:Y395"/>
    <mergeCell ref="B396:C396"/>
    <mergeCell ref="B357:C357"/>
    <mergeCell ref="X357:Y357"/>
    <mergeCell ref="E366:G366"/>
    <mergeCell ref="AA366:AC366"/>
    <mergeCell ref="N368:Q368"/>
    <mergeCell ref="AJ361:AM361"/>
    <mergeCell ref="AB347:AD349"/>
    <mergeCell ref="H345:J346"/>
    <mergeCell ref="E350:H350"/>
    <mergeCell ref="AA350:AD350"/>
    <mergeCell ref="B356:C356"/>
    <mergeCell ref="X356:Y356"/>
    <mergeCell ref="X347:X349"/>
    <mergeCell ref="B318:C318"/>
    <mergeCell ref="X318:Y318"/>
    <mergeCell ref="E326:G326"/>
    <mergeCell ref="AA326:AC326"/>
    <mergeCell ref="N328:Q328"/>
    <mergeCell ref="AJ328:AM328"/>
    <mergeCell ref="H305:J306"/>
    <mergeCell ref="AA305:AC306"/>
    <mergeCell ref="E310:H310"/>
    <mergeCell ref="AA310:AD310"/>
    <mergeCell ref="X316:Y316"/>
    <mergeCell ref="B317:C317"/>
    <mergeCell ref="B271:C271"/>
    <mergeCell ref="X272:Y272"/>
    <mergeCell ref="E281:G281"/>
    <mergeCell ref="AA281:AC281"/>
    <mergeCell ref="N283:Q283"/>
    <mergeCell ref="AJ283:AM283"/>
    <mergeCell ref="AC259:AE261"/>
    <mergeCell ref="H260:J261"/>
    <mergeCell ref="E265:H265"/>
    <mergeCell ref="AA265:AD265"/>
    <mergeCell ref="B270:C270"/>
    <mergeCell ref="X271:Y271"/>
    <mergeCell ref="B225:C225"/>
    <mergeCell ref="X226:Y226"/>
    <mergeCell ref="E234:G234"/>
    <mergeCell ref="AA234:AC234"/>
    <mergeCell ref="N236:Q236"/>
    <mergeCell ref="AJ236:AM236"/>
    <mergeCell ref="H213:J214"/>
    <mergeCell ref="AA213:AC214"/>
    <mergeCell ref="E218:H218"/>
    <mergeCell ref="AA218:AD218"/>
    <mergeCell ref="X224:Y224"/>
    <mergeCell ref="B224:C224"/>
    <mergeCell ref="B179:C179"/>
    <mergeCell ref="X180:Y180"/>
    <mergeCell ref="E189:G189"/>
    <mergeCell ref="AA189:AC189"/>
    <mergeCell ref="N191:Q191"/>
    <mergeCell ref="AJ191:AM191"/>
    <mergeCell ref="AC167:AE169"/>
    <mergeCell ref="H168:J169"/>
    <mergeCell ref="E173:H173"/>
    <mergeCell ref="AA173:AD173"/>
    <mergeCell ref="B178:C178"/>
    <mergeCell ref="X179:Y179"/>
    <mergeCell ref="B141:C141"/>
    <mergeCell ref="X141:Y141"/>
    <mergeCell ref="E149:G149"/>
    <mergeCell ref="AA149:AC149"/>
    <mergeCell ref="N151:Q151"/>
    <mergeCell ref="AJ151:AM151"/>
    <mergeCell ref="H128:J129"/>
    <mergeCell ref="AA128:AC129"/>
    <mergeCell ref="E133:H133"/>
    <mergeCell ref="AA133:AD133"/>
    <mergeCell ref="X139:Y139"/>
    <mergeCell ref="B140:C140"/>
    <mergeCell ref="B109:C109"/>
    <mergeCell ref="X109:Y109"/>
    <mergeCell ref="E118:G118"/>
    <mergeCell ref="AA118:AC118"/>
    <mergeCell ref="N120:Q120"/>
    <mergeCell ref="AJ120:AM120"/>
    <mergeCell ref="AC96:AE98"/>
    <mergeCell ref="H97:J98"/>
    <mergeCell ref="E102:H102"/>
    <mergeCell ref="AA102:AD102"/>
    <mergeCell ref="B108:C108"/>
    <mergeCell ref="X108:Y10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AK8:AM8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1186"/>
  <sheetViews>
    <sheetView topLeftCell="E522" zoomScale="93" zoomScaleNormal="93" workbookViewId="0">
      <selection activeCell="S535" sqref="S535"/>
    </sheetView>
  </sheetViews>
  <sheetFormatPr baseColWidth="10" defaultColWidth="11.42578125" defaultRowHeight="15"/>
  <cols>
    <col min="1" max="1" width="5" customWidth="1"/>
    <col min="2" max="2" width="31.42578125" customWidth="1"/>
    <col min="3" max="3" width="16.85546875" customWidth="1"/>
    <col min="5" max="8" width="12.85546875" customWidth="1"/>
    <col min="10" max="10" width="6.5703125" customWidth="1"/>
    <col min="14" max="14" width="14.28515625" customWidth="1"/>
    <col min="15" max="15" width="30.42578125" customWidth="1"/>
    <col min="18" max="18" width="13.28515625" customWidth="1"/>
    <col min="24" max="24" width="28.28515625" customWidth="1"/>
    <col min="25" max="25" width="16.7109375" customWidth="1"/>
    <col min="27" max="27" width="12.7109375" customWidth="1"/>
    <col min="28" max="28" width="14.140625" customWidth="1"/>
    <col min="29" max="29" width="14" customWidth="1"/>
    <col min="37" max="37" width="25.5703125" customWidth="1"/>
    <col min="42" max="42" width="6.5703125" customWidth="1"/>
    <col min="43" max="43" width="7.28515625" customWidth="1"/>
    <col min="44" max="44" width="8.42578125" customWidth="1"/>
  </cols>
  <sheetData>
    <row r="1" spans="2:41">
      <c r="V1" s="17"/>
    </row>
    <row r="2" spans="2:41">
      <c r="V2" s="17"/>
      <c r="AC2" s="176" t="s">
        <v>29</v>
      </c>
      <c r="AD2" s="176"/>
      <c r="AE2" s="176"/>
    </row>
    <row r="3" spans="2:41">
      <c r="H3" s="173" t="s">
        <v>28</v>
      </c>
      <c r="I3" s="173"/>
      <c r="J3" s="173"/>
      <c r="V3" s="17"/>
      <c r="AC3" s="176"/>
      <c r="AD3" s="176"/>
      <c r="AE3" s="176"/>
    </row>
    <row r="4" spans="2:41">
      <c r="H4" s="173"/>
      <c r="I4" s="173"/>
      <c r="J4" s="173"/>
      <c r="V4" s="17"/>
      <c r="AC4" s="176"/>
      <c r="AD4" s="176"/>
      <c r="AE4" s="17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74" t="s">
        <v>80</v>
      </c>
      <c r="F8" s="174"/>
      <c r="G8" s="174"/>
      <c r="H8" s="174"/>
      <c r="V8" s="17"/>
      <c r="X8" s="23" t="s">
        <v>385</v>
      </c>
      <c r="Y8" s="20">
        <f>IF(B8="PAGADO",0,C13)</f>
        <v>-2248.4700000000003</v>
      </c>
      <c r="AA8" s="174" t="s">
        <v>80</v>
      </c>
      <c r="AB8" s="174"/>
      <c r="AC8" s="174"/>
      <c r="AD8" s="174"/>
      <c r="AK8" s="188" t="s">
        <v>10</v>
      </c>
      <c r="AL8" s="188"/>
      <c r="AM8" s="188"/>
      <c r="AN8" s="188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1590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87</v>
      </c>
      <c r="G10" s="3" t="s">
        <v>86</v>
      </c>
      <c r="H10" s="5">
        <v>150</v>
      </c>
      <c r="N10" s="25">
        <v>44931</v>
      </c>
      <c r="O10" s="3" t="s">
        <v>92</v>
      </c>
      <c r="P10" s="3">
        <v>100</v>
      </c>
      <c r="Q10" s="3"/>
      <c r="R10" s="18">
        <v>100</v>
      </c>
      <c r="S10" s="3"/>
      <c r="V10" s="17"/>
      <c r="Y10" s="20"/>
      <c r="AA10" s="4">
        <v>44867</v>
      </c>
      <c r="AB10" s="3" t="s">
        <v>144</v>
      </c>
      <c r="AC10" s="3" t="s">
        <v>145</v>
      </c>
      <c r="AD10" s="5">
        <v>240</v>
      </c>
      <c r="AJ10" s="25">
        <v>44938</v>
      </c>
      <c r="AK10" s="3" t="s">
        <v>184</v>
      </c>
      <c r="AL10" s="3">
        <v>100</v>
      </c>
      <c r="AM10" s="3">
        <v>1045</v>
      </c>
      <c r="AN10" s="18">
        <v>100</v>
      </c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1590</v>
      </c>
      <c r="AA11" s="4">
        <v>44868</v>
      </c>
      <c r="AB11" s="3" t="s">
        <v>144</v>
      </c>
      <c r="AC11" s="3" t="s">
        <v>143</v>
      </c>
      <c r="AD11" s="5">
        <v>190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2398.4700000000003</v>
      </c>
      <c r="E12" s="4"/>
      <c r="F12" s="3"/>
      <c r="G12" s="3"/>
      <c r="H12" s="5"/>
      <c r="S12" s="3"/>
      <c r="V12" s="17"/>
      <c r="X12" s="1" t="s">
        <v>9</v>
      </c>
      <c r="Y12" s="20">
        <f>Y35</f>
        <v>3253.2900000000004</v>
      </c>
      <c r="AA12" s="4">
        <v>44882</v>
      </c>
      <c r="AB12" s="3" t="s">
        <v>144</v>
      </c>
      <c r="AC12" s="3" t="s">
        <v>151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-2248.4700000000003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-1663.2900000000004</v>
      </c>
      <c r="AA13" s="4">
        <v>44889</v>
      </c>
      <c r="AB13" s="3" t="s">
        <v>144</v>
      </c>
      <c r="AC13" s="3" t="s">
        <v>89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177" t="str">
        <f>IF(C13&lt;0,"NO PAGAR","COBRAR")</f>
        <v>NO PAGAR</v>
      </c>
      <c r="C14" s="17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77" t="str">
        <f>IF(Y13&lt;0,"NO PAGAR","COBRAR")</f>
        <v>NO PAGAR</v>
      </c>
      <c r="Y14" s="177"/>
      <c r="AA14" s="4">
        <v>44914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168" t="s">
        <v>9</v>
      </c>
      <c r="C15" s="16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68" t="s">
        <v>9</v>
      </c>
      <c r="Y15" s="169"/>
      <c r="AA15" s="4">
        <v>44894</v>
      </c>
      <c r="AB15" s="3" t="s">
        <v>88</v>
      </c>
      <c r="AC15" s="3" t="s">
        <v>141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2215.8200000000002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2248.4700000000003</v>
      </c>
      <c r="AA16" s="4">
        <v>44897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100</v>
      </c>
      <c r="AA17" s="4">
        <v>44901</v>
      </c>
      <c r="AB17" s="3" t="s">
        <v>88</v>
      </c>
      <c r="AC17" s="3" t="s">
        <v>150</v>
      </c>
      <c r="AD17" s="5">
        <v>150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44909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>
        <v>51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165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70" t="s">
        <v>7</v>
      </c>
      <c r="F24" s="171"/>
      <c r="G24" s="172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730</v>
      </c>
      <c r="AA24" s="170" t="s">
        <v>7</v>
      </c>
      <c r="AB24" s="171"/>
      <c r="AC24" s="172"/>
      <c r="AD24" s="5">
        <f>SUM(AD10:AD23)</f>
        <v>1590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70" t="s">
        <v>7</v>
      </c>
      <c r="O26" s="171"/>
      <c r="P26" s="171"/>
      <c r="Q26" s="172"/>
      <c r="R26" s="18">
        <f>SUM(R10:R25)</f>
        <v>102.65</v>
      </c>
      <c r="S26" s="3"/>
      <c r="V26" s="17"/>
      <c r="X26" s="12"/>
      <c r="Y26" s="10"/>
      <c r="AJ26" s="170" t="s">
        <v>7</v>
      </c>
      <c r="AK26" s="171"/>
      <c r="AL26" s="171"/>
      <c r="AM26" s="172"/>
      <c r="AN26" s="18">
        <f>SUM(AN10:AN25)</f>
        <v>100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2398.4700000000003</v>
      </c>
      <c r="V35" s="17"/>
      <c r="X35" s="15" t="s">
        <v>18</v>
      </c>
      <c r="Y35" s="16">
        <f>SUM(Y16:Y34)</f>
        <v>3253.2900000000004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73" t="s">
        <v>30</v>
      </c>
      <c r="I48" s="173"/>
      <c r="J48" s="173"/>
      <c r="V48" s="17"/>
      <c r="AA48" s="173" t="s">
        <v>31</v>
      </c>
      <c r="AB48" s="173"/>
      <c r="AC48" s="173"/>
    </row>
    <row r="49" spans="2:41">
      <c r="H49" s="173"/>
      <c r="I49" s="173"/>
      <c r="J49" s="173"/>
      <c r="V49" s="17"/>
      <c r="AA49" s="173"/>
      <c r="AB49" s="173"/>
      <c r="AC49" s="173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-1663.2900000000004</v>
      </c>
      <c r="E53" s="174" t="s">
        <v>80</v>
      </c>
      <c r="F53" s="174"/>
      <c r="G53" s="174"/>
      <c r="H53" s="174"/>
      <c r="V53" s="17"/>
      <c r="X53" s="23" t="s">
        <v>32</v>
      </c>
      <c r="Y53" s="20">
        <f>IF(B53="PAGADO",0,C58)</f>
        <v>-2773.2900000000004</v>
      </c>
      <c r="AA53" s="174" t="s">
        <v>254</v>
      </c>
      <c r="AB53" s="174"/>
      <c r="AC53" s="174"/>
      <c r="AD53" s="174"/>
    </row>
    <row r="54" spans="2:41">
      <c r="B54" s="1" t="s">
        <v>0</v>
      </c>
      <c r="C54" s="19">
        <f>H69</f>
        <v>640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870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201</v>
      </c>
      <c r="G55" s="3" t="s">
        <v>141</v>
      </c>
      <c r="H55" s="5">
        <v>180</v>
      </c>
      <c r="N55" s="25">
        <v>44942</v>
      </c>
      <c r="O55" s="3" t="s">
        <v>193</v>
      </c>
      <c r="P55" s="3">
        <v>1600</v>
      </c>
      <c r="Q55" s="3">
        <v>1062</v>
      </c>
      <c r="R55" s="18">
        <v>1600</v>
      </c>
      <c r="S55" s="3"/>
      <c r="V55" s="17"/>
      <c r="Y55" s="20"/>
      <c r="AA55" s="4">
        <v>44916</v>
      </c>
      <c r="AB55" s="3" t="s">
        <v>199</v>
      </c>
      <c r="AC55" s="3" t="s">
        <v>203</v>
      </c>
      <c r="AD55" s="5">
        <v>580</v>
      </c>
      <c r="AJ55" s="25">
        <v>44950</v>
      </c>
      <c r="AK55" s="3" t="s">
        <v>248</v>
      </c>
      <c r="AL55" s="3">
        <v>200</v>
      </c>
      <c r="AM55" s="3"/>
      <c r="AN55" s="18">
        <v>200</v>
      </c>
      <c r="AO55" s="3"/>
    </row>
    <row r="56" spans="2:41">
      <c r="B56" s="1" t="s">
        <v>24</v>
      </c>
      <c r="C56" s="19">
        <f>IF(C53&gt;0,C53+C54,C54)</f>
        <v>640</v>
      </c>
      <c r="E56" s="4">
        <v>44918</v>
      </c>
      <c r="F56" s="3" t="s">
        <v>87</v>
      </c>
      <c r="G56" s="3" t="s">
        <v>86</v>
      </c>
      <c r="H56" s="5">
        <v>200</v>
      </c>
      <c r="N56" s="25">
        <v>44945</v>
      </c>
      <c r="O56" s="3" t="s">
        <v>222</v>
      </c>
      <c r="P56" s="3">
        <v>150</v>
      </c>
      <c r="Q56" s="3"/>
      <c r="R56" s="18">
        <v>150</v>
      </c>
      <c r="S56" s="3"/>
      <c r="V56" s="17"/>
      <c r="X56" s="1" t="s">
        <v>24</v>
      </c>
      <c r="Y56" s="19">
        <f>IF(Y53&gt;0,Y53+Y54,Y54)</f>
        <v>870</v>
      </c>
      <c r="AA56" s="4">
        <v>44896</v>
      </c>
      <c r="AB56" s="3" t="s">
        <v>144</v>
      </c>
      <c r="AC56" s="3" t="s">
        <v>200</v>
      </c>
      <c r="AD56" s="5">
        <v>170</v>
      </c>
      <c r="AJ56" s="25">
        <v>44951</v>
      </c>
      <c r="AK56" s="3" t="s">
        <v>268</v>
      </c>
      <c r="AL56" s="3">
        <v>20</v>
      </c>
      <c r="AM56" s="3"/>
      <c r="AN56" s="18">
        <v>20</v>
      </c>
      <c r="AO56" s="3"/>
    </row>
    <row r="57" spans="2:41">
      <c r="B57" s="1" t="s">
        <v>9</v>
      </c>
      <c r="C57" s="20">
        <f>C76</f>
        <v>3413.2900000000004</v>
      </c>
      <c r="E57" s="4">
        <v>44923</v>
      </c>
      <c r="F57" s="3" t="s">
        <v>87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Y76</f>
        <v>2993.2900000000004</v>
      </c>
      <c r="AA57" s="4">
        <v>44872</v>
      </c>
      <c r="AB57" s="3" t="s">
        <v>262</v>
      </c>
      <c r="AC57" s="3" t="s">
        <v>200</v>
      </c>
      <c r="AD57" s="5">
        <v>120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-2773.2900000000004</v>
      </c>
      <c r="E58" s="4">
        <v>44917</v>
      </c>
      <c r="F58" s="3" t="s">
        <v>231</v>
      </c>
      <c r="G58" s="3" t="s">
        <v>230</v>
      </c>
      <c r="H58" s="5">
        <v>110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-2123.2900000000004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75" t="str">
        <f>IF(Y58&lt;0,"NO PAGAR","COBRAR'")</f>
        <v>NO PAGAR</v>
      </c>
      <c r="Y59" s="17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75" t="str">
        <f>IF(C58&lt;0,"NO PAGAR","COBRAR'")</f>
        <v>NO PAGAR</v>
      </c>
      <c r="C60" s="17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68" t="s">
        <v>9</v>
      </c>
      <c r="C61" s="16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68" t="s">
        <v>9</v>
      </c>
      <c r="Y61" s="16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1663.2900000000004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2773.2900000000004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1750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220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70" t="s">
        <v>7</v>
      </c>
      <c r="F69" s="171"/>
      <c r="G69" s="172"/>
      <c r="H69" s="5">
        <f>SUM(H55:H68)</f>
        <v>640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70" t="s">
        <v>7</v>
      </c>
      <c r="AB69" s="171"/>
      <c r="AC69" s="172"/>
      <c r="AD69" s="5">
        <f>SUM(AD55:AD68)</f>
        <v>870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70" t="s">
        <v>7</v>
      </c>
      <c r="O71" s="171"/>
      <c r="P71" s="171"/>
      <c r="Q71" s="172"/>
      <c r="R71" s="18">
        <f>SUM(R55:R70)</f>
        <v>1750</v>
      </c>
      <c r="S71" s="3"/>
      <c r="V71" s="17"/>
      <c r="X71" s="12"/>
      <c r="Y71" s="10"/>
      <c r="AJ71" s="170" t="s">
        <v>7</v>
      </c>
      <c r="AK71" s="171"/>
      <c r="AL71" s="171"/>
      <c r="AM71" s="172"/>
      <c r="AN71" s="18">
        <f>SUM(AN55:AN70)</f>
        <v>220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5" t="s">
        <v>18</v>
      </c>
      <c r="C76" s="16">
        <f>SUM(C62:C75)</f>
        <v>3413.2900000000004</v>
      </c>
      <c r="D76" t="s">
        <v>22</v>
      </c>
      <c r="E76" t="s">
        <v>21</v>
      </c>
      <c r="V76" s="17"/>
      <c r="X76" s="15" t="s">
        <v>18</v>
      </c>
      <c r="Y76" s="16">
        <f>SUM(Y62:Y75)</f>
        <v>2993.2900000000004</v>
      </c>
      <c r="Z76" t="s">
        <v>22</v>
      </c>
      <c r="AA76" t="s">
        <v>21</v>
      </c>
    </row>
    <row r="77" spans="2:41">
      <c r="E77" s="1" t="s">
        <v>19</v>
      </c>
      <c r="V77" s="17"/>
      <c r="AA77" s="1" t="s">
        <v>19</v>
      </c>
    </row>
    <row r="78" spans="2:41">
      <c r="V78" s="17"/>
    </row>
    <row r="79" spans="2:41">
      <c r="V79" s="17"/>
    </row>
    <row r="80" spans="2:41">
      <c r="V80" s="17"/>
    </row>
    <row r="81" spans="8:31">
      <c r="V81" s="17"/>
    </row>
    <row r="82" spans="8:31">
      <c r="V82" s="17"/>
    </row>
    <row r="83" spans="8:31">
      <c r="V83" s="17"/>
    </row>
    <row r="84" spans="8:31">
      <c r="V84" s="17"/>
    </row>
    <row r="85" spans="8:31">
      <c r="V85" s="17"/>
    </row>
    <row r="86" spans="8:31">
      <c r="V86" s="17"/>
    </row>
    <row r="87" spans="8:31">
      <c r="V87" s="17"/>
    </row>
    <row r="88" spans="8:31">
      <c r="V88" s="17"/>
    </row>
    <row r="89" spans="8:31">
      <c r="V89" s="17"/>
    </row>
    <row r="90" spans="8:31">
      <c r="V90" s="17"/>
    </row>
    <row r="91" spans="8:31">
      <c r="V91" s="17"/>
    </row>
    <row r="92" spans="8:31">
      <c r="V92" s="17"/>
    </row>
    <row r="93" spans="8:31">
      <c r="V93" s="17"/>
    </row>
    <row r="94" spans="8:31">
      <c r="V94" s="17"/>
    </row>
    <row r="95" spans="8:31">
      <c r="V95" s="17"/>
      <c r="AC95" s="176" t="s">
        <v>29</v>
      </c>
      <c r="AD95" s="176"/>
      <c r="AE95" s="176"/>
    </row>
    <row r="96" spans="8:31">
      <c r="H96" s="173" t="s">
        <v>28</v>
      </c>
      <c r="I96" s="173"/>
      <c r="J96" s="173"/>
      <c r="V96" s="17"/>
      <c r="AC96" s="176"/>
      <c r="AD96" s="176"/>
      <c r="AE96" s="176"/>
    </row>
    <row r="97" spans="2:41">
      <c r="H97" s="173"/>
      <c r="I97" s="173"/>
      <c r="J97" s="173"/>
      <c r="V97" s="17"/>
      <c r="AC97" s="176"/>
      <c r="AD97" s="176"/>
      <c r="AE97" s="176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929</v>
      </c>
      <c r="C101" s="20">
        <f>IF(X53="PAGADO",0,Y58)</f>
        <v>-2123.2900000000004</v>
      </c>
      <c r="E101" s="174" t="s">
        <v>80</v>
      </c>
      <c r="F101" s="174"/>
      <c r="G101" s="174"/>
      <c r="H101" s="174"/>
      <c r="V101" s="17"/>
      <c r="X101" s="23" t="s">
        <v>32</v>
      </c>
      <c r="Y101" s="20">
        <f>IF(B101="PAGADO",0,C106)</f>
        <v>-793.29000000000042</v>
      </c>
      <c r="AA101" s="174" t="s">
        <v>80</v>
      </c>
      <c r="AB101" s="174"/>
      <c r="AC101" s="174"/>
      <c r="AD101" s="174"/>
    </row>
    <row r="102" spans="2:41">
      <c r="B102" s="1" t="s">
        <v>0</v>
      </c>
      <c r="C102" s="19">
        <f>H117</f>
        <v>1400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480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>
        <v>44907</v>
      </c>
      <c r="F103" s="3" t="s">
        <v>281</v>
      </c>
      <c r="G103" s="3" t="s">
        <v>200</v>
      </c>
      <c r="H103" s="5">
        <v>120</v>
      </c>
      <c r="N103" s="3"/>
      <c r="O103" s="3"/>
      <c r="P103" s="3"/>
      <c r="Q103" s="3"/>
      <c r="R103" s="18"/>
      <c r="S103" s="3"/>
      <c r="V103" s="17"/>
      <c r="Y103" s="20"/>
      <c r="AA103" s="4">
        <v>44919</v>
      </c>
      <c r="AB103" s="3" t="s">
        <v>312</v>
      </c>
      <c r="AC103" s="3" t="s">
        <v>189</v>
      </c>
      <c r="AD103" s="5">
        <v>280</v>
      </c>
      <c r="AJ103" s="25">
        <v>44959</v>
      </c>
      <c r="AK103" s="3" t="s">
        <v>308</v>
      </c>
      <c r="AL103" s="3">
        <v>380</v>
      </c>
      <c r="AM103" s="3"/>
      <c r="AN103" s="18">
        <v>380</v>
      </c>
      <c r="AO103" s="3"/>
    </row>
    <row r="104" spans="2:41">
      <c r="B104" s="1" t="s">
        <v>24</v>
      </c>
      <c r="C104" s="19">
        <f>IF(C101&gt;0,C101+C102,C102)</f>
        <v>1400</v>
      </c>
      <c r="E104" s="4">
        <v>45287</v>
      </c>
      <c r="F104" s="3" t="s">
        <v>284</v>
      </c>
      <c r="G104" s="3" t="s">
        <v>230</v>
      </c>
      <c r="H104" s="5">
        <v>280</v>
      </c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480</v>
      </c>
      <c r="AA104" s="4">
        <v>44951</v>
      </c>
      <c r="AB104" s="3" t="s">
        <v>87</v>
      </c>
      <c r="AC104" s="3" t="s">
        <v>89</v>
      </c>
      <c r="AD104" s="5">
        <v>200</v>
      </c>
      <c r="AJ104" s="25">
        <v>44964</v>
      </c>
      <c r="AK104" s="3" t="s">
        <v>110</v>
      </c>
      <c r="AL104" s="3">
        <v>50</v>
      </c>
      <c r="AM104" s="3"/>
      <c r="AN104" s="18">
        <v>50</v>
      </c>
      <c r="AO104" s="3"/>
    </row>
    <row r="105" spans="2:41">
      <c r="B105" s="1" t="s">
        <v>9</v>
      </c>
      <c r="C105" s="20">
        <f>C120</f>
        <v>2193.2900000000004</v>
      </c>
      <c r="E105" s="4">
        <v>44932</v>
      </c>
      <c r="F105" s="3" t="s">
        <v>237</v>
      </c>
      <c r="G105" s="3" t="s">
        <v>151</v>
      </c>
      <c r="H105" s="5">
        <v>200</v>
      </c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1440.3300000000004</v>
      </c>
      <c r="AA105" s="4"/>
      <c r="AB105" s="3"/>
      <c r="AC105" s="3"/>
      <c r="AD105" s="5"/>
      <c r="AJ105" s="25">
        <v>44965</v>
      </c>
      <c r="AK105" s="3" t="s">
        <v>315</v>
      </c>
      <c r="AL105" s="3">
        <v>100</v>
      </c>
      <c r="AM105" s="3">
        <v>1107</v>
      </c>
      <c r="AN105" s="18">
        <v>100</v>
      </c>
      <c r="AO105" s="3"/>
    </row>
    <row r="106" spans="2:41">
      <c r="B106" s="6" t="s">
        <v>25</v>
      </c>
      <c r="C106" s="21">
        <f>C104-C105</f>
        <v>-793.29000000000042</v>
      </c>
      <c r="E106" s="4">
        <v>44939</v>
      </c>
      <c r="F106" s="3" t="s">
        <v>237</v>
      </c>
      <c r="G106" s="3" t="s">
        <v>152</v>
      </c>
      <c r="H106" s="5">
        <v>200</v>
      </c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-960.33000000000038</v>
      </c>
      <c r="AA106" s="4"/>
      <c r="AB106" s="3"/>
      <c r="AC106" s="3"/>
      <c r="AD106" s="5"/>
      <c r="AJ106" s="25">
        <v>44965</v>
      </c>
      <c r="AK106" s="3" t="s">
        <v>317</v>
      </c>
      <c r="AL106" s="3">
        <v>40</v>
      </c>
      <c r="AM106" s="3"/>
      <c r="AN106" s="18">
        <v>40</v>
      </c>
      <c r="AO106" s="3"/>
    </row>
    <row r="107" spans="2:41" ht="26.25">
      <c r="B107" s="177" t="str">
        <f>IF(C106&lt;0,"NO PAGAR","COBRAR")</f>
        <v>NO PAGAR</v>
      </c>
      <c r="C107" s="177"/>
      <c r="E107" s="4">
        <v>44935</v>
      </c>
      <c r="F107" s="3" t="s">
        <v>85</v>
      </c>
      <c r="G107" s="3" t="s">
        <v>200</v>
      </c>
      <c r="H107" s="5">
        <v>200</v>
      </c>
      <c r="N107" s="3"/>
      <c r="O107" s="3"/>
      <c r="P107" s="3"/>
      <c r="Q107" s="3"/>
      <c r="R107" s="18"/>
      <c r="S107" s="3"/>
      <c r="V107" s="17"/>
      <c r="X107" s="177" t="str">
        <f>IF(Y106&lt;0,"NO PAGAR","COBRAR")</f>
        <v>NO PAGAR</v>
      </c>
      <c r="Y107" s="177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68" t="s">
        <v>9</v>
      </c>
      <c r="C108" s="169"/>
      <c r="E108" s="4">
        <v>44937</v>
      </c>
      <c r="F108" s="3" t="s">
        <v>85</v>
      </c>
      <c r="G108" s="3" t="s">
        <v>200</v>
      </c>
      <c r="H108" s="5">
        <v>200</v>
      </c>
      <c r="N108" s="3"/>
      <c r="O108" s="3"/>
      <c r="P108" s="3"/>
      <c r="Q108" s="3"/>
      <c r="R108" s="18"/>
      <c r="S108" s="3"/>
      <c r="V108" s="17"/>
      <c r="X108" s="168" t="s">
        <v>9</v>
      </c>
      <c r="Y108" s="169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IF(C130&lt;0,"SALDO A FAVOR","SALDO ADELANTAD0'")</f>
        <v>SALDO ADELANTAD0'</v>
      </c>
      <c r="C109" s="10">
        <f>IF(Y58&lt;=0,Y58*-1)</f>
        <v>2123.2900000000004</v>
      </c>
      <c r="E109" s="4">
        <v>44942</v>
      </c>
      <c r="F109" s="3" t="s">
        <v>85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ADELANTADO</v>
      </c>
      <c r="Y109" s="10">
        <f>IF(C106&lt;=0,C106*-1)</f>
        <v>793.29000000000042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570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>
        <v>50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>
        <v>30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13</v>
      </c>
      <c r="C113" s="10">
        <v>20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>
        <v>47.04</v>
      </c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17</v>
      </c>
      <c r="C117" s="10"/>
      <c r="E117" s="170" t="s">
        <v>7</v>
      </c>
      <c r="F117" s="171"/>
      <c r="G117" s="172"/>
      <c r="H117" s="5">
        <f>SUM(H103:H116)</f>
        <v>1400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170" t="s">
        <v>7</v>
      </c>
      <c r="AB117" s="171"/>
      <c r="AC117" s="172"/>
      <c r="AD117" s="5">
        <f>SUM(AD103:AD116)</f>
        <v>480</v>
      </c>
      <c r="AJ117" s="3"/>
      <c r="AK117" s="3"/>
      <c r="AL117" s="3"/>
      <c r="AM117" s="3"/>
      <c r="AN117" s="18"/>
      <c r="AO117" s="3"/>
    </row>
    <row r="118" spans="1:43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1:43">
      <c r="B119" s="12"/>
      <c r="C119" s="10"/>
      <c r="N119" s="170" t="s">
        <v>7</v>
      </c>
      <c r="O119" s="171"/>
      <c r="P119" s="171"/>
      <c r="Q119" s="172"/>
      <c r="R119" s="18">
        <f>SUM(R103:R118)</f>
        <v>0</v>
      </c>
      <c r="S119" s="3"/>
      <c r="V119" s="17"/>
      <c r="X119" s="12"/>
      <c r="Y119" s="10"/>
      <c r="AJ119" s="170" t="s">
        <v>7</v>
      </c>
      <c r="AK119" s="171"/>
      <c r="AL119" s="171"/>
      <c r="AM119" s="172"/>
      <c r="AN119" s="18">
        <f>SUM(AN103:AN118)</f>
        <v>570</v>
      </c>
      <c r="AO119" s="3"/>
    </row>
    <row r="120" spans="1:43">
      <c r="B120" s="15" t="s">
        <v>18</v>
      </c>
      <c r="C120" s="16">
        <f>SUM(C109:C119)</f>
        <v>2193.2900000000004</v>
      </c>
      <c r="V120" s="17"/>
      <c r="X120" s="15" t="s">
        <v>18</v>
      </c>
      <c r="Y120" s="16">
        <f>SUM(Y109:Y119)</f>
        <v>1440.3300000000004</v>
      </c>
    </row>
    <row r="121" spans="1:43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1:43">
      <c r="E122" s="1" t="s">
        <v>19</v>
      </c>
      <c r="V122" s="17"/>
      <c r="AA122" s="1" t="s">
        <v>19</v>
      </c>
    </row>
    <row r="123" spans="1:43">
      <c r="V123" s="17"/>
    </row>
    <row r="124" spans="1:43">
      <c r="V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V128" s="17"/>
    </row>
    <row r="129" spans="2:41">
      <c r="H129" s="173" t="s">
        <v>30</v>
      </c>
      <c r="I129" s="173"/>
      <c r="J129" s="173"/>
      <c r="V129" s="17"/>
      <c r="AA129" s="173" t="s">
        <v>31</v>
      </c>
      <c r="AB129" s="173"/>
      <c r="AC129" s="173"/>
    </row>
    <row r="130" spans="2:41">
      <c r="H130" s="173"/>
      <c r="I130" s="173"/>
      <c r="J130" s="173"/>
      <c r="V130" s="17"/>
      <c r="AA130" s="173"/>
      <c r="AB130" s="173"/>
      <c r="AC130" s="173"/>
    </row>
    <row r="131" spans="2:41">
      <c r="V131" s="17"/>
    </row>
    <row r="132" spans="2:41">
      <c r="V132" s="17"/>
    </row>
    <row r="133" spans="2:41" ht="23.25">
      <c r="B133" s="24" t="s">
        <v>33</v>
      </c>
      <c r="V133" s="17"/>
      <c r="X133" s="22" t="s">
        <v>33</v>
      </c>
    </row>
    <row r="134" spans="2:41" ht="23.25">
      <c r="B134" s="23" t="s">
        <v>32</v>
      </c>
      <c r="C134" s="20">
        <f>IF(X101="PAGADO",0,C106)</f>
        <v>-793.29000000000042</v>
      </c>
      <c r="E134" s="174" t="s">
        <v>254</v>
      </c>
      <c r="F134" s="174"/>
      <c r="G134" s="174"/>
      <c r="H134" s="174"/>
      <c r="V134" s="17"/>
      <c r="X134" s="23" t="s">
        <v>32</v>
      </c>
      <c r="Y134" s="20">
        <f>IF(B134="PAGADO",0,C139)</f>
        <v>-1640.3300000000004</v>
      </c>
      <c r="AA134" s="174" t="s">
        <v>357</v>
      </c>
      <c r="AB134" s="174"/>
      <c r="AC134" s="174"/>
      <c r="AD134" s="174"/>
      <c r="AK134" t="s">
        <v>10</v>
      </c>
    </row>
    <row r="135" spans="2:41">
      <c r="B135" s="1" t="s">
        <v>0</v>
      </c>
      <c r="C135" s="19">
        <f>H150</f>
        <v>900</v>
      </c>
      <c r="E135" s="2" t="s">
        <v>1</v>
      </c>
      <c r="F135" s="2" t="s">
        <v>2</v>
      </c>
      <c r="G135" s="2" t="s">
        <v>3</v>
      </c>
      <c r="H135" s="2" t="s">
        <v>4</v>
      </c>
      <c r="N135" s="2" t="s">
        <v>1</v>
      </c>
      <c r="O135" s="2" t="s">
        <v>5</v>
      </c>
      <c r="P135" s="2" t="s">
        <v>4</v>
      </c>
      <c r="Q135" s="2" t="s">
        <v>6</v>
      </c>
      <c r="R135" s="2" t="s">
        <v>7</v>
      </c>
      <c r="S135" s="3"/>
      <c r="V135" s="17"/>
      <c r="X135" s="1" t="s">
        <v>0</v>
      </c>
      <c r="Y135" s="19">
        <f>AD150</f>
        <v>825</v>
      </c>
      <c r="AA135" s="2" t="s">
        <v>1</v>
      </c>
      <c r="AB135" s="2" t="s">
        <v>2</v>
      </c>
      <c r="AC135" s="2" t="s">
        <v>3</v>
      </c>
      <c r="AD135" s="2" t="s">
        <v>4</v>
      </c>
      <c r="AJ135" s="2" t="s">
        <v>1</v>
      </c>
      <c r="AK135" s="2" t="s">
        <v>5</v>
      </c>
      <c r="AL135" s="2" t="s">
        <v>4</v>
      </c>
      <c r="AM135" s="2" t="s">
        <v>6</v>
      </c>
      <c r="AN135" s="2" t="s">
        <v>7</v>
      </c>
      <c r="AO135" s="3"/>
    </row>
    <row r="136" spans="2:41">
      <c r="C136" s="20"/>
      <c r="E136" s="4">
        <v>44884</v>
      </c>
      <c r="F136" s="3" t="s">
        <v>138</v>
      </c>
      <c r="G136" s="3" t="s">
        <v>141</v>
      </c>
      <c r="H136" s="5">
        <v>170</v>
      </c>
      <c r="N136" s="25"/>
      <c r="O136" s="3"/>
      <c r="P136" s="3"/>
      <c r="Q136" s="3"/>
      <c r="R136" s="18"/>
      <c r="S136" s="3"/>
      <c r="V136" s="17"/>
      <c r="Y136" s="20"/>
      <c r="AA136" s="4">
        <v>44886</v>
      </c>
      <c r="AB136" s="3" t="s">
        <v>353</v>
      </c>
      <c r="AC136" s="3" t="s">
        <v>106</v>
      </c>
      <c r="AD136" s="5">
        <v>315</v>
      </c>
      <c r="AJ136" s="25">
        <v>44974</v>
      </c>
      <c r="AK136" s="3" t="s">
        <v>366</v>
      </c>
      <c r="AL136" s="3">
        <v>150</v>
      </c>
      <c r="AM136" s="3"/>
      <c r="AN136" s="18">
        <v>150</v>
      </c>
      <c r="AO136" s="3"/>
    </row>
    <row r="137" spans="2:41">
      <c r="B137" s="1" t="s">
        <v>24</v>
      </c>
      <c r="C137" s="19">
        <f>IF(C134&gt;0,C135+C134,C135)</f>
        <v>900</v>
      </c>
      <c r="E137" s="4">
        <v>44911</v>
      </c>
      <c r="F137" s="3" t="s">
        <v>138</v>
      </c>
      <c r="G137" s="3" t="s">
        <v>143</v>
      </c>
      <c r="H137" s="5">
        <v>190</v>
      </c>
      <c r="N137" s="25">
        <v>44973</v>
      </c>
      <c r="O137" s="3" t="s">
        <v>337</v>
      </c>
      <c r="P137" s="3">
        <v>1580</v>
      </c>
      <c r="Q137" s="3"/>
      <c r="R137" s="18">
        <v>1580</v>
      </c>
      <c r="S137" s="3"/>
      <c r="V137" s="17"/>
      <c r="X137" s="1" t="s">
        <v>24</v>
      </c>
      <c r="Y137" s="19">
        <f>IF(Y134&gt;0,Y134+Y135,Y135)</f>
        <v>825</v>
      </c>
      <c r="AA137" s="4">
        <v>44945</v>
      </c>
      <c r="AB137" s="3" t="s">
        <v>367</v>
      </c>
      <c r="AC137" s="3" t="s">
        <v>368</v>
      </c>
      <c r="AD137" s="5">
        <v>110</v>
      </c>
      <c r="AJ137" s="3"/>
      <c r="AK137" s="3"/>
      <c r="AL137" s="3"/>
      <c r="AM137" s="3"/>
      <c r="AN137" s="18"/>
      <c r="AO137" s="3"/>
    </row>
    <row r="138" spans="2:41">
      <c r="B138" s="1" t="s">
        <v>9</v>
      </c>
      <c r="C138" s="20">
        <f>C152</f>
        <v>2540.3300000000004</v>
      </c>
      <c r="E138" s="4">
        <v>44924</v>
      </c>
      <c r="F138" s="3" t="s">
        <v>138</v>
      </c>
      <c r="G138" s="3" t="s">
        <v>143</v>
      </c>
      <c r="H138" s="5">
        <v>190</v>
      </c>
      <c r="N138" s="3"/>
      <c r="O138" s="3"/>
      <c r="P138" s="3"/>
      <c r="Q138" s="3"/>
      <c r="R138" s="18"/>
      <c r="S138" s="3"/>
      <c r="V138" s="17"/>
      <c r="X138" s="1" t="s">
        <v>9</v>
      </c>
      <c r="Y138" s="20">
        <f>Y153</f>
        <v>1850.8100000000004</v>
      </c>
      <c r="AA138" s="4">
        <v>44946</v>
      </c>
      <c r="AB138" s="3" t="s">
        <v>87</v>
      </c>
      <c r="AC138" s="3" t="s">
        <v>89</v>
      </c>
      <c r="AD138" s="5">
        <v>200</v>
      </c>
      <c r="AJ138" s="3"/>
      <c r="AK138" s="3"/>
      <c r="AL138" s="3"/>
      <c r="AM138" s="3"/>
      <c r="AN138" s="18"/>
      <c r="AO138" s="3"/>
    </row>
    <row r="139" spans="2:41">
      <c r="B139" s="6" t="s">
        <v>26</v>
      </c>
      <c r="C139" s="21">
        <f>C137-C138</f>
        <v>-1640.3300000000004</v>
      </c>
      <c r="E139" s="4">
        <v>44953</v>
      </c>
      <c r="F139" s="3" t="s">
        <v>88</v>
      </c>
      <c r="G139" s="3" t="s">
        <v>86</v>
      </c>
      <c r="H139" s="5">
        <v>200</v>
      </c>
      <c r="N139" s="3"/>
      <c r="O139" s="3"/>
      <c r="P139" s="3"/>
      <c r="Q139" s="3"/>
      <c r="R139" s="18"/>
      <c r="S139" s="3"/>
      <c r="V139" s="17"/>
      <c r="X139" s="6" t="s">
        <v>27</v>
      </c>
      <c r="Y139" s="21">
        <f>Y137-Y138</f>
        <v>-1025.8100000000004</v>
      </c>
      <c r="AA139" s="4">
        <v>44949</v>
      </c>
      <c r="AB139" s="3" t="s">
        <v>87</v>
      </c>
      <c r="AC139" s="3" t="s">
        <v>89</v>
      </c>
      <c r="AD139" s="5">
        <v>200</v>
      </c>
      <c r="AJ139" s="3"/>
      <c r="AK139" s="3"/>
      <c r="AL139" s="3"/>
      <c r="AM139" s="3"/>
      <c r="AN139" s="18"/>
      <c r="AO139" s="3"/>
    </row>
    <row r="140" spans="2:41" ht="23.25">
      <c r="B140" s="6"/>
      <c r="C140" s="7"/>
      <c r="E140" s="4">
        <v>44956</v>
      </c>
      <c r="F140" s="3" t="s">
        <v>88</v>
      </c>
      <c r="G140" s="3" t="s">
        <v>86</v>
      </c>
      <c r="H140" s="5">
        <v>150</v>
      </c>
      <c r="N140" s="3"/>
      <c r="O140" s="3"/>
      <c r="P140" s="3"/>
      <c r="Q140" s="3"/>
      <c r="R140" s="18"/>
      <c r="S140" s="3"/>
      <c r="V140" s="17"/>
      <c r="X140" s="175" t="str">
        <f>IF(Y139&lt;0,"NO PAGAR","COBRAR'")</f>
        <v>NO PAGAR</v>
      </c>
      <c r="Y140" s="175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 ht="23.25">
      <c r="B141" s="175" t="str">
        <f>IF(C139&lt;0,"NO PAGAR","COBRAR'")</f>
        <v>NO PAGAR</v>
      </c>
      <c r="C141" s="175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/>
      <c r="Y141" s="8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168" t="s">
        <v>9</v>
      </c>
      <c r="C142" s="169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168" t="s">
        <v>9</v>
      </c>
      <c r="Y142" s="169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9" t="str">
        <f>IF(Y106&lt;0,"SALDO ADELANTADO","SALDO A FAVOR '")</f>
        <v>SALDO ADELANTADO</v>
      </c>
      <c r="C143" s="10">
        <f>IF(Y106&lt;=0,Y106*-1)</f>
        <v>960.33000000000038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9" t="str">
        <f>IF(C139&lt;0,"SALDO ADELANTADO","SALDO A FAVOR'")</f>
        <v>SALDO ADELANTADO</v>
      </c>
      <c r="Y143" s="10">
        <f>IF(C139&lt;=0,C139*-1)</f>
        <v>1640.3300000000004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10</v>
      </c>
      <c r="C144" s="10">
        <f>R152</f>
        <v>1580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10</v>
      </c>
      <c r="Y144" s="10">
        <f>AN152</f>
        <v>150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11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11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12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12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13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13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14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14</v>
      </c>
      <c r="Y148" s="10">
        <v>60.48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15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15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16</v>
      </c>
      <c r="C150" s="10"/>
      <c r="E150" s="170" t="s">
        <v>7</v>
      </c>
      <c r="F150" s="171"/>
      <c r="G150" s="172"/>
      <c r="H150" s="5">
        <f>SUM(H136:H149)</f>
        <v>900</v>
      </c>
      <c r="N150" s="3"/>
      <c r="O150" s="3"/>
      <c r="P150" s="3"/>
      <c r="Q150" s="3"/>
      <c r="R150" s="18"/>
      <c r="S150" s="3"/>
      <c r="V150" s="17"/>
      <c r="X150" s="11" t="s">
        <v>16</v>
      </c>
      <c r="Y150" s="10"/>
      <c r="AA150" s="170" t="s">
        <v>7</v>
      </c>
      <c r="AB150" s="171"/>
      <c r="AC150" s="172"/>
      <c r="AD150" s="5">
        <f>SUM(AD136:AD149)</f>
        <v>825</v>
      </c>
      <c r="AJ150" s="3"/>
      <c r="AK150" s="3"/>
      <c r="AL150" s="3"/>
      <c r="AM150" s="3"/>
      <c r="AN150" s="18"/>
      <c r="AO150" s="3"/>
    </row>
    <row r="151" spans="2:41" ht="14.25" customHeight="1">
      <c r="B151" s="11" t="s">
        <v>17</v>
      </c>
      <c r="C151" s="10"/>
      <c r="E151" s="13"/>
      <c r="F151" s="13"/>
      <c r="G151" s="13"/>
      <c r="N151" s="3"/>
      <c r="O151" s="3"/>
      <c r="P151" s="3"/>
      <c r="Q151" s="3"/>
      <c r="R151" s="18"/>
      <c r="S151" s="3"/>
      <c r="V151" s="17"/>
      <c r="X151" s="11" t="s">
        <v>17</v>
      </c>
      <c r="Y151" s="10"/>
      <c r="AA151" s="13"/>
      <c r="AB151" s="13"/>
      <c r="AC151" s="13"/>
      <c r="AJ151" s="3"/>
      <c r="AK151" s="3"/>
      <c r="AL151" s="3"/>
      <c r="AM151" s="3"/>
      <c r="AN151" s="18"/>
      <c r="AO151" s="3"/>
    </row>
    <row r="152" spans="2:41">
      <c r="B152" s="15" t="s">
        <v>18</v>
      </c>
      <c r="C152" s="16">
        <f>SUM(C143:C151)</f>
        <v>2540.3300000000004</v>
      </c>
      <c r="N152" s="170" t="s">
        <v>7</v>
      </c>
      <c r="O152" s="171"/>
      <c r="P152" s="171"/>
      <c r="Q152" s="172"/>
      <c r="R152" s="18">
        <f>SUM(R136:R151)</f>
        <v>1580</v>
      </c>
      <c r="S152" s="3"/>
      <c r="V152" s="17"/>
      <c r="X152" s="12"/>
      <c r="Y152" s="10"/>
      <c r="AJ152" s="170" t="s">
        <v>7</v>
      </c>
      <c r="AK152" s="171"/>
      <c r="AL152" s="171"/>
      <c r="AM152" s="172"/>
      <c r="AN152" s="18">
        <f>SUM(AN136:AN151)</f>
        <v>150</v>
      </c>
      <c r="AO152" s="3"/>
    </row>
    <row r="153" spans="2:41">
      <c r="D153" t="s">
        <v>22</v>
      </c>
      <c r="E153" t="s">
        <v>21</v>
      </c>
      <c r="V153" s="17"/>
      <c r="X153" s="15" t="s">
        <v>18</v>
      </c>
      <c r="Y153" s="16">
        <f>SUM(Y143:Y152)</f>
        <v>1850.8100000000004</v>
      </c>
      <c r="Z153" t="s">
        <v>22</v>
      </c>
      <c r="AA153" t="s">
        <v>21</v>
      </c>
    </row>
    <row r="154" spans="2:41">
      <c r="E154" s="1" t="s">
        <v>19</v>
      </c>
      <c r="V154" s="17"/>
      <c r="AA154" s="1" t="s">
        <v>19</v>
      </c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  <c r="AC168" s="176" t="s">
        <v>29</v>
      </c>
      <c r="AD168" s="176"/>
      <c r="AE168" s="176"/>
    </row>
    <row r="169" spans="2:41">
      <c r="H169" s="173" t="s">
        <v>28</v>
      </c>
      <c r="I169" s="173"/>
      <c r="J169" s="173"/>
      <c r="V169" s="17"/>
      <c r="AC169" s="176"/>
      <c r="AD169" s="176"/>
      <c r="AE169" s="176"/>
    </row>
    <row r="170" spans="2:41">
      <c r="H170" s="173"/>
      <c r="I170" s="173"/>
      <c r="J170" s="173"/>
      <c r="V170" s="17"/>
      <c r="AC170" s="176"/>
      <c r="AD170" s="176"/>
      <c r="AE170" s="176"/>
    </row>
    <row r="171" spans="2:41">
      <c r="V171" s="17"/>
    </row>
    <row r="172" spans="2:41" ht="23.25">
      <c r="B172" s="22" t="s">
        <v>63</v>
      </c>
      <c r="V172" s="17"/>
    </row>
    <row r="173" spans="2:41" ht="23.25">
      <c r="B173" s="23" t="s">
        <v>32</v>
      </c>
      <c r="C173" s="20">
        <f>IF(X134="PAGADO",0,Y139)</f>
        <v>-1025.8100000000004</v>
      </c>
      <c r="V173" s="17"/>
      <c r="X173" s="22" t="s">
        <v>63</v>
      </c>
    </row>
    <row r="174" spans="2:41" ht="23.25">
      <c r="B174" s="1" t="s">
        <v>0</v>
      </c>
      <c r="C174" s="19">
        <f>H190</f>
        <v>530</v>
      </c>
      <c r="E174" s="174" t="s">
        <v>357</v>
      </c>
      <c r="F174" s="174"/>
      <c r="G174" s="174"/>
      <c r="H174" s="174"/>
      <c r="V174" s="17"/>
      <c r="X174" s="23" t="s">
        <v>32</v>
      </c>
      <c r="Y174" s="20">
        <f>IF(B173="PAGADO",0,C178)</f>
        <v>-1065.8100000000004</v>
      </c>
      <c r="AA174" s="174" t="s">
        <v>357</v>
      </c>
      <c r="AB174" s="174"/>
      <c r="AC174" s="174"/>
      <c r="AD174" s="174"/>
    </row>
    <row r="175" spans="2:41">
      <c r="C175" s="20"/>
      <c r="E175" s="2" t="s">
        <v>1</v>
      </c>
      <c r="F175" s="2" t="s">
        <v>2</v>
      </c>
      <c r="G175" s="2" t="s">
        <v>3</v>
      </c>
      <c r="H175" s="2" t="s">
        <v>4</v>
      </c>
      <c r="N175" s="2" t="s">
        <v>1</v>
      </c>
      <c r="O175" s="2" t="s">
        <v>5</v>
      </c>
      <c r="P175" s="2" t="s">
        <v>4</v>
      </c>
      <c r="Q175" s="2" t="s">
        <v>6</v>
      </c>
      <c r="R175" s="2" t="s">
        <v>7</v>
      </c>
      <c r="S175" s="3"/>
      <c r="V175" s="17"/>
      <c r="X175" s="1" t="s">
        <v>0</v>
      </c>
      <c r="Y175" s="19">
        <f>AD190</f>
        <v>360</v>
      </c>
      <c r="AA175" s="2" t="s">
        <v>1</v>
      </c>
      <c r="AB175" s="2" t="s">
        <v>2</v>
      </c>
      <c r="AC175" s="2" t="s">
        <v>3</v>
      </c>
      <c r="AD175" s="2" t="s">
        <v>4</v>
      </c>
      <c r="AJ175" s="2" t="s">
        <v>1</v>
      </c>
      <c r="AK175" s="2" t="s">
        <v>5</v>
      </c>
      <c r="AL175" s="2" t="s">
        <v>4</v>
      </c>
      <c r="AM175" s="2" t="s">
        <v>6</v>
      </c>
      <c r="AN175" s="2" t="s">
        <v>7</v>
      </c>
      <c r="AO175" s="3"/>
    </row>
    <row r="176" spans="2:41">
      <c r="B176" s="1" t="s">
        <v>24</v>
      </c>
      <c r="C176" s="19">
        <f>IF(C173&gt;0,C173+C174,C174)</f>
        <v>530</v>
      </c>
      <c r="E176" s="4">
        <v>44907</v>
      </c>
      <c r="F176" s="3" t="s">
        <v>88</v>
      </c>
      <c r="G176" s="3" t="s">
        <v>86</v>
      </c>
      <c r="H176" s="5">
        <v>150</v>
      </c>
      <c r="N176" s="25">
        <v>44985</v>
      </c>
      <c r="O176" s="3" t="s">
        <v>315</v>
      </c>
      <c r="P176" s="3">
        <v>250</v>
      </c>
      <c r="Q176" s="3"/>
      <c r="R176" s="18">
        <v>250</v>
      </c>
      <c r="S176" s="3"/>
      <c r="V176" s="17"/>
      <c r="Y176" s="20"/>
      <c r="AA176" s="4">
        <v>44968</v>
      </c>
      <c r="AB176" s="3" t="s">
        <v>194</v>
      </c>
      <c r="AC176" s="3" t="s">
        <v>169</v>
      </c>
      <c r="AD176" s="5">
        <v>180</v>
      </c>
      <c r="AJ176" s="25">
        <v>44992</v>
      </c>
      <c r="AK176" s="3" t="s">
        <v>451</v>
      </c>
      <c r="AL176" s="3">
        <v>220</v>
      </c>
      <c r="AM176" s="3">
        <v>1145</v>
      </c>
      <c r="AN176" s="18">
        <v>220</v>
      </c>
      <c r="AO176" s="3"/>
    </row>
    <row r="177" spans="2:41">
      <c r="B177" s="1" t="s">
        <v>9</v>
      </c>
      <c r="C177" s="20">
        <f>C200</f>
        <v>1595.8100000000004</v>
      </c>
      <c r="E177" s="4">
        <v>44966</v>
      </c>
      <c r="F177" s="3" t="s">
        <v>286</v>
      </c>
      <c r="G177" s="3" t="s">
        <v>150</v>
      </c>
      <c r="H177" s="5">
        <v>180</v>
      </c>
      <c r="N177" s="25">
        <v>44958</v>
      </c>
      <c r="O177" s="3" t="s">
        <v>416</v>
      </c>
      <c r="P177" s="3">
        <v>200</v>
      </c>
      <c r="Q177" s="3"/>
      <c r="R177" s="18">
        <v>200</v>
      </c>
      <c r="S177" s="3"/>
      <c r="V177" s="17"/>
      <c r="X177" s="1" t="s">
        <v>24</v>
      </c>
      <c r="Y177" s="19">
        <f>IF(Y174&gt;0,Y174+Y175,Y175)</f>
        <v>360</v>
      </c>
      <c r="AA177" s="4">
        <v>44975</v>
      </c>
      <c r="AB177" s="3" t="s">
        <v>194</v>
      </c>
      <c r="AC177" s="3" t="s">
        <v>169</v>
      </c>
      <c r="AD177" s="5">
        <v>180</v>
      </c>
      <c r="AJ177" s="25">
        <v>44993</v>
      </c>
      <c r="AK177" s="3" t="s">
        <v>465</v>
      </c>
      <c r="AL177" s="3">
        <v>350</v>
      </c>
      <c r="AM177" s="3">
        <v>1147</v>
      </c>
      <c r="AN177" s="18">
        <v>350</v>
      </c>
      <c r="AO177" s="3"/>
    </row>
    <row r="178" spans="2:41">
      <c r="B178" s="6" t="s">
        <v>25</v>
      </c>
      <c r="C178" s="21">
        <f>C176-C177</f>
        <v>-1065.8100000000004</v>
      </c>
      <c r="E178" s="4">
        <v>44965</v>
      </c>
      <c r="F178" s="3" t="s">
        <v>88</v>
      </c>
      <c r="G178" s="3" t="s">
        <v>86</v>
      </c>
      <c r="H178" s="5">
        <v>200</v>
      </c>
      <c r="N178" s="3"/>
      <c r="O178" s="3"/>
      <c r="P178" s="3"/>
      <c r="Q178" s="3"/>
      <c r="R178" s="18"/>
      <c r="S178" s="3"/>
      <c r="V178" s="17"/>
      <c r="X178" s="1" t="s">
        <v>9</v>
      </c>
      <c r="Y178" s="20">
        <f>Y201</f>
        <v>2588.2800000000007</v>
      </c>
      <c r="AA178" s="4"/>
      <c r="AB178" s="3"/>
      <c r="AC178" s="3"/>
      <c r="AD178" s="5"/>
      <c r="AJ178" s="25">
        <v>44994</v>
      </c>
      <c r="AK178" s="3" t="s">
        <v>480</v>
      </c>
      <c r="AL178" s="3">
        <v>220</v>
      </c>
      <c r="AM178" s="3">
        <v>1148</v>
      </c>
      <c r="AN178" s="18">
        <v>240</v>
      </c>
      <c r="AO178" s="3"/>
    </row>
    <row r="179" spans="2:41" ht="26.25">
      <c r="B179" s="177" t="str">
        <f>IF(C178&lt;0,"NO PAGAR","COBRAR")</f>
        <v>NO PAGAR</v>
      </c>
      <c r="C179" s="177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6" t="s">
        <v>8</v>
      </c>
      <c r="Y179" s="21">
        <f>Y177-Y178</f>
        <v>-2228.2800000000007</v>
      </c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 ht="26.25">
      <c r="B180" s="168" t="s">
        <v>9</v>
      </c>
      <c r="C180" s="169"/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177" t="str">
        <f>IF(Y179&lt;0,"NO PAGAR","COBRAR")</f>
        <v>NO PAGAR</v>
      </c>
      <c r="Y180" s="177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9" t="str">
        <f>IF(C214&lt;0,"SALDO A FAVOR","SALDO ADELANTAD0'")</f>
        <v>SALDO ADELANTAD0'</v>
      </c>
      <c r="C181" s="10">
        <f>IF(Y139&lt;=0,Y139*-1)</f>
        <v>1025.8100000000004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168" t="s">
        <v>9</v>
      </c>
      <c r="Y181" s="169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10</v>
      </c>
      <c r="C182" s="10">
        <f>R192</f>
        <v>450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9" t="str">
        <f>IF(C178&lt;0,"SALDO ADELANTADO","SALDO A FAVOR'")</f>
        <v>SALDO ADELANTADO</v>
      </c>
      <c r="Y182" s="10">
        <f>IF(C178&lt;=0,C178*-1)</f>
        <v>1065.8100000000004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11</v>
      </c>
      <c r="C183" s="10">
        <v>50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10</v>
      </c>
      <c r="Y183" s="10">
        <f>AN192</f>
        <v>810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12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11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13</v>
      </c>
      <c r="C185" s="10">
        <v>20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12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14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13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15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452</v>
      </c>
      <c r="Y187" s="10">
        <v>59.5</v>
      </c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16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455</v>
      </c>
      <c r="Y188" s="10">
        <v>91.28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17</v>
      </c>
      <c r="C189" s="10">
        <v>50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16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170" t="s">
        <v>7</v>
      </c>
      <c r="F190" s="171"/>
      <c r="G190" s="172"/>
      <c r="H190" s="5">
        <f>SUM(H176:H189)</f>
        <v>530</v>
      </c>
      <c r="N190" s="3"/>
      <c r="O190" s="3"/>
      <c r="P190" s="3"/>
      <c r="Q190" s="3"/>
      <c r="R190" s="18"/>
      <c r="S190" s="3"/>
      <c r="V190" s="17"/>
      <c r="X190" s="11" t="s">
        <v>479</v>
      </c>
      <c r="Y190" s="10">
        <v>561.69000000000005</v>
      </c>
      <c r="AA190" s="170" t="s">
        <v>7</v>
      </c>
      <c r="AB190" s="171"/>
      <c r="AC190" s="172"/>
      <c r="AD190" s="5">
        <f>SUM(AD176:AD189)</f>
        <v>360</v>
      </c>
      <c r="AJ190" s="3"/>
      <c r="AK190" s="3"/>
      <c r="AL190" s="3"/>
      <c r="AM190" s="3"/>
      <c r="AN190" s="18"/>
      <c r="AO190" s="3"/>
    </row>
    <row r="191" spans="2:41">
      <c r="B191" s="12"/>
      <c r="C191" s="10"/>
      <c r="E191" s="13"/>
      <c r="F191" s="13"/>
      <c r="G191" s="13"/>
      <c r="N191" s="3"/>
      <c r="O191" s="3"/>
      <c r="P191" s="3"/>
      <c r="Q191" s="3"/>
      <c r="R191" s="18"/>
      <c r="S191" s="3"/>
      <c r="V191" s="17"/>
      <c r="X191" s="12"/>
      <c r="Y191" s="10"/>
      <c r="AA191" s="13"/>
      <c r="AB191" s="13"/>
      <c r="AC191" s="13"/>
      <c r="AJ191" s="3"/>
      <c r="AK191" s="3"/>
      <c r="AL191" s="3"/>
      <c r="AM191" s="3"/>
      <c r="AN191" s="18"/>
      <c r="AO191" s="3"/>
    </row>
    <row r="192" spans="2:41">
      <c r="B192" s="12"/>
      <c r="C192" s="10"/>
      <c r="N192" s="170" t="s">
        <v>7</v>
      </c>
      <c r="O192" s="171"/>
      <c r="P192" s="171"/>
      <c r="Q192" s="172"/>
      <c r="R192" s="18">
        <f>SUM(R176:R191)</f>
        <v>450</v>
      </c>
      <c r="S192" s="3"/>
      <c r="V192" s="17"/>
      <c r="X192" s="12"/>
      <c r="Y192" s="10"/>
      <c r="AJ192" s="170" t="s">
        <v>7</v>
      </c>
      <c r="AK192" s="171"/>
      <c r="AL192" s="171"/>
      <c r="AM192" s="172"/>
      <c r="AN192" s="18">
        <f>SUM(AN176:AN191)</f>
        <v>810</v>
      </c>
      <c r="AO192" s="3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V194" s="17"/>
      <c r="X194" s="12"/>
      <c r="Y194" s="10"/>
    </row>
    <row r="195" spans="2:27">
      <c r="B195" s="12"/>
      <c r="C195" s="10"/>
      <c r="E195" s="14"/>
      <c r="V195" s="17"/>
      <c r="X195" s="12"/>
      <c r="Y195" s="10"/>
      <c r="AA195" s="14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2"/>
      <c r="C198" s="10"/>
      <c r="V198" s="17"/>
      <c r="X198" s="12"/>
      <c r="Y198" s="10"/>
    </row>
    <row r="199" spans="2:27">
      <c r="B199" s="11"/>
      <c r="C199" s="10"/>
      <c r="V199" s="17"/>
      <c r="X199" s="12"/>
      <c r="Y199" s="10"/>
    </row>
    <row r="200" spans="2:27">
      <c r="B200" s="15" t="s">
        <v>18</v>
      </c>
      <c r="C200" s="16">
        <f>SUM(C181:C199)</f>
        <v>1595.8100000000004</v>
      </c>
      <c r="V200" s="17"/>
      <c r="X200" s="11"/>
      <c r="Y200" s="10"/>
    </row>
    <row r="201" spans="2:27">
      <c r="V201" s="17"/>
      <c r="X201" s="15" t="s">
        <v>18</v>
      </c>
      <c r="Y201" s="16">
        <f>SUM(Y182:Y200)</f>
        <v>2588.2800000000007</v>
      </c>
    </row>
    <row r="202" spans="2:27">
      <c r="D202" t="s">
        <v>22</v>
      </c>
      <c r="E202" t="s">
        <v>21</v>
      </c>
      <c r="V202" s="17"/>
      <c r="Z202" t="s">
        <v>22</v>
      </c>
      <c r="AA202" t="s">
        <v>21</v>
      </c>
    </row>
    <row r="203" spans="2:27">
      <c r="E203" s="1" t="s">
        <v>19</v>
      </c>
      <c r="V203" s="17"/>
      <c r="AA203" s="1" t="s">
        <v>19</v>
      </c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V208" s="17"/>
    </row>
    <row r="209" spans="1:43">
      <c r="B209" s="17"/>
      <c r="C209" s="17"/>
      <c r="V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A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V213" s="17"/>
    </row>
    <row r="214" spans="1:43">
      <c r="H214" s="173" t="s">
        <v>30</v>
      </c>
      <c r="I214" s="173"/>
      <c r="J214" s="173"/>
      <c r="V214" s="17"/>
      <c r="AA214" s="173" t="s">
        <v>31</v>
      </c>
      <c r="AB214" s="173"/>
      <c r="AC214" s="173"/>
    </row>
    <row r="215" spans="1:43">
      <c r="H215" s="173"/>
      <c r="I215" s="173"/>
      <c r="J215" s="173"/>
      <c r="V215" s="17"/>
      <c r="AA215" s="173"/>
      <c r="AB215" s="173"/>
      <c r="AC215" s="173"/>
    </row>
    <row r="216" spans="1:43">
      <c r="V216" s="17"/>
    </row>
    <row r="217" spans="1:43" ht="23.25">
      <c r="B217" s="24" t="s">
        <v>63</v>
      </c>
      <c r="V217" s="17"/>
    </row>
    <row r="218" spans="1:43" ht="23.25">
      <c r="B218" s="23" t="s">
        <v>32</v>
      </c>
      <c r="C218" s="20">
        <f>IF(X174="PAGADO",0,Y179)</f>
        <v>-2228.2800000000007</v>
      </c>
      <c r="V218" s="17"/>
      <c r="X218" s="22" t="s">
        <v>63</v>
      </c>
    </row>
    <row r="219" spans="1:43" ht="23.25">
      <c r="B219" s="1" t="s">
        <v>0</v>
      </c>
      <c r="C219" s="19">
        <f>H235</f>
        <v>1405</v>
      </c>
      <c r="E219" s="174" t="s">
        <v>357</v>
      </c>
      <c r="F219" s="174"/>
      <c r="G219" s="174"/>
      <c r="H219" s="174"/>
      <c r="V219" s="17"/>
      <c r="X219" s="23" t="s">
        <v>32</v>
      </c>
      <c r="Y219" s="20">
        <f>IF(B239="PAGADO",0,C223)</f>
        <v>-2403.2800000000007</v>
      </c>
      <c r="AA219" s="174" t="s">
        <v>531</v>
      </c>
      <c r="AB219" s="174"/>
      <c r="AC219" s="174"/>
      <c r="AD219" s="174"/>
    </row>
    <row r="220" spans="1:43">
      <c r="C220" s="20"/>
      <c r="E220" s="2" t="s">
        <v>1</v>
      </c>
      <c r="F220" s="2" t="s">
        <v>2</v>
      </c>
      <c r="G220" s="2" t="s">
        <v>3</v>
      </c>
      <c r="H220" s="2" t="s">
        <v>4</v>
      </c>
      <c r="N220" s="2" t="s">
        <v>1</v>
      </c>
      <c r="O220" s="2" t="s">
        <v>5</v>
      </c>
      <c r="P220" s="2" t="s">
        <v>4</v>
      </c>
      <c r="Q220" s="2" t="s">
        <v>6</v>
      </c>
      <c r="R220" s="2" t="s">
        <v>7</v>
      </c>
      <c r="S220" s="3"/>
      <c r="V220" s="17"/>
      <c r="X220" s="1" t="s">
        <v>0</v>
      </c>
      <c r="Y220" s="19">
        <f>AD235</f>
        <v>1300</v>
      </c>
      <c r="AA220" s="2" t="s">
        <v>1</v>
      </c>
      <c r="AB220" s="2" t="s">
        <v>2</v>
      </c>
      <c r="AC220" s="2" t="s">
        <v>3</v>
      </c>
      <c r="AD220" s="2" t="s">
        <v>4</v>
      </c>
      <c r="AJ220" s="2" t="s">
        <v>1</v>
      </c>
      <c r="AK220" s="2" t="s">
        <v>5</v>
      </c>
      <c r="AL220" s="2" t="s">
        <v>4</v>
      </c>
      <c r="AM220" s="2" t="s">
        <v>6</v>
      </c>
      <c r="AN220" s="2" t="s">
        <v>7</v>
      </c>
      <c r="AO220" s="3"/>
    </row>
    <row r="221" spans="1:43">
      <c r="B221" s="1" t="s">
        <v>24</v>
      </c>
      <c r="C221" s="19">
        <f>IF(C218&gt;0,C218+C219,C219)</f>
        <v>1405</v>
      </c>
      <c r="E221" s="4">
        <v>44926</v>
      </c>
      <c r="F221" s="3" t="s">
        <v>312</v>
      </c>
      <c r="G221" s="3" t="s">
        <v>491</v>
      </c>
      <c r="H221" s="5">
        <v>290</v>
      </c>
      <c r="N221" s="25">
        <v>45001</v>
      </c>
      <c r="O221" s="3" t="s">
        <v>514</v>
      </c>
      <c r="P221" s="3">
        <v>1580</v>
      </c>
      <c r="Q221" s="3">
        <v>1159</v>
      </c>
      <c r="R221" s="18">
        <v>1580</v>
      </c>
      <c r="S221" s="3"/>
      <c r="V221" s="17"/>
      <c r="Y221" s="20"/>
      <c r="AA221" s="4">
        <v>44952</v>
      </c>
      <c r="AB221" s="3" t="s">
        <v>149</v>
      </c>
      <c r="AC221" s="3" t="s">
        <v>152</v>
      </c>
      <c r="AD221" s="5">
        <v>190</v>
      </c>
      <c r="AJ221" s="25">
        <v>45005</v>
      </c>
      <c r="AK221" s="3" t="s">
        <v>538</v>
      </c>
      <c r="AL221" s="3">
        <v>160</v>
      </c>
      <c r="AM221" s="3">
        <v>1170</v>
      </c>
      <c r="AN221" s="18">
        <v>160</v>
      </c>
      <c r="AO221" s="3"/>
    </row>
    <row r="222" spans="1:43">
      <c r="B222" s="1" t="s">
        <v>9</v>
      </c>
      <c r="C222" s="20">
        <f>C246</f>
        <v>3808.2800000000007</v>
      </c>
      <c r="E222" s="4">
        <v>44967</v>
      </c>
      <c r="F222" s="3" t="s">
        <v>111</v>
      </c>
      <c r="G222" s="3" t="s">
        <v>106</v>
      </c>
      <c r="H222" s="5">
        <v>285</v>
      </c>
      <c r="N222" s="3"/>
      <c r="O222" s="3"/>
      <c r="P222" s="3"/>
      <c r="Q222" s="3"/>
      <c r="R222" s="18"/>
      <c r="S222" s="3"/>
      <c r="V222" s="17"/>
      <c r="X222" s="1" t="s">
        <v>24</v>
      </c>
      <c r="Y222" s="19">
        <f>IF(Y219&gt;0,Y219+Y220,Y220)</f>
        <v>1300</v>
      </c>
      <c r="AA222" s="4">
        <v>44986</v>
      </c>
      <c r="AB222" s="3" t="s">
        <v>201</v>
      </c>
      <c r="AC222" s="3" t="s">
        <v>189</v>
      </c>
      <c r="AD222" s="5">
        <v>580</v>
      </c>
      <c r="AJ222" s="25">
        <v>45006</v>
      </c>
      <c r="AK222" s="3" t="s">
        <v>542</v>
      </c>
      <c r="AL222" s="3"/>
      <c r="AM222" s="3">
        <v>1172</v>
      </c>
      <c r="AN222" s="18">
        <v>200</v>
      </c>
      <c r="AO222" s="3"/>
    </row>
    <row r="223" spans="1:43">
      <c r="B223" s="6" t="s">
        <v>26</v>
      </c>
      <c r="C223" s="21">
        <f>C221-C222</f>
        <v>-2403.2800000000007</v>
      </c>
      <c r="E223" s="4">
        <v>44978</v>
      </c>
      <c r="F223" s="3" t="s">
        <v>111</v>
      </c>
      <c r="G223" s="3" t="s">
        <v>494</v>
      </c>
      <c r="H223" s="5">
        <v>320</v>
      </c>
      <c r="N223" s="3"/>
      <c r="O223" s="3"/>
      <c r="P223" s="3"/>
      <c r="Q223" s="3"/>
      <c r="R223" s="18"/>
      <c r="S223" s="3"/>
      <c r="V223" s="17"/>
      <c r="X223" s="1" t="s">
        <v>9</v>
      </c>
      <c r="Y223" s="20">
        <f>Y247</f>
        <v>3293.6380000000008</v>
      </c>
      <c r="AA223" s="4">
        <v>44988</v>
      </c>
      <c r="AB223" s="3" t="s">
        <v>201</v>
      </c>
      <c r="AC223" s="3" t="s">
        <v>86</v>
      </c>
      <c r="AD223" s="5">
        <v>180</v>
      </c>
      <c r="AJ223" s="3"/>
      <c r="AK223" s="3"/>
      <c r="AL223" s="3"/>
      <c r="AM223" s="3"/>
      <c r="AN223" s="18"/>
      <c r="AO223" s="3"/>
    </row>
    <row r="224" spans="1:43">
      <c r="B224" s="6"/>
      <c r="C224" s="7"/>
      <c r="E224" s="4">
        <v>44983</v>
      </c>
      <c r="F224" s="3" t="s">
        <v>111</v>
      </c>
      <c r="G224" s="3" t="s">
        <v>332</v>
      </c>
      <c r="H224" s="5">
        <v>300</v>
      </c>
      <c r="N224" s="3"/>
      <c r="O224" s="3"/>
      <c r="P224" s="3"/>
      <c r="Q224" s="3"/>
      <c r="R224" s="18"/>
      <c r="S224" s="3"/>
      <c r="V224" s="17"/>
      <c r="X224" s="6" t="s">
        <v>27</v>
      </c>
      <c r="Y224" s="21">
        <f>Y222-Y223</f>
        <v>-1993.6380000000008</v>
      </c>
      <c r="AA224" s="4">
        <v>44974</v>
      </c>
      <c r="AB224" s="3" t="s">
        <v>546</v>
      </c>
      <c r="AC224" s="3" t="s">
        <v>86</v>
      </c>
      <c r="AD224" s="5">
        <v>200</v>
      </c>
      <c r="AJ224" s="3"/>
      <c r="AK224" s="3"/>
      <c r="AL224" s="3"/>
      <c r="AM224" s="3"/>
      <c r="AN224" s="18"/>
      <c r="AO224" s="3"/>
    </row>
    <row r="225" spans="2:41" ht="23.25">
      <c r="B225" s="175" t="str">
        <f>IF(C223&lt;0,"NO PAGAR","COBRAR'")</f>
        <v>NO PAGAR</v>
      </c>
      <c r="C225" s="175"/>
      <c r="E225" s="4">
        <v>44981</v>
      </c>
      <c r="F225" s="3" t="s">
        <v>85</v>
      </c>
      <c r="G225" s="3" t="s">
        <v>510</v>
      </c>
      <c r="H225" s="5">
        <v>210</v>
      </c>
      <c r="N225" s="3"/>
      <c r="O225" s="3"/>
      <c r="P225" s="3"/>
      <c r="Q225" s="3"/>
      <c r="R225" s="18"/>
      <c r="S225" s="3"/>
      <c r="V225" s="17"/>
      <c r="X225" s="175" t="str">
        <f>IF(Y224&lt;0,"NO PAGAR","COBRAR'")</f>
        <v>NO PAGAR</v>
      </c>
      <c r="Y225" s="175"/>
      <c r="AA225" s="4">
        <v>44992</v>
      </c>
      <c r="AB225" s="3" t="s">
        <v>546</v>
      </c>
      <c r="AC225" s="3" t="s">
        <v>141</v>
      </c>
      <c r="AD225" s="5">
        <v>150</v>
      </c>
      <c r="AJ225" s="3"/>
      <c r="AK225" s="3"/>
      <c r="AL225" s="3"/>
      <c r="AM225" s="3"/>
      <c r="AN225" s="18"/>
      <c r="AO225" s="3"/>
    </row>
    <row r="226" spans="2:41">
      <c r="B226" s="168" t="s">
        <v>9</v>
      </c>
      <c r="C226" s="169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6"/>
      <c r="Y226" s="8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9" t="str">
        <f>IF(Y179&lt;0,"SALDO ADELANTADO","SALDO A FAVOR '")</f>
        <v>SALDO ADELANTADO</v>
      </c>
      <c r="C227" s="10">
        <f>IF(Y179&lt;=0,Y179*-1)</f>
        <v>2228.2800000000007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68" t="s">
        <v>9</v>
      </c>
      <c r="Y227" s="169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10</v>
      </c>
      <c r="C228" s="10">
        <f>R237</f>
        <v>1580</v>
      </c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9" t="str">
        <f>IF(C223&lt;0,"SALDO ADELANTADO","SALDO A FAVOR'")</f>
        <v>SALDO ADELANTADO</v>
      </c>
      <c r="Y228" s="10">
        <f>IF(C223&lt;=0,C223*-1)</f>
        <v>2403.2800000000007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11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10</v>
      </c>
      <c r="Y229" s="10">
        <f>AN237</f>
        <v>360</v>
      </c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12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11</v>
      </c>
      <c r="Y230" s="10"/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13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12</v>
      </c>
      <c r="Y231" s="10">
        <v>10</v>
      </c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14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13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15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14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16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15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17</v>
      </c>
      <c r="C235" s="10"/>
      <c r="E235" s="170" t="s">
        <v>7</v>
      </c>
      <c r="F235" s="171"/>
      <c r="G235" s="172"/>
      <c r="H235" s="5">
        <f>SUM(H221:H234)</f>
        <v>1405</v>
      </c>
      <c r="N235" s="3"/>
      <c r="O235" s="3"/>
      <c r="P235" s="3"/>
      <c r="Q235" s="3"/>
      <c r="R235" s="18"/>
      <c r="S235" s="3"/>
      <c r="V235" s="17"/>
      <c r="X235" s="11" t="s">
        <v>16</v>
      </c>
      <c r="Y235" s="10"/>
      <c r="AA235" s="170" t="s">
        <v>7</v>
      </c>
      <c r="AB235" s="171"/>
      <c r="AC235" s="172"/>
      <c r="AD235" s="5">
        <f>SUM(AD221:AD234)</f>
        <v>1300</v>
      </c>
      <c r="AJ235" s="3"/>
      <c r="AK235" s="3"/>
      <c r="AL235" s="3"/>
      <c r="AM235" s="3"/>
      <c r="AN235" s="18"/>
      <c r="AO235" s="3"/>
    </row>
    <row r="236" spans="2:41">
      <c r="B236" s="12"/>
      <c r="C236" s="10"/>
      <c r="E236" s="13"/>
      <c r="F236" s="13"/>
      <c r="G236" s="13"/>
      <c r="N236" s="3"/>
      <c r="O236" s="3"/>
      <c r="P236" s="3"/>
      <c r="Q236" s="3"/>
      <c r="R236" s="18"/>
      <c r="S236" s="3"/>
      <c r="V236" s="17"/>
      <c r="X236" s="11" t="s">
        <v>560</v>
      </c>
      <c r="Y236" s="10">
        <f>'combustibles '!I102</f>
        <v>95</v>
      </c>
      <c r="AA236" s="13"/>
      <c r="AB236" s="13"/>
      <c r="AC236" s="13"/>
      <c r="AJ236" s="3"/>
      <c r="AK236" s="3"/>
      <c r="AL236" s="3"/>
      <c r="AM236" s="3"/>
      <c r="AN236" s="18"/>
      <c r="AO236" s="3"/>
    </row>
    <row r="237" spans="2:41">
      <c r="B237" s="12"/>
      <c r="C237" s="10"/>
      <c r="N237" s="170" t="s">
        <v>7</v>
      </c>
      <c r="O237" s="171"/>
      <c r="P237" s="171"/>
      <c r="Q237" s="172"/>
      <c r="R237" s="18">
        <f>SUM(R221:R236)</f>
        <v>1580</v>
      </c>
      <c r="S237" s="3"/>
      <c r="V237" s="17"/>
      <c r="X237" s="12" t="s">
        <v>556</v>
      </c>
      <c r="Y237" s="10">
        <v>425.358</v>
      </c>
      <c r="AJ237" s="170" t="s">
        <v>7</v>
      </c>
      <c r="AK237" s="171"/>
      <c r="AL237" s="171"/>
      <c r="AM237" s="172"/>
      <c r="AN237" s="18">
        <f>SUM(AN221:AN236)</f>
        <v>360</v>
      </c>
      <c r="AO237" s="3"/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V239" s="17"/>
      <c r="X239" s="12"/>
      <c r="Y239" s="10"/>
    </row>
    <row r="240" spans="2:41">
      <c r="B240" s="12"/>
      <c r="C240" s="10"/>
      <c r="E240" s="14"/>
      <c r="V240" s="17"/>
      <c r="X240" s="12"/>
      <c r="Y240" s="10"/>
      <c r="AA240" s="14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1"/>
      <c r="C245" s="10"/>
      <c r="V245" s="17"/>
      <c r="X245" s="12"/>
      <c r="Y245" s="10"/>
    </row>
    <row r="246" spans="2:27">
      <c r="B246" s="15" t="s">
        <v>18</v>
      </c>
      <c r="C246" s="16">
        <f>SUM(C227:C245)</f>
        <v>3808.2800000000007</v>
      </c>
      <c r="V246" s="17"/>
      <c r="X246" s="11"/>
      <c r="Y246" s="10"/>
    </row>
    <row r="247" spans="2:27">
      <c r="D247" t="s">
        <v>22</v>
      </c>
      <c r="E247" t="s">
        <v>21</v>
      </c>
      <c r="V247" s="17"/>
      <c r="X247" s="15" t="s">
        <v>18</v>
      </c>
      <c r="Y247" s="16">
        <f>SUM(Y228:Y246)</f>
        <v>3293.6380000000008</v>
      </c>
      <c r="Z247" t="s">
        <v>22</v>
      </c>
      <c r="AA247" t="s">
        <v>21</v>
      </c>
    </row>
    <row r="248" spans="2:27">
      <c r="E248" s="1" t="s">
        <v>19</v>
      </c>
      <c r="V248" s="17"/>
      <c r="AA248" s="1" t="s">
        <v>19</v>
      </c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  <c r="AC260" s="176" t="s">
        <v>29</v>
      </c>
      <c r="AD260" s="176"/>
      <c r="AE260" s="176"/>
    </row>
    <row r="261" spans="2:41">
      <c r="H261" s="173" t="s">
        <v>28</v>
      </c>
      <c r="I261" s="173"/>
      <c r="J261" s="173"/>
      <c r="V261" s="17"/>
      <c r="AC261" s="176"/>
      <c r="AD261" s="176"/>
      <c r="AE261" s="176"/>
    </row>
    <row r="262" spans="2:41">
      <c r="H262" s="173"/>
      <c r="I262" s="173"/>
      <c r="J262" s="173"/>
      <c r="V262" s="17"/>
      <c r="AC262" s="176"/>
      <c r="AD262" s="176"/>
      <c r="AE262" s="176"/>
    </row>
    <row r="263" spans="2:41">
      <c r="V263" s="17"/>
    </row>
    <row r="264" spans="2:41" ht="23.25">
      <c r="B264" s="22" t="s">
        <v>65</v>
      </c>
      <c r="V264" s="17"/>
    </row>
    <row r="265" spans="2:41" ht="23.25">
      <c r="B265" s="23" t="s">
        <v>32</v>
      </c>
      <c r="C265" s="20">
        <f>IF(X219="PAGADO",0,Y224)</f>
        <v>-1993.6380000000008</v>
      </c>
      <c r="V265" s="17"/>
      <c r="X265" s="22" t="s">
        <v>65</v>
      </c>
    </row>
    <row r="266" spans="2:41" ht="23.25">
      <c r="B266" s="1" t="s">
        <v>0</v>
      </c>
      <c r="C266" s="19">
        <f>H282</f>
        <v>550</v>
      </c>
      <c r="E266" s="174" t="s">
        <v>593</v>
      </c>
      <c r="F266" s="174"/>
      <c r="G266" s="174"/>
      <c r="H266" s="174"/>
      <c r="V266" s="17"/>
      <c r="X266" s="23" t="s">
        <v>32</v>
      </c>
      <c r="Y266" s="20">
        <f>IF(B265="PAGADO",0,C270)</f>
        <v>-1680.7380000000007</v>
      </c>
      <c r="AA266" s="174" t="s">
        <v>593</v>
      </c>
      <c r="AB266" s="174"/>
      <c r="AC266" s="174"/>
      <c r="AD266" s="174"/>
    </row>
    <row r="267" spans="2:41">
      <c r="C267" s="20"/>
      <c r="E267" s="2" t="s">
        <v>1</v>
      </c>
      <c r="F267" s="2" t="s">
        <v>2</v>
      </c>
      <c r="G267" s="2" t="s">
        <v>3</v>
      </c>
      <c r="H267" s="2" t="s">
        <v>4</v>
      </c>
      <c r="N267" s="2" t="s">
        <v>1</v>
      </c>
      <c r="O267" s="2" t="s">
        <v>5</v>
      </c>
      <c r="P267" s="2" t="s">
        <v>4</v>
      </c>
      <c r="Q267" s="2" t="s">
        <v>6</v>
      </c>
      <c r="R267" s="2" t="s">
        <v>7</v>
      </c>
      <c r="S267" s="3"/>
      <c r="V267" s="17"/>
      <c r="X267" s="1" t="s">
        <v>0</v>
      </c>
      <c r="Y267" s="19">
        <f>AD282</f>
        <v>150</v>
      </c>
      <c r="AA267" s="2" t="s">
        <v>1</v>
      </c>
      <c r="AB267" s="2" t="s">
        <v>2</v>
      </c>
      <c r="AC267" s="2" t="s">
        <v>3</v>
      </c>
      <c r="AD267" s="2" t="s">
        <v>4</v>
      </c>
      <c r="AJ267" s="2" t="s">
        <v>1</v>
      </c>
      <c r="AK267" s="2" t="s">
        <v>5</v>
      </c>
      <c r="AL267" s="2" t="s">
        <v>4</v>
      </c>
      <c r="AM267" s="2" t="s">
        <v>6</v>
      </c>
      <c r="AN267" s="2" t="s">
        <v>7</v>
      </c>
      <c r="AO267" s="3"/>
    </row>
    <row r="268" spans="2:41">
      <c r="B268" s="1" t="s">
        <v>24</v>
      </c>
      <c r="C268" s="19">
        <f>IF(C265&gt;0,C265+C266,C266)</f>
        <v>550</v>
      </c>
      <c r="E268" s="4">
        <v>44993</v>
      </c>
      <c r="F268" s="3" t="s">
        <v>87</v>
      </c>
      <c r="G268" s="3" t="s">
        <v>89</v>
      </c>
      <c r="H268" s="5">
        <v>150</v>
      </c>
      <c r="N268" s="25">
        <v>45013</v>
      </c>
      <c r="O268" s="3" t="s">
        <v>571</v>
      </c>
      <c r="P268" s="3">
        <v>40</v>
      </c>
      <c r="Q268" s="3">
        <v>1181</v>
      </c>
      <c r="R268" s="18">
        <v>40</v>
      </c>
      <c r="S268" s="3"/>
      <c r="V268" s="17"/>
      <c r="Y268" s="20"/>
      <c r="AA268" s="4">
        <v>45009</v>
      </c>
      <c r="AB268" s="3" t="s">
        <v>87</v>
      </c>
      <c r="AC268" s="3" t="s">
        <v>86</v>
      </c>
      <c r="AD268" s="5">
        <v>150</v>
      </c>
      <c r="AJ268" s="25">
        <v>45028</v>
      </c>
      <c r="AK268" s="3" t="s">
        <v>623</v>
      </c>
      <c r="AL268" s="3">
        <v>100</v>
      </c>
      <c r="AM268" s="3"/>
      <c r="AN268" s="18">
        <v>100</v>
      </c>
      <c r="AO268" s="3"/>
    </row>
    <row r="269" spans="2:41">
      <c r="B269" s="1" t="s">
        <v>9</v>
      </c>
      <c r="C269" s="20">
        <f>C292</f>
        <v>2230.7380000000007</v>
      </c>
      <c r="E269" s="4">
        <v>45005</v>
      </c>
      <c r="F269" s="3" t="s">
        <v>87</v>
      </c>
      <c r="G269" s="3" t="s">
        <v>89</v>
      </c>
      <c r="H269" s="5">
        <v>200</v>
      </c>
      <c r="N269" s="25">
        <v>45020</v>
      </c>
      <c r="O269" s="3" t="s">
        <v>110</v>
      </c>
      <c r="P269" s="3">
        <v>150</v>
      </c>
      <c r="Q269" s="3">
        <v>1196</v>
      </c>
      <c r="R269" s="18">
        <v>150</v>
      </c>
      <c r="S269" s="3"/>
      <c r="V269" s="17"/>
      <c r="X269" s="1" t="s">
        <v>24</v>
      </c>
      <c r="Y269" s="19">
        <f>IF(Y266&gt;0,Y266+Y267,Y267)</f>
        <v>150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6" t="s">
        <v>25</v>
      </c>
      <c r="C270" s="21">
        <f>C268-C269</f>
        <v>-1680.7380000000007</v>
      </c>
      <c r="E270" s="4">
        <v>44970</v>
      </c>
      <c r="F270" s="3" t="s">
        <v>87</v>
      </c>
      <c r="G270" s="3" t="s">
        <v>89</v>
      </c>
      <c r="H270" s="5">
        <v>200</v>
      </c>
      <c r="N270" s="3"/>
      <c r="O270" s="3"/>
      <c r="P270" s="3"/>
      <c r="Q270" s="3"/>
      <c r="R270" s="18"/>
      <c r="S270" s="3"/>
      <c r="V270" s="17"/>
      <c r="X270" s="1" t="s">
        <v>9</v>
      </c>
      <c r="Y270" s="20">
        <f>Y293</f>
        <v>1970.3080000000007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177" t="str">
        <f>IF(C270&lt;0,"NO PAGAR","COBRAR")</f>
        <v>NO PAGAR</v>
      </c>
      <c r="C271" s="177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6" t="s">
        <v>8</v>
      </c>
      <c r="Y271" s="21">
        <f>Y269-Y270</f>
        <v>-1820.3080000000007</v>
      </c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ht="26.25">
      <c r="B272" s="168" t="s">
        <v>9</v>
      </c>
      <c r="C272" s="169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77" t="str">
        <f>IF(Y271&lt;0,"NO PAGAR","COBRAR")</f>
        <v>NO PAGAR</v>
      </c>
      <c r="Y272" s="177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9" t="str">
        <f>IF(C306&lt;0,"SALDO A FAVOR","SALDO ADELANTAD0'")</f>
        <v>SALDO ADELANTAD0'</v>
      </c>
      <c r="C273" s="10">
        <f>IF(Y224&lt;=0,Y224*-1)</f>
        <v>1993.6380000000008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68" t="s">
        <v>9</v>
      </c>
      <c r="Y273" s="169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10</v>
      </c>
      <c r="C274" s="10">
        <f>R284</f>
        <v>190</v>
      </c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9" t="str">
        <f>IF(C270&lt;0,"SALDO ADELANTADO","SALDO A FAVOR'")</f>
        <v>SALDO ADELANTADO</v>
      </c>
      <c r="Y274" s="10">
        <f>IF(C270&lt;=0,C270*-1)</f>
        <v>1680.7380000000007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11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10</v>
      </c>
      <c r="Y275" s="10">
        <f>AN284</f>
        <v>100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12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11</v>
      </c>
      <c r="Y276" s="10">
        <v>50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13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12</v>
      </c>
      <c r="Y277" s="10">
        <v>15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14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13</v>
      </c>
      <c r="Y278" s="10">
        <v>20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15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627</v>
      </c>
      <c r="Y279" s="10">
        <v>59.25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572</v>
      </c>
      <c r="C280" s="10">
        <v>47.1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638</v>
      </c>
      <c r="Y280" s="10">
        <v>45.32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17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16</v>
      </c>
      <c r="Y281" s="1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170" t="s">
        <v>7</v>
      </c>
      <c r="F282" s="171"/>
      <c r="G282" s="172"/>
      <c r="H282" s="5">
        <f>SUM(H268:H281)</f>
        <v>550</v>
      </c>
      <c r="N282" s="3"/>
      <c r="O282" s="3"/>
      <c r="P282" s="3"/>
      <c r="Q282" s="3"/>
      <c r="R282" s="18"/>
      <c r="S282" s="3"/>
      <c r="V282" s="17"/>
      <c r="X282" s="11" t="s">
        <v>17</v>
      </c>
      <c r="Y282" s="10"/>
      <c r="AA282" s="170" t="s">
        <v>7</v>
      </c>
      <c r="AB282" s="171"/>
      <c r="AC282" s="172"/>
      <c r="AD282" s="5">
        <f>SUM(AD268:AD281)</f>
        <v>150</v>
      </c>
      <c r="AJ282" s="3"/>
      <c r="AK282" s="3"/>
      <c r="AL282" s="3"/>
      <c r="AM282" s="3"/>
      <c r="AN282" s="18"/>
      <c r="AO282" s="3"/>
    </row>
    <row r="283" spans="2:41">
      <c r="B283" s="12"/>
      <c r="C283" s="10"/>
      <c r="E283" s="13"/>
      <c r="F283" s="13"/>
      <c r="G283" s="13"/>
      <c r="N283" s="3"/>
      <c r="O283" s="3"/>
      <c r="P283" s="3"/>
      <c r="Q283" s="3"/>
      <c r="R283" s="18"/>
      <c r="S283" s="3"/>
      <c r="V283" s="17"/>
      <c r="X283" s="12"/>
      <c r="Y283" s="10"/>
      <c r="AA283" s="13"/>
      <c r="AB283" s="13"/>
      <c r="AC283" s="13"/>
      <c r="AJ283" s="3"/>
      <c r="AK283" s="3"/>
      <c r="AL283" s="3"/>
      <c r="AM283" s="3"/>
      <c r="AN283" s="18"/>
      <c r="AO283" s="3"/>
    </row>
    <row r="284" spans="2:41">
      <c r="B284" s="12"/>
      <c r="C284" s="10"/>
      <c r="N284" s="170" t="s">
        <v>7</v>
      </c>
      <c r="O284" s="171"/>
      <c r="P284" s="171"/>
      <c r="Q284" s="172"/>
      <c r="R284" s="18">
        <f>SUM(R268:R283)</f>
        <v>190</v>
      </c>
      <c r="S284" s="3"/>
      <c r="V284" s="17"/>
      <c r="X284" s="12"/>
      <c r="Y284" s="10"/>
      <c r="AJ284" s="170" t="s">
        <v>7</v>
      </c>
      <c r="AK284" s="171"/>
      <c r="AL284" s="171"/>
      <c r="AM284" s="172"/>
      <c r="AN284" s="18">
        <f>SUM(AN268:AN283)</f>
        <v>100</v>
      </c>
      <c r="AO284" s="3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V286" s="17"/>
      <c r="X286" s="12"/>
      <c r="Y286" s="10"/>
    </row>
    <row r="287" spans="2:41">
      <c r="B287" s="12"/>
      <c r="C287" s="10"/>
      <c r="E287" s="14"/>
      <c r="V287" s="17"/>
      <c r="X287" s="12"/>
      <c r="Y287" s="10"/>
      <c r="AA287" s="14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2"/>
      <c r="C290" s="10"/>
      <c r="V290" s="17"/>
      <c r="X290" s="12"/>
      <c r="Y290" s="10"/>
    </row>
    <row r="291" spans="1:43">
      <c r="B291" s="11"/>
      <c r="C291" s="10"/>
      <c r="V291" s="17"/>
      <c r="X291" s="12"/>
      <c r="Y291" s="10"/>
    </row>
    <row r="292" spans="1:43">
      <c r="B292" s="15" t="s">
        <v>18</v>
      </c>
      <c r="C292" s="16">
        <f>SUM(C273:C291)</f>
        <v>2230.7380000000007</v>
      </c>
      <c r="V292" s="17"/>
      <c r="X292" s="11"/>
      <c r="Y292" s="10"/>
    </row>
    <row r="293" spans="1:43">
      <c r="V293" s="17"/>
      <c r="X293" s="15" t="s">
        <v>18</v>
      </c>
      <c r="Y293" s="16">
        <f>SUM(Y274:Y292)</f>
        <v>1970.3080000000007</v>
      </c>
    </row>
    <row r="294" spans="1:43">
      <c r="D294" t="s">
        <v>22</v>
      </c>
      <c r="E294" t="s">
        <v>21</v>
      </c>
      <c r="V294" s="17"/>
      <c r="Z294" t="s">
        <v>22</v>
      </c>
      <c r="AA294" t="s">
        <v>21</v>
      </c>
    </row>
    <row r="295" spans="1:43">
      <c r="E295" s="1" t="s">
        <v>19</v>
      </c>
      <c r="V295" s="17"/>
      <c r="AA295" s="1" t="s">
        <v>19</v>
      </c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B301" s="17"/>
      <c r="C301" s="17"/>
      <c r="V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A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2:41">
      <c r="V305" s="17"/>
    </row>
    <row r="306" spans="2:41">
      <c r="H306" s="173" t="s">
        <v>30</v>
      </c>
      <c r="I306" s="173"/>
      <c r="J306" s="173"/>
      <c r="V306" s="17"/>
      <c r="AA306" s="173" t="s">
        <v>31</v>
      </c>
      <c r="AB306" s="173"/>
      <c r="AC306" s="173"/>
    </row>
    <row r="307" spans="2:41">
      <c r="H307" s="173"/>
      <c r="I307" s="173"/>
      <c r="J307" s="173"/>
      <c r="V307" s="17"/>
      <c r="AA307" s="173"/>
      <c r="AB307" s="173"/>
      <c r="AC307" s="173"/>
    </row>
    <row r="308" spans="2:41">
      <c r="V308" s="17"/>
    </row>
    <row r="309" spans="2:41" ht="23.25">
      <c r="B309" s="24" t="s">
        <v>65</v>
      </c>
      <c r="V309" s="17"/>
    </row>
    <row r="310" spans="2:41" ht="23.25">
      <c r="B310" s="23" t="s">
        <v>32</v>
      </c>
      <c r="C310" s="20">
        <f>IF(X266="PAGADO",0,Y271)</f>
        <v>-1820.3080000000007</v>
      </c>
      <c r="V310" s="17"/>
      <c r="X310" s="22" t="s">
        <v>65</v>
      </c>
    </row>
    <row r="311" spans="2:41" ht="23.25">
      <c r="B311" s="1" t="s">
        <v>0</v>
      </c>
      <c r="C311" s="19">
        <f>H327</f>
        <v>1460</v>
      </c>
      <c r="E311" s="174" t="s">
        <v>357</v>
      </c>
      <c r="F311" s="174"/>
      <c r="G311" s="174"/>
      <c r="H311" s="174"/>
      <c r="V311" s="17"/>
      <c r="X311" s="23" t="s">
        <v>32</v>
      </c>
      <c r="Y311" s="20">
        <f>IF(B1086="PAGADO",0,C315)</f>
        <v>-3648.456000000001</v>
      </c>
      <c r="AA311" s="174" t="s">
        <v>681</v>
      </c>
      <c r="AB311" s="174"/>
      <c r="AC311" s="174"/>
      <c r="AD311" s="174"/>
    </row>
    <row r="312" spans="2:41">
      <c r="C312" s="20"/>
      <c r="E312" s="2" t="s">
        <v>1</v>
      </c>
      <c r="F312" s="2" t="s">
        <v>2</v>
      </c>
      <c r="G312" s="2" t="s">
        <v>3</v>
      </c>
      <c r="H312" s="2" t="s">
        <v>4</v>
      </c>
      <c r="N312" s="2" t="s">
        <v>1</v>
      </c>
      <c r="O312" s="2" t="s">
        <v>5</v>
      </c>
      <c r="P312" s="2" t="s">
        <v>4</v>
      </c>
      <c r="Q312" s="2" t="s">
        <v>6</v>
      </c>
      <c r="R312" s="2" t="s">
        <v>7</v>
      </c>
      <c r="S312" s="3"/>
      <c r="V312" s="17"/>
      <c r="X312" s="1" t="s">
        <v>0</v>
      </c>
      <c r="Y312" s="19">
        <f>AD327</f>
        <v>110</v>
      </c>
      <c r="AA312" s="2" t="s">
        <v>1</v>
      </c>
      <c r="AB312" s="2" t="s">
        <v>2</v>
      </c>
      <c r="AC312" s="2" t="s">
        <v>3</v>
      </c>
      <c r="AD312" s="2" t="s">
        <v>4</v>
      </c>
      <c r="AJ312" s="2" t="s">
        <v>1</v>
      </c>
      <c r="AK312" s="2" t="s">
        <v>5</v>
      </c>
      <c r="AL312" s="2" t="s">
        <v>4</v>
      </c>
      <c r="AM312" s="2" t="s">
        <v>6</v>
      </c>
      <c r="AN312" s="2" t="s">
        <v>7</v>
      </c>
      <c r="AO312" s="3"/>
    </row>
    <row r="313" spans="2:41">
      <c r="B313" s="1" t="s">
        <v>24</v>
      </c>
      <c r="C313" s="19">
        <f>IF(C310&gt;0,C310+C311,C311)</f>
        <v>1460</v>
      </c>
      <c r="E313" s="4">
        <v>44995</v>
      </c>
      <c r="F313" s="3" t="s">
        <v>330</v>
      </c>
      <c r="G313" s="3" t="s">
        <v>502</v>
      </c>
      <c r="H313" s="5">
        <v>230</v>
      </c>
      <c r="N313" s="25">
        <v>45030</v>
      </c>
      <c r="O313" s="3" t="s">
        <v>639</v>
      </c>
      <c r="P313" s="3">
        <v>30</v>
      </c>
      <c r="Q313" s="3"/>
      <c r="R313" s="18">
        <v>30</v>
      </c>
      <c r="S313" s="3"/>
      <c r="V313" s="17"/>
      <c r="Y313" s="20"/>
      <c r="AA313" s="4">
        <v>45008</v>
      </c>
      <c r="AB313" s="3" t="s">
        <v>678</v>
      </c>
      <c r="AC313" s="3" t="s">
        <v>230</v>
      </c>
      <c r="AD313" s="5">
        <v>110</v>
      </c>
      <c r="AJ313" s="25">
        <v>45042</v>
      </c>
      <c r="AK313" s="3" t="s">
        <v>701</v>
      </c>
      <c r="AL313" s="3"/>
      <c r="AM313" s="3"/>
      <c r="AN313" s="18">
        <v>20</v>
      </c>
      <c r="AO313" s="3"/>
    </row>
    <row r="314" spans="2:41">
      <c r="B314" s="1" t="s">
        <v>9</v>
      </c>
      <c r="C314" s="20">
        <f>C338</f>
        <v>5108.456000000001</v>
      </c>
      <c r="E314" s="4">
        <v>44973</v>
      </c>
      <c r="F314" s="3" t="s">
        <v>138</v>
      </c>
      <c r="G314" s="3" t="s">
        <v>155</v>
      </c>
      <c r="H314" s="5">
        <v>380</v>
      </c>
      <c r="N314" s="25">
        <v>45033</v>
      </c>
      <c r="O314" s="3" t="s">
        <v>639</v>
      </c>
      <c r="P314" s="3"/>
      <c r="Q314" s="3"/>
      <c r="R314" s="18">
        <v>2650</v>
      </c>
      <c r="S314" s="3"/>
      <c r="V314" s="17"/>
      <c r="X314" s="1" t="s">
        <v>24</v>
      </c>
      <c r="Y314" s="19">
        <f>IF(Y311&gt;0,Y311+Y312,Y312)</f>
        <v>110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-3648.456000000001</v>
      </c>
      <c r="E315" s="4">
        <v>44980</v>
      </c>
      <c r="F315" s="3" t="s">
        <v>138</v>
      </c>
      <c r="G315" s="3" t="s">
        <v>152</v>
      </c>
      <c r="H315" s="5">
        <v>190</v>
      </c>
      <c r="N315" s="3"/>
      <c r="O315" s="3"/>
      <c r="P315" s="3"/>
      <c r="Q315" s="3"/>
      <c r="R315" s="18"/>
      <c r="S315" s="3"/>
      <c r="V315" s="17"/>
      <c r="X315" s="1" t="s">
        <v>9</v>
      </c>
      <c r="Y315" s="20">
        <f>Y334</f>
        <v>4078.3760000000011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6"/>
      <c r="C316" s="7"/>
      <c r="E316" s="4">
        <v>44992</v>
      </c>
      <c r="F316" s="3" t="s">
        <v>194</v>
      </c>
      <c r="G316" s="3" t="s">
        <v>189</v>
      </c>
      <c r="H316" s="5">
        <v>660</v>
      </c>
      <c r="N316" s="3"/>
      <c r="O316" s="3"/>
      <c r="P316" s="3"/>
      <c r="Q316" s="3"/>
      <c r="R316" s="18"/>
      <c r="S316" s="3"/>
      <c r="V316" s="17"/>
      <c r="X316" s="6" t="s">
        <v>27</v>
      </c>
      <c r="Y316" s="21">
        <f>Y314-Y315</f>
        <v>-3968.3760000000011</v>
      </c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175" t="str">
        <f>IF(C315&lt;0,"NO PAGAR","COBRAR'")</f>
        <v>NO PAGAR</v>
      </c>
      <c r="C317" s="175"/>
      <c r="E317" s="4"/>
      <c r="F317" s="3"/>
      <c r="G317" s="3"/>
      <c r="H317" s="5"/>
      <c r="N317" s="3"/>
      <c r="O317" s="3"/>
      <c r="P317" s="3"/>
      <c r="Q317" s="3"/>
      <c r="R317" s="18"/>
      <c r="S317" s="3"/>
      <c r="V317" s="17"/>
      <c r="X317" s="175" t="str">
        <f>IF(Y316&lt;0,"NO PAGAR","COBRAR'")</f>
        <v>NO PAGAR</v>
      </c>
      <c r="Y317" s="175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68" t="s">
        <v>9</v>
      </c>
      <c r="C318" s="169"/>
      <c r="E318" s="4"/>
      <c r="F318" s="3"/>
      <c r="G318" s="3"/>
      <c r="H318" s="5"/>
      <c r="N318" s="3"/>
      <c r="O318" s="3"/>
      <c r="P318" s="3"/>
      <c r="Q318" s="3"/>
      <c r="R318" s="18"/>
      <c r="S318" s="3"/>
      <c r="V318" s="17"/>
      <c r="X318" s="6"/>
      <c r="Y318" s="8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IF(Y271&lt;0,"SALDO ADELANTADO","SALDO A FAVOR '")</f>
        <v>SALDO ADELANTADO</v>
      </c>
      <c r="C319" s="10">
        <f>IF(Y271&lt;=0,Y271*-1)</f>
        <v>1820.3080000000007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68" t="s">
        <v>9</v>
      </c>
      <c r="Y319" s="169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R329</f>
        <v>2680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9" t="str">
        <f>IF(C315&lt;0,"SALDO ADELANTADO","SALDO A FAVOR'")</f>
        <v>SALDO ADELANTADO</v>
      </c>
      <c r="Y320" s="10">
        <f>IF(C315&lt;=0,C315*-1)</f>
        <v>3648.456000000001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10</v>
      </c>
      <c r="Y321" s="10">
        <f>AN329</f>
        <v>20</v>
      </c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11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12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13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14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670</v>
      </c>
      <c r="C326" s="10">
        <v>47.05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1" t="s">
        <v>15</v>
      </c>
      <c r="Y326" s="1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1" t="s">
        <v>672</v>
      </c>
      <c r="C327" s="10">
        <v>561.09799999999996</v>
      </c>
      <c r="E327" s="170" t="s">
        <v>7</v>
      </c>
      <c r="F327" s="171"/>
      <c r="G327" s="172"/>
      <c r="H327" s="5">
        <f>SUM(H313:H326)</f>
        <v>1460</v>
      </c>
      <c r="N327" s="3"/>
      <c r="O327" s="3"/>
      <c r="P327" s="3"/>
      <c r="Q327" s="3"/>
      <c r="R327" s="18"/>
      <c r="S327" s="3"/>
      <c r="V327" s="17"/>
      <c r="X327" s="11" t="s">
        <v>16</v>
      </c>
      <c r="Y327" s="10"/>
      <c r="AA327" s="170" t="s">
        <v>7</v>
      </c>
      <c r="AB327" s="171"/>
      <c r="AC327" s="172"/>
      <c r="AD327" s="5">
        <f>SUM(AD313:AD326)</f>
        <v>110</v>
      </c>
      <c r="AJ327" s="3"/>
      <c r="AK327" s="3"/>
      <c r="AL327" s="3"/>
      <c r="AM327" s="3"/>
      <c r="AN327" s="18"/>
      <c r="AO327" s="3"/>
    </row>
    <row r="328" spans="2:41">
      <c r="B328" s="12"/>
      <c r="C328" s="10"/>
      <c r="E328" s="13"/>
      <c r="F328" s="13"/>
      <c r="G328" s="13"/>
      <c r="N328" s="3"/>
      <c r="O328" s="3"/>
      <c r="P328" s="3"/>
      <c r="Q328" s="3"/>
      <c r="R328" s="18"/>
      <c r="S328" s="3"/>
      <c r="V328" s="17"/>
      <c r="X328" s="11" t="s">
        <v>695</v>
      </c>
      <c r="Y328" s="10">
        <v>409.92</v>
      </c>
      <c r="AA328" s="13"/>
      <c r="AB328" s="13"/>
      <c r="AC328" s="13"/>
      <c r="AJ328" s="3"/>
      <c r="AK328" s="3"/>
      <c r="AL328" s="3"/>
      <c r="AM328" s="3"/>
      <c r="AN328" s="18"/>
      <c r="AO328" s="3"/>
    </row>
    <row r="329" spans="2:41">
      <c r="B329" s="12"/>
      <c r="C329" s="10"/>
      <c r="N329" s="170" t="s">
        <v>7</v>
      </c>
      <c r="O329" s="171"/>
      <c r="P329" s="171"/>
      <c r="Q329" s="172"/>
      <c r="R329" s="18">
        <f>SUM(R313:R328)</f>
        <v>2680</v>
      </c>
      <c r="S329" s="3"/>
      <c r="V329" s="17"/>
      <c r="X329" s="12"/>
      <c r="Y329" s="10"/>
      <c r="AJ329" s="170" t="s">
        <v>7</v>
      </c>
      <c r="AK329" s="171"/>
      <c r="AL329" s="171"/>
      <c r="AM329" s="172"/>
      <c r="AN329" s="18">
        <f>SUM(AN313:AN328)</f>
        <v>20</v>
      </c>
      <c r="AO329" s="3"/>
    </row>
    <row r="330" spans="2:41">
      <c r="B330" s="12"/>
      <c r="C330" s="10"/>
      <c r="V330" s="17"/>
      <c r="X330" s="12"/>
      <c r="Y330" s="10"/>
    </row>
    <row r="331" spans="2:41">
      <c r="B331" s="12"/>
      <c r="C331" s="10"/>
      <c r="V331" s="17"/>
      <c r="X331" s="12"/>
      <c r="Y331" s="10"/>
    </row>
    <row r="332" spans="2:41">
      <c r="B332" s="12"/>
      <c r="C332" s="10"/>
      <c r="E332" s="14"/>
      <c r="V332" s="17"/>
      <c r="X332" s="12"/>
      <c r="Y332" s="10"/>
    </row>
    <row r="333" spans="2:41">
      <c r="B333" s="12"/>
      <c r="C333" s="10"/>
      <c r="V333" s="17"/>
      <c r="X333" s="11"/>
      <c r="Y333" s="10"/>
    </row>
    <row r="334" spans="2:41">
      <c r="B334" s="12"/>
      <c r="C334" s="10"/>
      <c r="V334" s="17"/>
      <c r="X334" s="15" t="s">
        <v>18</v>
      </c>
      <c r="Y334" s="16">
        <f>SUM(Y320:Y333)</f>
        <v>4078.3760000000011</v>
      </c>
      <c r="Z334" t="s">
        <v>22</v>
      </c>
      <c r="AA334" t="s">
        <v>21</v>
      </c>
    </row>
    <row r="335" spans="2:41">
      <c r="B335" s="12"/>
      <c r="C335" s="10"/>
      <c r="V335" s="17"/>
      <c r="AA335" s="1" t="s">
        <v>19</v>
      </c>
    </row>
    <row r="336" spans="2:41">
      <c r="B336" s="12"/>
      <c r="C336" s="10"/>
      <c r="V336" s="17"/>
    </row>
    <row r="337" spans="2:22">
      <c r="B337" s="11"/>
      <c r="C337" s="10"/>
      <c r="V337" s="17"/>
    </row>
    <row r="338" spans="2:22">
      <c r="B338" s="15" t="s">
        <v>18</v>
      </c>
      <c r="C338" s="16">
        <f>SUM(C319:C337)</f>
        <v>5108.456000000001</v>
      </c>
      <c r="V338" s="17"/>
    </row>
    <row r="339" spans="2:22">
      <c r="D339" t="s">
        <v>22</v>
      </c>
      <c r="E339" t="s">
        <v>21</v>
      </c>
      <c r="V339" s="17"/>
    </row>
    <row r="340" spans="2:22">
      <c r="E340" s="1" t="s">
        <v>19</v>
      </c>
      <c r="V340" s="17"/>
    </row>
    <row r="341" spans="2:22">
      <c r="V341" s="17"/>
    </row>
    <row r="342" spans="2:22">
      <c r="V342" s="17"/>
    </row>
    <row r="343" spans="2:22">
      <c r="V343" s="17"/>
    </row>
    <row r="344" spans="2:22">
      <c r="V344" s="17"/>
    </row>
    <row r="345" spans="2:22">
      <c r="V345" s="17"/>
    </row>
    <row r="346" spans="2:22">
      <c r="V346" s="17"/>
    </row>
    <row r="347" spans="2:22">
      <c r="V347" s="17"/>
    </row>
    <row r="348" spans="2:22">
      <c r="V348" s="17"/>
    </row>
    <row r="349" spans="2:22">
      <c r="V349" s="17"/>
    </row>
    <row r="350" spans="2:22">
      <c r="V350" s="17"/>
    </row>
    <row r="351" spans="2:22">
      <c r="V351" s="17"/>
    </row>
    <row r="352" spans="2:22">
      <c r="V352" s="17"/>
    </row>
    <row r="353" spans="2:40">
      <c r="V353" s="17"/>
    </row>
    <row r="354" spans="2:40">
      <c r="H354" s="173" t="s">
        <v>28</v>
      </c>
      <c r="I354" s="173"/>
      <c r="J354" s="173"/>
      <c r="V354" s="17"/>
    </row>
    <row r="355" spans="2:40">
      <c r="H355" s="173"/>
      <c r="I355" s="173"/>
      <c r="J355" s="173"/>
      <c r="V355" s="17"/>
    </row>
    <row r="356" spans="2:40">
      <c r="V356" s="17"/>
      <c r="X356" s="186" t="s">
        <v>64</v>
      </c>
      <c r="AB356" s="183" t="s">
        <v>29</v>
      </c>
      <c r="AC356" s="183"/>
      <c r="AD356" s="183"/>
    </row>
    <row r="357" spans="2:40" ht="23.25">
      <c r="B357" s="22" t="s">
        <v>64</v>
      </c>
      <c r="V357" s="17"/>
      <c r="X357" s="186"/>
      <c r="AB357" s="183"/>
      <c r="AC357" s="183"/>
      <c r="AD357" s="183"/>
    </row>
    <row r="358" spans="2:40" ht="23.25">
      <c r="B358" s="23" t="s">
        <v>32</v>
      </c>
      <c r="C358" s="20">
        <f>IF(X311="PAGADO",0,Y316)</f>
        <v>-3968.3760000000011</v>
      </c>
      <c r="V358" s="17"/>
      <c r="X358" s="186"/>
      <c r="AB358" s="183"/>
      <c r="AC358" s="183"/>
      <c r="AD358" s="183"/>
    </row>
    <row r="359" spans="2:40" ht="23.25">
      <c r="B359" s="1" t="s">
        <v>0</v>
      </c>
      <c r="C359" s="19">
        <f>H375</f>
        <v>600</v>
      </c>
      <c r="E359" s="174" t="s">
        <v>593</v>
      </c>
      <c r="F359" s="174"/>
      <c r="G359" s="174"/>
      <c r="H359" s="174"/>
      <c r="V359" s="17"/>
      <c r="X359" s="23" t="s">
        <v>32</v>
      </c>
      <c r="Y359" s="20">
        <f>IF(B358="PAGADO",0,C363)</f>
        <v>-3418.3760000000011</v>
      </c>
      <c r="AA359" s="174" t="s">
        <v>681</v>
      </c>
      <c r="AB359" s="174"/>
      <c r="AC359" s="174"/>
      <c r="AD359" s="174"/>
    </row>
    <row r="360" spans="2:40">
      <c r="C360" s="20"/>
      <c r="E360" s="2" t="s">
        <v>1</v>
      </c>
      <c r="F360" s="2" t="s">
        <v>2</v>
      </c>
      <c r="G360" s="2" t="s">
        <v>3</v>
      </c>
      <c r="H360" s="2" t="s">
        <v>4</v>
      </c>
      <c r="N360" s="2" t="s">
        <v>1</v>
      </c>
      <c r="O360" s="2" t="s">
        <v>5</v>
      </c>
      <c r="P360" s="2" t="s">
        <v>4</v>
      </c>
      <c r="Q360" s="2" t="s">
        <v>6</v>
      </c>
      <c r="R360" s="2" t="s">
        <v>7</v>
      </c>
      <c r="S360" s="3"/>
      <c r="V360" s="17"/>
      <c r="X360" s="1" t="s">
        <v>0</v>
      </c>
      <c r="Y360" s="19">
        <f>AD374</f>
        <v>320</v>
      </c>
      <c r="AA360" s="2" t="s">
        <v>1</v>
      </c>
      <c r="AB360" s="2" t="s">
        <v>2</v>
      </c>
      <c r="AC360" s="2" t="s">
        <v>3</v>
      </c>
      <c r="AD360" s="2" t="s">
        <v>4</v>
      </c>
      <c r="AJ360" s="2" t="s">
        <v>1</v>
      </c>
      <c r="AK360" s="2" t="s">
        <v>5</v>
      </c>
      <c r="AL360" s="2" t="s">
        <v>4</v>
      </c>
      <c r="AM360" s="2" t="s">
        <v>6</v>
      </c>
      <c r="AN360" s="115" t="s">
        <v>7</v>
      </c>
    </row>
    <row r="361" spans="2:40">
      <c r="B361" s="1" t="s">
        <v>24</v>
      </c>
      <c r="C361" s="19">
        <f>IF(C358&gt;0,C358+C359,C359)</f>
        <v>600</v>
      </c>
      <c r="E361" s="4">
        <v>45021</v>
      </c>
      <c r="F361" s="3" t="s">
        <v>87</v>
      </c>
      <c r="G361" s="3" t="s">
        <v>89</v>
      </c>
      <c r="H361" s="5">
        <v>200</v>
      </c>
      <c r="N361" s="25">
        <v>45050</v>
      </c>
      <c r="O361" s="3" t="s">
        <v>722</v>
      </c>
      <c r="P361" s="3">
        <v>50</v>
      </c>
      <c r="Q361" s="3"/>
      <c r="R361" s="18">
        <v>50</v>
      </c>
      <c r="S361" s="3"/>
      <c r="V361" s="17"/>
      <c r="Y361" s="20"/>
      <c r="AA361" s="4">
        <v>44994</v>
      </c>
      <c r="AB361" s="3" t="s">
        <v>149</v>
      </c>
      <c r="AC361" s="3" t="s">
        <v>89</v>
      </c>
      <c r="AD361" s="5">
        <v>170</v>
      </c>
      <c r="AJ361" s="25">
        <v>45056</v>
      </c>
      <c r="AK361" s="3" t="s">
        <v>766</v>
      </c>
      <c r="AL361" s="3">
        <v>39.5</v>
      </c>
      <c r="AM361" s="3"/>
      <c r="AN361" s="116">
        <v>39.5</v>
      </c>
    </row>
    <row r="362" spans="2:40">
      <c r="B362" s="1" t="s">
        <v>9</v>
      </c>
      <c r="C362" s="20">
        <f>C378</f>
        <v>4018.3760000000011</v>
      </c>
      <c r="E362" s="4">
        <v>45033</v>
      </c>
      <c r="F362" s="3" t="s">
        <v>87</v>
      </c>
      <c r="G362" s="3" t="s">
        <v>89</v>
      </c>
      <c r="H362" s="5">
        <v>200</v>
      </c>
      <c r="N362" s="25"/>
      <c r="O362" s="3"/>
      <c r="P362" s="3"/>
      <c r="Q362" s="3"/>
      <c r="R362" s="18"/>
      <c r="S362" s="3"/>
      <c r="V362" s="17"/>
      <c r="X362" s="1" t="s">
        <v>24</v>
      </c>
      <c r="Y362" s="19">
        <f>IF(Y359&gt;0,Y360+Y359,Y360)</f>
        <v>320</v>
      </c>
      <c r="AA362" s="4">
        <v>45040</v>
      </c>
      <c r="AB362" s="3" t="s">
        <v>85</v>
      </c>
      <c r="AC362" s="3" t="s">
        <v>89</v>
      </c>
      <c r="AD362" s="5">
        <v>150</v>
      </c>
      <c r="AJ362" s="3"/>
      <c r="AK362" s="3"/>
      <c r="AL362" s="3"/>
      <c r="AM362" s="3"/>
      <c r="AN362" s="116"/>
    </row>
    <row r="363" spans="2:40">
      <c r="B363" s="6" t="s">
        <v>25</v>
      </c>
      <c r="C363" s="21">
        <f>C361-C362</f>
        <v>-3418.3760000000011</v>
      </c>
      <c r="E363" s="4">
        <v>45035</v>
      </c>
      <c r="F363" s="3" t="s">
        <v>87</v>
      </c>
      <c r="G363" s="3" t="s">
        <v>89</v>
      </c>
      <c r="H363" s="5">
        <v>200</v>
      </c>
      <c r="N363" s="3"/>
      <c r="O363" s="3"/>
      <c r="P363" s="3"/>
      <c r="Q363" s="3"/>
      <c r="R363" s="18"/>
      <c r="S363" s="3"/>
      <c r="V363" s="17"/>
      <c r="X363" s="1" t="s">
        <v>9</v>
      </c>
      <c r="Y363" s="20">
        <f>Y379</f>
        <v>3650.7160000000013</v>
      </c>
      <c r="AA363" s="4"/>
      <c r="AB363" s="3"/>
      <c r="AC363" s="3"/>
      <c r="AD363" s="5"/>
      <c r="AJ363" s="3"/>
      <c r="AK363" s="3"/>
      <c r="AL363" s="3"/>
      <c r="AM363" s="3"/>
      <c r="AN363" s="116"/>
    </row>
    <row r="364" spans="2:40" ht="26.25">
      <c r="B364" s="177" t="str">
        <f>IF(C363&lt;0,"NO PAGAR","COBRAR")</f>
        <v>NO PAGAR</v>
      </c>
      <c r="C364" s="177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6" t="s">
        <v>8</v>
      </c>
      <c r="Y364" s="21">
        <f>Y362-Y363</f>
        <v>-3330.7160000000013</v>
      </c>
      <c r="AA364" s="4"/>
      <c r="AB364" s="3"/>
      <c r="AC364" s="3"/>
      <c r="AD364" s="5"/>
      <c r="AJ364" s="3"/>
      <c r="AK364" s="3"/>
      <c r="AL364" s="3"/>
      <c r="AM364" s="3"/>
      <c r="AN364" s="116"/>
    </row>
    <row r="365" spans="2:40" ht="26.25">
      <c r="B365" s="168" t="s">
        <v>9</v>
      </c>
      <c r="C365" s="169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77" t="str">
        <f>IF(Y364&lt;0,"NO PAGAR","COBRAR")</f>
        <v>NO PAGAR</v>
      </c>
      <c r="Y365" s="177"/>
      <c r="AA365" s="4"/>
      <c r="AB365" s="3"/>
      <c r="AC365" s="3"/>
      <c r="AD365" s="5"/>
      <c r="AJ365" s="3"/>
      <c r="AK365" s="3"/>
      <c r="AL365" s="3"/>
      <c r="AM365" s="3"/>
      <c r="AN365" s="116"/>
    </row>
    <row r="366" spans="2:40">
      <c r="B366" s="9" t="str">
        <f>IF(C393&lt;0,"SALDO A FAVOR","SALDO ADELANTAD0'")</f>
        <v>SALDO ADELANTAD0'</v>
      </c>
      <c r="C366" s="10">
        <f>IF(Y316&lt;=0,Y316*-1)</f>
        <v>3968.3760000000011</v>
      </c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68" t="s">
        <v>9</v>
      </c>
      <c r="Y366" s="169"/>
      <c r="AA366" s="4"/>
      <c r="AB366" s="3"/>
      <c r="AC366" s="3"/>
      <c r="AD366" s="5"/>
      <c r="AJ366" s="3"/>
      <c r="AK366" s="3"/>
      <c r="AL366" s="3"/>
      <c r="AM366" s="3"/>
      <c r="AN366" s="116"/>
    </row>
    <row r="367" spans="2:40">
      <c r="B367" s="11" t="s">
        <v>10</v>
      </c>
      <c r="C367" s="10">
        <f>R377</f>
        <v>50</v>
      </c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9" t="str">
        <f>IF(C363&lt;0,"SALDO ADELANTADO","SALDO A FAVOR'")</f>
        <v>SALDO ADELANTADO</v>
      </c>
      <c r="Y367" s="10">
        <f>IF(C363&lt;=0,C363*-1)</f>
        <v>3418.3760000000011</v>
      </c>
      <c r="AA367" s="4"/>
      <c r="AB367" s="3"/>
      <c r="AC367" s="3"/>
      <c r="AD367" s="5"/>
      <c r="AJ367" s="3"/>
      <c r="AK367" s="3"/>
      <c r="AL367" s="3"/>
      <c r="AM367" s="3"/>
      <c r="AN367" s="116"/>
    </row>
    <row r="368" spans="2:40">
      <c r="B368" s="11" t="s">
        <v>11</v>
      </c>
      <c r="C368" s="10"/>
      <c r="E368" s="4"/>
      <c r="F368" s="3"/>
      <c r="G368" s="3"/>
      <c r="H368" s="5"/>
      <c r="N368" s="3"/>
      <c r="O368" s="3"/>
      <c r="P368" s="3"/>
      <c r="Q368" s="3"/>
      <c r="R368" s="18"/>
      <c r="S368" s="3"/>
      <c r="V368" s="17"/>
      <c r="X368" s="11" t="s">
        <v>10</v>
      </c>
      <c r="Y368" s="10">
        <f>AN371</f>
        <v>39.5</v>
      </c>
      <c r="AA368" s="4"/>
      <c r="AB368" s="3"/>
      <c r="AC368" s="3"/>
      <c r="AD368" s="5"/>
      <c r="AJ368" s="3"/>
      <c r="AK368" s="3"/>
      <c r="AL368" s="3"/>
      <c r="AM368" s="3"/>
      <c r="AN368" s="116"/>
    </row>
    <row r="369" spans="2:46">
      <c r="B369" s="11" t="s">
        <v>12</v>
      </c>
      <c r="C369" s="10"/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11" t="s">
        <v>11</v>
      </c>
      <c r="Y369" s="10">
        <v>50</v>
      </c>
      <c r="AA369" s="4"/>
      <c r="AB369" s="3"/>
      <c r="AC369" s="3"/>
      <c r="AD369" s="5"/>
      <c r="AJ369" s="3"/>
      <c r="AK369" s="3"/>
      <c r="AL369" s="3"/>
      <c r="AM369" s="3"/>
      <c r="AN369" s="116"/>
    </row>
    <row r="370" spans="2:46">
      <c r="B370" s="11" t="s">
        <v>13</v>
      </c>
      <c r="C370" s="10"/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12</v>
      </c>
      <c r="Y370" s="10">
        <v>15</v>
      </c>
      <c r="AA370" s="4"/>
      <c r="AB370" s="3"/>
      <c r="AC370" s="3"/>
      <c r="AD370" s="5"/>
      <c r="AJ370" s="3"/>
      <c r="AK370" s="3"/>
      <c r="AL370" s="3"/>
      <c r="AM370" s="3"/>
      <c r="AN370" s="116"/>
    </row>
    <row r="371" spans="2:46">
      <c r="B371" s="11" t="s">
        <v>14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13</v>
      </c>
      <c r="Y371" s="10">
        <v>20</v>
      </c>
      <c r="AA371" s="4"/>
      <c r="AB371" s="3"/>
      <c r="AC371" s="3"/>
      <c r="AD371" s="5"/>
      <c r="AJ371" s="170" t="s">
        <v>7</v>
      </c>
      <c r="AK371" s="171"/>
      <c r="AL371" s="171"/>
      <c r="AM371" s="172"/>
      <c r="AN371" s="116">
        <f>SUM(AN361:AN370)</f>
        <v>39.5</v>
      </c>
    </row>
    <row r="372" spans="2:46">
      <c r="B372" s="11" t="s">
        <v>15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760</v>
      </c>
      <c r="Y372" s="10">
        <v>58.92</v>
      </c>
      <c r="AA372" s="4"/>
      <c r="AB372" s="3"/>
      <c r="AC372" s="3"/>
      <c r="AD372" s="5"/>
    </row>
    <row r="373" spans="2:46">
      <c r="B373" s="11" t="s">
        <v>16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15</v>
      </c>
      <c r="Y373" s="10"/>
      <c r="AA373" s="4"/>
      <c r="AB373" s="3"/>
      <c r="AC373" s="3"/>
      <c r="AD373" s="5"/>
    </row>
    <row r="374" spans="2:46" ht="24">
      <c r="B374" s="11" t="s">
        <v>17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16</v>
      </c>
      <c r="Y374" s="10"/>
      <c r="AA374" s="170" t="s">
        <v>7</v>
      </c>
      <c r="AB374" s="171"/>
      <c r="AC374" s="172"/>
      <c r="AD374" s="5">
        <f>SUM(AD361:AD373)</f>
        <v>320</v>
      </c>
      <c r="AI374" s="61" t="s">
        <v>470</v>
      </c>
      <c r="AJ374" s="100">
        <v>24462</v>
      </c>
      <c r="AK374" s="63" t="s">
        <v>558</v>
      </c>
      <c r="AL374" s="64">
        <v>45037</v>
      </c>
      <c r="AM374" s="61">
        <v>2350864985</v>
      </c>
      <c r="AN374" s="61" t="s">
        <v>20</v>
      </c>
      <c r="AO374" s="63" t="s">
        <v>476</v>
      </c>
      <c r="AP374" s="61">
        <v>12345</v>
      </c>
      <c r="AQ374" s="65">
        <v>27.956</v>
      </c>
      <c r="AR374" s="65">
        <v>48.92</v>
      </c>
      <c r="AS374" s="62"/>
      <c r="AT374" s="61" t="s">
        <v>559</v>
      </c>
    </row>
    <row r="375" spans="2:46">
      <c r="B375" s="12"/>
      <c r="C375" s="10"/>
      <c r="E375" s="170" t="s">
        <v>7</v>
      </c>
      <c r="F375" s="171"/>
      <c r="G375" s="172"/>
      <c r="H375" s="5">
        <f>SUM(H361:H374)</f>
        <v>600</v>
      </c>
      <c r="N375" s="3"/>
      <c r="O375" s="3"/>
      <c r="P375" s="3"/>
      <c r="Q375" s="3"/>
      <c r="R375" s="18"/>
      <c r="S375" s="3"/>
      <c r="V375" s="17"/>
      <c r="X375" s="11" t="s">
        <v>17</v>
      </c>
      <c r="Y375" s="10">
        <f>AR374</f>
        <v>48.92</v>
      </c>
    </row>
    <row r="376" spans="2:46">
      <c r="B376" s="12"/>
      <c r="C376" s="10"/>
      <c r="E376" s="13"/>
      <c r="F376" s="13"/>
      <c r="G376" s="13"/>
      <c r="N376" s="3"/>
      <c r="O376" s="3"/>
      <c r="P376" s="3"/>
      <c r="Q376" s="3"/>
      <c r="R376" s="18"/>
      <c r="S376" s="3"/>
      <c r="V376" s="17"/>
      <c r="X376" s="12"/>
      <c r="Y376" s="10"/>
      <c r="AA376" s="13"/>
      <c r="AB376" s="13"/>
      <c r="AC376" s="13"/>
    </row>
    <row r="377" spans="2:46">
      <c r="B377" s="12"/>
      <c r="C377" s="10"/>
      <c r="N377" s="170" t="s">
        <v>7</v>
      </c>
      <c r="O377" s="171"/>
      <c r="P377" s="171"/>
      <c r="Q377" s="172"/>
      <c r="R377" s="18">
        <f>SUM(R361:R376)</f>
        <v>50</v>
      </c>
      <c r="S377" s="3"/>
      <c r="V377" s="17"/>
      <c r="X377" s="12"/>
      <c r="Y377" s="10"/>
    </row>
    <row r="378" spans="2:46">
      <c r="B378" s="15" t="s">
        <v>18</v>
      </c>
      <c r="C378" s="16">
        <f>SUM(C366:C377)</f>
        <v>4018.3760000000011</v>
      </c>
      <c r="V378" s="17"/>
      <c r="X378" s="11"/>
      <c r="Y378" s="10"/>
      <c r="AA378" t="s">
        <v>22</v>
      </c>
      <c r="AB378" t="s">
        <v>21</v>
      </c>
    </row>
    <row r="379" spans="2:46">
      <c r="V379" s="17"/>
      <c r="X379" s="15" t="s">
        <v>18</v>
      </c>
      <c r="Y379" s="16">
        <f>SUM(Y367:Y378)</f>
        <v>3650.7160000000013</v>
      </c>
      <c r="AB379" s="1" t="s">
        <v>19</v>
      </c>
    </row>
    <row r="380" spans="2:46">
      <c r="D380" t="s">
        <v>22</v>
      </c>
      <c r="E380" t="s">
        <v>21</v>
      </c>
      <c r="V380" s="17"/>
    </row>
    <row r="381" spans="2:46">
      <c r="E381" s="1" t="s">
        <v>19</v>
      </c>
      <c r="V381" s="17"/>
    </row>
    <row r="382" spans="2:46">
      <c r="V382" s="17"/>
    </row>
    <row r="383" spans="2:46">
      <c r="V383" s="17"/>
    </row>
    <row r="384" spans="2:46">
      <c r="V384" s="17"/>
    </row>
    <row r="385" spans="1:43">
      <c r="V385" s="17"/>
    </row>
    <row r="386" spans="1:43">
      <c r="V386" s="17"/>
    </row>
    <row r="387" spans="1:43">
      <c r="V387" s="17"/>
    </row>
    <row r="388" spans="1:43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</row>
    <row r="389" spans="1:43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V391" s="17"/>
    </row>
    <row r="392" spans="1:43">
      <c r="H392" s="173" t="s">
        <v>30</v>
      </c>
      <c r="I392" s="173"/>
      <c r="J392" s="173"/>
      <c r="V392" s="17"/>
      <c r="AA392" s="173" t="s">
        <v>31</v>
      </c>
      <c r="AB392" s="173"/>
      <c r="AC392" s="173"/>
    </row>
    <row r="393" spans="1:43">
      <c r="H393" s="173"/>
      <c r="I393" s="173"/>
      <c r="J393" s="173"/>
      <c r="V393" s="17"/>
      <c r="AA393" s="173"/>
      <c r="AB393" s="173"/>
      <c r="AC393" s="173"/>
    </row>
    <row r="394" spans="1:43">
      <c r="V394" s="17"/>
    </row>
    <row r="395" spans="1:43">
      <c r="V395" s="17"/>
    </row>
    <row r="396" spans="1:43" ht="23.25">
      <c r="B396" s="24" t="s">
        <v>64</v>
      </c>
      <c r="V396" s="17"/>
      <c r="X396" s="22" t="s">
        <v>64</v>
      </c>
    </row>
    <row r="397" spans="1:43" ht="23.25">
      <c r="B397" s="23" t="s">
        <v>32</v>
      </c>
      <c r="C397" s="20">
        <f>IF(X359="PAGADO",0,Y364)</f>
        <v>-3330.7160000000013</v>
      </c>
      <c r="E397" s="174" t="s">
        <v>80</v>
      </c>
      <c r="F397" s="174"/>
      <c r="G397" s="174"/>
      <c r="H397" s="174"/>
      <c r="V397" s="17"/>
      <c r="X397" s="23" t="s">
        <v>32</v>
      </c>
      <c r="Y397" s="20">
        <f>IF(B1179="PAGADO",0,C402)</f>
        <v>-3884.1160000000018</v>
      </c>
      <c r="AA397" s="174" t="s">
        <v>593</v>
      </c>
      <c r="AB397" s="174"/>
      <c r="AC397" s="174"/>
      <c r="AD397" s="174"/>
    </row>
    <row r="398" spans="1:43">
      <c r="B398" s="1" t="s">
        <v>0</v>
      </c>
      <c r="C398" s="19">
        <f>H413</f>
        <v>1370</v>
      </c>
      <c r="E398" s="2" t="s">
        <v>1</v>
      </c>
      <c r="F398" s="2" t="s">
        <v>2</v>
      </c>
      <c r="G398" s="2" t="s">
        <v>3</v>
      </c>
      <c r="H398" s="2" t="s">
        <v>4</v>
      </c>
      <c r="N398" s="2" t="s">
        <v>1</v>
      </c>
      <c r="O398" s="2" t="s">
        <v>5</v>
      </c>
      <c r="P398" s="2" t="s">
        <v>4</v>
      </c>
      <c r="Q398" s="2" t="s">
        <v>6</v>
      </c>
      <c r="R398" s="2" t="s">
        <v>7</v>
      </c>
      <c r="S398" s="3"/>
      <c r="V398" s="17"/>
      <c r="X398" s="1" t="s">
        <v>0</v>
      </c>
      <c r="Y398" s="19">
        <f>AD413</f>
        <v>980</v>
      </c>
      <c r="AA398" s="2" t="s">
        <v>1</v>
      </c>
      <c r="AB398" s="2" t="s">
        <v>2</v>
      </c>
      <c r="AC398" s="2" t="s">
        <v>3</v>
      </c>
      <c r="AD398" s="2" t="s">
        <v>4</v>
      </c>
      <c r="AJ398" s="2" t="s">
        <v>1</v>
      </c>
      <c r="AK398" s="2" t="s">
        <v>5</v>
      </c>
      <c r="AL398" s="2" t="s">
        <v>4</v>
      </c>
      <c r="AM398" s="2" t="s">
        <v>6</v>
      </c>
      <c r="AN398" s="2" t="s">
        <v>7</v>
      </c>
      <c r="AO398" s="3"/>
    </row>
    <row r="399" spans="1:43">
      <c r="C399" s="20"/>
      <c r="E399" s="4">
        <v>45019</v>
      </c>
      <c r="F399" s="3" t="s">
        <v>138</v>
      </c>
      <c r="G399" s="3" t="s">
        <v>89</v>
      </c>
      <c r="H399" s="5">
        <v>170</v>
      </c>
      <c r="N399" s="4">
        <v>45061</v>
      </c>
      <c r="O399" s="3" t="s">
        <v>776</v>
      </c>
      <c r="P399" s="3">
        <v>100</v>
      </c>
      <c r="Q399" s="3">
        <v>1253</v>
      </c>
      <c r="R399" s="18">
        <v>100</v>
      </c>
      <c r="S399" s="3"/>
      <c r="V399" s="17"/>
      <c r="Y399" s="20"/>
      <c r="AA399" s="4">
        <v>45029</v>
      </c>
      <c r="AB399" s="3" t="s">
        <v>149</v>
      </c>
      <c r="AC399" s="3" t="s">
        <v>155</v>
      </c>
      <c r="AD399" s="5">
        <v>380</v>
      </c>
      <c r="AJ399" s="25">
        <v>45069</v>
      </c>
      <c r="AK399" s="3" t="s">
        <v>853</v>
      </c>
      <c r="AL399" s="3"/>
      <c r="AM399" s="3"/>
      <c r="AN399" s="18">
        <v>100</v>
      </c>
      <c r="AO399" s="3"/>
    </row>
    <row r="400" spans="1:43">
      <c r="B400" s="1" t="s">
        <v>24</v>
      </c>
      <c r="C400" s="19">
        <f>IF(C397&gt;0,C397+C398,C398)</f>
        <v>1370</v>
      </c>
      <c r="E400" s="4">
        <v>45028</v>
      </c>
      <c r="F400" s="3" t="s">
        <v>284</v>
      </c>
      <c r="G400" s="3" t="s">
        <v>332</v>
      </c>
      <c r="H400" s="5">
        <v>500</v>
      </c>
      <c r="N400" s="25">
        <v>45062</v>
      </c>
      <c r="O400" s="3" t="s">
        <v>782</v>
      </c>
      <c r="P400" s="3">
        <v>1580</v>
      </c>
      <c r="Q400" s="3"/>
      <c r="R400" s="18">
        <v>1580</v>
      </c>
      <c r="S400" s="3"/>
      <c r="V400" s="17"/>
      <c r="X400" s="1" t="s">
        <v>24</v>
      </c>
      <c r="Y400" s="19">
        <f>IF(Y397&gt;0,Y397+Y398,Y398)</f>
        <v>980</v>
      </c>
      <c r="AA400" s="4">
        <v>45054</v>
      </c>
      <c r="AB400" s="3" t="s">
        <v>87</v>
      </c>
      <c r="AC400" s="3" t="s">
        <v>89</v>
      </c>
      <c r="AD400" s="5">
        <v>200</v>
      </c>
      <c r="AJ400" s="25">
        <v>45069</v>
      </c>
      <c r="AK400" s="3" t="s">
        <v>856</v>
      </c>
      <c r="AL400" s="3"/>
      <c r="AM400" s="3"/>
      <c r="AN400" s="18">
        <v>180</v>
      </c>
      <c r="AO400" s="3"/>
    </row>
    <row r="401" spans="2:41">
      <c r="B401" s="1" t="s">
        <v>9</v>
      </c>
      <c r="C401" s="20">
        <f>C419</f>
        <v>5254.1160000000018</v>
      </c>
      <c r="E401" s="4">
        <v>45037</v>
      </c>
      <c r="F401" s="3" t="s">
        <v>87</v>
      </c>
      <c r="G401" s="3" t="s">
        <v>89</v>
      </c>
      <c r="H401" s="5">
        <v>200</v>
      </c>
      <c r="N401" s="25">
        <v>45063</v>
      </c>
      <c r="O401" s="3" t="s">
        <v>800</v>
      </c>
      <c r="P401" s="3"/>
      <c r="Q401" s="3"/>
      <c r="R401" s="18">
        <v>78.400000000000006</v>
      </c>
      <c r="S401" s="3"/>
      <c r="V401" s="17"/>
      <c r="X401" s="1" t="s">
        <v>9</v>
      </c>
      <c r="Y401" s="20">
        <f>Y419</f>
        <v>4363.7060000000019</v>
      </c>
      <c r="AA401" s="4">
        <v>45056</v>
      </c>
      <c r="AB401" s="3" t="s">
        <v>87</v>
      </c>
      <c r="AC401" s="3" t="s">
        <v>89</v>
      </c>
      <c r="AD401" s="5">
        <v>200</v>
      </c>
      <c r="AJ401" s="25">
        <v>45069</v>
      </c>
      <c r="AK401" s="3" t="s">
        <v>858</v>
      </c>
      <c r="AL401" s="3"/>
      <c r="AM401" s="3"/>
      <c r="AN401" s="18">
        <v>40</v>
      </c>
      <c r="AO401" s="3"/>
    </row>
    <row r="402" spans="2:41">
      <c r="B402" s="6" t="s">
        <v>26</v>
      </c>
      <c r="C402" s="21">
        <f>C400-C401</f>
        <v>-3884.1160000000018</v>
      </c>
      <c r="E402" s="4">
        <v>45044</v>
      </c>
      <c r="F402" s="25" t="s">
        <v>87</v>
      </c>
      <c r="G402" s="3" t="s">
        <v>89</v>
      </c>
      <c r="H402" s="5">
        <v>200</v>
      </c>
      <c r="N402" s="3" t="s">
        <v>808</v>
      </c>
      <c r="O402" s="3"/>
      <c r="P402" s="3"/>
      <c r="Q402" s="3"/>
      <c r="R402" s="18">
        <v>15</v>
      </c>
      <c r="S402" s="3"/>
      <c r="V402" s="17"/>
      <c r="X402" s="6" t="s">
        <v>27</v>
      </c>
      <c r="Y402" s="21">
        <f>Y400-Y401</f>
        <v>-3383.7060000000019</v>
      </c>
      <c r="AA402" s="4">
        <v>45042</v>
      </c>
      <c r="AB402" s="3" t="s">
        <v>87</v>
      </c>
      <c r="AC402" s="3" t="s">
        <v>89</v>
      </c>
      <c r="AD402" s="5">
        <v>200</v>
      </c>
      <c r="AJ402" s="3"/>
      <c r="AK402" s="3"/>
      <c r="AL402" s="3"/>
      <c r="AM402" s="3"/>
      <c r="AN402" s="18"/>
      <c r="AO402" s="3"/>
    </row>
    <row r="403" spans="2:41" ht="23.25">
      <c r="B403" s="6"/>
      <c r="C403" s="7"/>
      <c r="E403" s="4">
        <v>45000</v>
      </c>
      <c r="F403" s="3" t="s">
        <v>815</v>
      </c>
      <c r="G403" s="3" t="s">
        <v>816</v>
      </c>
      <c r="H403" s="5">
        <v>300</v>
      </c>
      <c r="N403" s="25">
        <v>45063</v>
      </c>
      <c r="O403" s="3" t="s">
        <v>784</v>
      </c>
      <c r="P403" s="3"/>
      <c r="Q403" s="3"/>
      <c r="R403" s="18">
        <v>150</v>
      </c>
      <c r="S403" s="3"/>
      <c r="V403" s="17"/>
      <c r="X403" s="175" t="str">
        <f>IF(Y402&lt;0,"NO PAGAR","COBRAR'")</f>
        <v>NO PAGAR</v>
      </c>
      <c r="Y403" s="175"/>
      <c r="AA403" s="4"/>
      <c r="AB403" s="3"/>
      <c r="AC403" s="3"/>
      <c r="AD403" s="5"/>
      <c r="AJ403" s="3"/>
      <c r="AK403" s="3"/>
      <c r="AL403" s="3"/>
      <c r="AM403" s="3"/>
      <c r="AN403" s="18"/>
      <c r="AO403" s="3"/>
    </row>
    <row r="404" spans="2:41" ht="23.25">
      <c r="B404" s="175" t="str">
        <f>IF(C402&lt;0,"NO PAGAR","COBRAR'")</f>
        <v>NO PAGAR</v>
      </c>
      <c r="C404" s="175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6"/>
      <c r="Y404" s="8"/>
      <c r="AA404" s="4"/>
      <c r="AB404" s="3"/>
      <c r="AC404" s="3"/>
      <c r="AD404" s="5"/>
      <c r="AJ404" s="3"/>
      <c r="AK404" s="3"/>
      <c r="AL404" s="3"/>
      <c r="AM404" s="3"/>
      <c r="AN404" s="18"/>
      <c r="AO404" s="3"/>
    </row>
    <row r="405" spans="2:41">
      <c r="B405" s="168" t="s">
        <v>9</v>
      </c>
      <c r="C405" s="169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68" t="s">
        <v>9</v>
      </c>
      <c r="Y405" s="169"/>
      <c r="AA405" s="4"/>
      <c r="AB405" s="3"/>
      <c r="AC405" s="3"/>
      <c r="AD405" s="5"/>
      <c r="AJ405" s="3"/>
      <c r="AK405" s="3"/>
      <c r="AL405" s="3"/>
      <c r="AM405" s="3"/>
      <c r="AN405" s="18"/>
      <c r="AO405" s="3"/>
    </row>
    <row r="406" spans="2:41">
      <c r="B406" s="9" t="str">
        <f>IF(Y364&lt;0,"SALDO ADELANTADO","SALDO A FAVOR '")</f>
        <v>SALDO ADELANTADO</v>
      </c>
      <c r="C406" s="10">
        <f>IF(Y364&lt;=0,Y364*-1)</f>
        <v>3330.7160000000013</v>
      </c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9" t="str">
        <f>IF(C402&lt;0,"SALDO ADELANTADO","SALDO A FAVOR'")</f>
        <v>SALDO ADELANTADO</v>
      </c>
      <c r="Y406" s="10">
        <f>IF(C402&lt;=0,C402*-1)</f>
        <v>3884.1160000000018</v>
      </c>
      <c r="AA406" s="4"/>
      <c r="AB406" s="3"/>
      <c r="AC406" s="3"/>
      <c r="AD406" s="5"/>
      <c r="AJ406" s="3"/>
      <c r="AK406" s="3"/>
      <c r="AL406" s="3"/>
      <c r="AM406" s="3"/>
      <c r="AN406" s="18"/>
      <c r="AO406" s="3"/>
    </row>
    <row r="407" spans="2:41">
      <c r="B407" s="11" t="s">
        <v>10</v>
      </c>
      <c r="C407" s="10">
        <f>R415</f>
        <v>1923.4</v>
      </c>
      <c r="E407" s="4"/>
      <c r="F407" s="3"/>
      <c r="G407" s="3"/>
      <c r="H407" s="5"/>
      <c r="N407" s="3"/>
      <c r="O407" s="3"/>
      <c r="P407" s="3"/>
      <c r="Q407" s="3"/>
      <c r="R407" s="18"/>
      <c r="S407" s="3"/>
      <c r="V407" s="17"/>
      <c r="X407" s="11" t="s">
        <v>10</v>
      </c>
      <c r="Y407" s="10">
        <f>AN408</f>
        <v>320</v>
      </c>
      <c r="AA407" s="4"/>
      <c r="AB407" s="3"/>
      <c r="AC407" s="3"/>
      <c r="AD407" s="5"/>
      <c r="AJ407" s="3"/>
      <c r="AK407" s="3"/>
      <c r="AL407" s="3"/>
      <c r="AM407" s="3"/>
      <c r="AN407" s="18"/>
      <c r="AO407" s="3"/>
    </row>
    <row r="408" spans="2:41">
      <c r="B408" s="11" t="s">
        <v>11</v>
      </c>
      <c r="C408" s="10"/>
      <c r="E408" s="4"/>
      <c r="F408" s="3"/>
      <c r="G408" s="3"/>
      <c r="H408" s="5"/>
      <c r="N408" s="3"/>
      <c r="O408" s="3"/>
      <c r="P408" s="3"/>
      <c r="Q408" s="3"/>
      <c r="R408" s="18"/>
      <c r="S408" s="3"/>
      <c r="V408" s="17"/>
      <c r="X408" s="11" t="s">
        <v>11</v>
      </c>
      <c r="Y408" s="10"/>
      <c r="AA408" s="4"/>
      <c r="AB408" s="3"/>
      <c r="AC408" s="3"/>
      <c r="AD408" s="5"/>
      <c r="AJ408" s="170" t="s">
        <v>7</v>
      </c>
      <c r="AK408" s="171"/>
      <c r="AL408" s="171"/>
      <c r="AM408" s="172"/>
      <c r="AN408" s="18">
        <f>SUM(AN399:AN407)</f>
        <v>320</v>
      </c>
      <c r="AO408" s="3"/>
    </row>
    <row r="409" spans="2:41">
      <c r="B409" s="11" t="s">
        <v>12</v>
      </c>
      <c r="C409" s="10"/>
      <c r="E409" s="4"/>
      <c r="F409" s="3"/>
      <c r="G409" s="3"/>
      <c r="H409" s="5"/>
      <c r="N409" s="3"/>
      <c r="O409" s="3"/>
      <c r="P409" s="3"/>
      <c r="Q409" s="3"/>
      <c r="R409" s="18"/>
      <c r="S409" s="3"/>
      <c r="V409" s="17"/>
      <c r="X409" s="11" t="s">
        <v>12</v>
      </c>
      <c r="Y409" s="10"/>
      <c r="AA409" s="4"/>
      <c r="AB409" s="3"/>
      <c r="AC409" s="3"/>
      <c r="AD409" s="5"/>
    </row>
    <row r="410" spans="2:41">
      <c r="B410" s="11" t="s">
        <v>13</v>
      </c>
      <c r="C410" s="10"/>
      <c r="E410" s="4"/>
      <c r="F410" s="3"/>
      <c r="G410" s="3"/>
      <c r="H410" s="5"/>
      <c r="N410" s="3"/>
      <c r="O410" s="3"/>
      <c r="P410" s="3"/>
      <c r="Q410" s="3"/>
      <c r="R410" s="18"/>
      <c r="S410" s="3"/>
      <c r="V410" s="17"/>
      <c r="X410" s="11" t="s">
        <v>13</v>
      </c>
      <c r="Y410" s="10"/>
      <c r="AA410" s="4"/>
      <c r="AB410" s="3"/>
      <c r="AC410" s="3"/>
      <c r="AD410" s="5"/>
      <c r="AJ410" s="118" t="s">
        <v>830</v>
      </c>
      <c r="AK410" s="118" t="s">
        <v>558</v>
      </c>
      <c r="AL410" s="118" t="s">
        <v>476</v>
      </c>
      <c r="AM410" s="119">
        <v>88.58</v>
      </c>
      <c r="AN410" s="120">
        <v>50.616999999999997</v>
      </c>
      <c r="AO410" s="120">
        <v>680638</v>
      </c>
    </row>
    <row r="411" spans="2:41">
      <c r="B411" s="11" t="s">
        <v>14</v>
      </c>
      <c r="C411" s="10"/>
      <c r="E411" s="4"/>
      <c r="F411" s="3"/>
      <c r="G411" s="3"/>
      <c r="H411" s="5"/>
      <c r="N411" s="3"/>
      <c r="O411" s="3"/>
      <c r="P411" s="3"/>
      <c r="Q411" s="3"/>
      <c r="R411" s="18"/>
      <c r="S411" s="3"/>
      <c r="V411" s="17"/>
      <c r="X411" s="11" t="s">
        <v>14</v>
      </c>
      <c r="Y411" s="10"/>
      <c r="AA411" s="4"/>
      <c r="AB411" s="3"/>
      <c r="AC411" s="3"/>
      <c r="AD411" s="5"/>
      <c r="AJ411" s="118" t="s">
        <v>837</v>
      </c>
      <c r="AK411" s="118" t="s">
        <v>558</v>
      </c>
      <c r="AL411" s="118" t="s">
        <v>476</v>
      </c>
      <c r="AM411" s="119">
        <v>71.010000000000005</v>
      </c>
      <c r="AN411" s="120">
        <v>40.576999999999998</v>
      </c>
      <c r="AO411" s="120">
        <v>41248</v>
      </c>
    </row>
    <row r="412" spans="2:41">
      <c r="B412" s="11" t="s">
        <v>15</v>
      </c>
      <c r="C412" s="10"/>
      <c r="E412" s="4"/>
      <c r="F412" s="3"/>
      <c r="G412" s="3"/>
      <c r="H412" s="5"/>
      <c r="N412" s="3"/>
      <c r="O412" s="3"/>
      <c r="P412" s="3"/>
      <c r="Q412" s="3"/>
      <c r="R412" s="18"/>
      <c r="S412" s="3"/>
      <c r="V412" s="17"/>
      <c r="X412" s="11" t="s">
        <v>15</v>
      </c>
      <c r="Y412" s="10"/>
      <c r="AA412" s="4"/>
      <c r="AB412" s="3"/>
      <c r="AC412" s="3"/>
      <c r="AD412" s="5"/>
      <c r="AM412" s="19">
        <f>SUM(AM410:AM411)</f>
        <v>159.59</v>
      </c>
    </row>
    <row r="413" spans="2:41">
      <c r="B413" s="11" t="s">
        <v>16</v>
      </c>
      <c r="C413" s="10"/>
      <c r="E413" s="170" t="s">
        <v>7</v>
      </c>
      <c r="F413" s="171"/>
      <c r="G413" s="172"/>
      <c r="H413" s="5">
        <f>SUM(H399:H412)</f>
        <v>1370</v>
      </c>
      <c r="N413" s="3"/>
      <c r="O413" s="3"/>
      <c r="P413" s="3"/>
      <c r="Q413" s="3"/>
      <c r="R413" s="18"/>
      <c r="S413" s="3"/>
      <c r="V413" s="17"/>
      <c r="X413" s="11" t="s">
        <v>16</v>
      </c>
      <c r="Y413" s="10"/>
      <c r="AA413" s="170" t="s">
        <v>7</v>
      </c>
      <c r="AB413" s="171"/>
      <c r="AC413" s="172"/>
      <c r="AD413" s="5">
        <f>SUM(AD399:AD412)</f>
        <v>980</v>
      </c>
    </row>
    <row r="414" spans="2:41">
      <c r="B414" s="11" t="s">
        <v>17</v>
      </c>
      <c r="C414" s="10"/>
      <c r="E414" s="13"/>
      <c r="F414" s="13"/>
      <c r="G414" s="13"/>
      <c r="N414" s="3"/>
      <c r="O414" s="3"/>
      <c r="P414" s="3"/>
      <c r="Q414" s="3"/>
      <c r="R414" s="18"/>
      <c r="S414" s="3"/>
      <c r="V414" s="17"/>
      <c r="X414" s="11" t="s">
        <v>17</v>
      </c>
      <c r="Y414" s="10">
        <v>159.59</v>
      </c>
      <c r="AA414" s="13"/>
      <c r="AB414" s="13"/>
      <c r="AC414" s="13"/>
    </row>
    <row r="415" spans="2:41">
      <c r="B415" s="12"/>
      <c r="C415" s="10"/>
      <c r="N415" s="170" t="s">
        <v>7</v>
      </c>
      <c r="O415" s="171"/>
      <c r="P415" s="171"/>
      <c r="Q415" s="172"/>
      <c r="R415" s="18">
        <f>SUM(R399:R414)</f>
        <v>1923.4</v>
      </c>
      <c r="S415" s="3"/>
      <c r="V415" s="17"/>
      <c r="X415" s="12"/>
      <c r="Y415" s="10"/>
    </row>
    <row r="416" spans="2:41">
      <c r="B416" s="12"/>
      <c r="C416" s="10"/>
      <c r="V416" s="17"/>
      <c r="X416" s="12"/>
      <c r="Y416" s="10"/>
    </row>
    <row r="417" spans="2:27">
      <c r="B417" s="12"/>
      <c r="C417" s="10"/>
      <c r="V417" s="17"/>
      <c r="X417" s="12"/>
      <c r="Y417" s="10"/>
    </row>
    <row r="418" spans="2:27">
      <c r="B418" s="11"/>
      <c r="C418" s="10"/>
      <c r="V418" s="17"/>
      <c r="X418" s="11"/>
      <c r="Y418" s="10"/>
    </row>
    <row r="419" spans="2:27">
      <c r="B419" s="15" t="s">
        <v>18</v>
      </c>
      <c r="C419" s="16">
        <f>SUM(C406:C418)</f>
        <v>5254.1160000000018</v>
      </c>
      <c r="D419" t="s">
        <v>22</v>
      </c>
      <c r="E419" t="s">
        <v>21</v>
      </c>
      <c r="V419" s="17"/>
      <c r="X419" s="15" t="s">
        <v>18</v>
      </c>
      <c r="Y419" s="16">
        <f>SUM(Y406:Y418)</f>
        <v>4363.7060000000019</v>
      </c>
      <c r="Z419" t="s">
        <v>22</v>
      </c>
      <c r="AA419" t="s">
        <v>21</v>
      </c>
    </row>
    <row r="420" spans="2:27">
      <c r="E420" s="1" t="s">
        <v>19</v>
      </c>
      <c r="V420" s="17"/>
      <c r="AA420" s="1" t="s">
        <v>19</v>
      </c>
    </row>
    <row r="421" spans="2:27">
      <c r="V421" s="17"/>
    </row>
    <row r="422" spans="2:27">
      <c r="V422" s="17"/>
    </row>
    <row r="423" spans="2:27">
      <c r="V423" s="17"/>
    </row>
    <row r="424" spans="2:27">
      <c r="V424" s="17"/>
    </row>
    <row r="425" spans="2:27">
      <c r="V425" s="17"/>
    </row>
    <row r="426" spans="2:27">
      <c r="V426" s="17"/>
    </row>
    <row r="427" spans="2:27">
      <c r="V427" s="17"/>
    </row>
    <row r="428" spans="2:27">
      <c r="V428" s="17"/>
    </row>
    <row r="429" spans="2:27">
      <c r="V429" s="17"/>
    </row>
    <row r="430" spans="2:27">
      <c r="V430" s="17"/>
    </row>
    <row r="431" spans="2:27">
      <c r="V431" s="17"/>
    </row>
    <row r="432" spans="2:27">
      <c r="V432" s="17"/>
    </row>
    <row r="433" spans="2:41">
      <c r="V433" s="17"/>
    </row>
    <row r="434" spans="2:41">
      <c r="V434" s="17"/>
    </row>
    <row r="435" spans="2:41">
      <c r="V435" s="17"/>
    </row>
    <row r="436" spans="2:41">
      <c r="V436" s="17"/>
    </row>
    <row r="437" spans="2:41" ht="15" customHeight="1">
      <c r="V437" s="17"/>
      <c r="AC437" s="24"/>
      <c r="AD437" s="24"/>
      <c r="AE437" s="24"/>
      <c r="AJ437" s="2" t="s">
        <v>1</v>
      </c>
      <c r="AK437" s="2" t="s">
        <v>5</v>
      </c>
      <c r="AL437" s="2" t="s">
        <v>4</v>
      </c>
      <c r="AM437" s="2" t="s">
        <v>6</v>
      </c>
      <c r="AN437" s="2" t="s">
        <v>7</v>
      </c>
      <c r="AO437" s="3"/>
    </row>
    <row r="438" spans="2:41" ht="15" customHeight="1">
      <c r="H438" s="173" t="s">
        <v>28</v>
      </c>
      <c r="I438" s="173"/>
      <c r="J438" s="173"/>
      <c r="V438" s="17"/>
      <c r="AC438" s="24"/>
      <c r="AD438" s="24"/>
      <c r="AE438" s="24"/>
      <c r="AJ438" s="25">
        <v>45084</v>
      </c>
      <c r="AK438" s="3" t="s">
        <v>915</v>
      </c>
      <c r="AL438" s="3"/>
      <c r="AM438" s="3"/>
      <c r="AN438" s="18">
        <v>4.13</v>
      </c>
      <c r="AO438" s="3"/>
    </row>
    <row r="439" spans="2:41" ht="15" customHeight="1">
      <c r="H439" s="173"/>
      <c r="I439" s="173"/>
      <c r="J439" s="173"/>
      <c r="V439" s="17"/>
      <c r="AC439" s="24"/>
      <c r="AD439" s="24"/>
      <c r="AE439" s="24"/>
      <c r="AJ439" s="3"/>
      <c r="AK439" s="3"/>
      <c r="AL439" s="3"/>
      <c r="AM439" s="3"/>
      <c r="AN439" s="18"/>
      <c r="AO439" s="3"/>
    </row>
    <row r="440" spans="2:41" ht="23.25">
      <c r="V440" s="17"/>
      <c r="AB440" s="176" t="s">
        <v>29</v>
      </c>
      <c r="AC440" s="176"/>
      <c r="AJ440" s="3"/>
      <c r="AK440" s="3"/>
      <c r="AL440" s="3"/>
      <c r="AM440" s="3"/>
      <c r="AN440" s="18"/>
      <c r="AO440" s="3"/>
    </row>
    <row r="441" spans="2:41">
      <c r="V441" s="17"/>
      <c r="AJ441" s="3"/>
      <c r="AK441" s="3"/>
      <c r="AL441" s="3"/>
      <c r="AM441" s="3"/>
      <c r="AN441" s="18"/>
      <c r="AO441" s="3"/>
    </row>
    <row r="442" spans="2:41" ht="23.25">
      <c r="B442" s="22" t="s">
        <v>66</v>
      </c>
      <c r="V442" s="17"/>
      <c r="X442" s="22" t="s">
        <v>66</v>
      </c>
      <c r="AJ442" s="3"/>
      <c r="AK442" s="3"/>
      <c r="AL442" s="3"/>
      <c r="AM442" s="3"/>
      <c r="AN442" s="18"/>
      <c r="AO442" s="3"/>
    </row>
    <row r="443" spans="2:41" ht="23.25">
      <c r="B443" s="23" t="s">
        <v>32</v>
      </c>
      <c r="C443" s="20">
        <f>IF(X397="PAGADO",0,Y402)</f>
        <v>-3383.7060000000019</v>
      </c>
      <c r="E443" s="174" t="s">
        <v>616</v>
      </c>
      <c r="F443" s="174"/>
      <c r="G443" s="174"/>
      <c r="H443" s="174"/>
      <c r="V443" s="17"/>
      <c r="X443" s="23" t="s">
        <v>32</v>
      </c>
      <c r="Y443" s="20">
        <f>IF(B443="PAGADO",0,C448)</f>
        <v>-3182.3660000000018</v>
      </c>
      <c r="AA443" s="174" t="s">
        <v>357</v>
      </c>
      <c r="AB443" s="174"/>
      <c r="AC443" s="174"/>
      <c r="AD443" s="174"/>
      <c r="AJ443" s="3"/>
      <c r="AK443" s="3"/>
      <c r="AL443" s="3"/>
      <c r="AM443" s="3"/>
      <c r="AN443" s="18"/>
      <c r="AO443" s="3"/>
    </row>
    <row r="444" spans="2:41">
      <c r="B444" s="1" t="s">
        <v>0</v>
      </c>
      <c r="C444" s="19">
        <f>H459</f>
        <v>320</v>
      </c>
      <c r="E444" s="2" t="s">
        <v>1</v>
      </c>
      <c r="F444" s="2" t="s">
        <v>2</v>
      </c>
      <c r="G444" s="2" t="s">
        <v>3</v>
      </c>
      <c r="H444" s="2" t="s">
        <v>4</v>
      </c>
      <c r="N444" s="2" t="s">
        <v>1</v>
      </c>
      <c r="O444" s="2" t="s">
        <v>5</v>
      </c>
      <c r="P444" s="2" t="s">
        <v>4</v>
      </c>
      <c r="Q444" s="2" t="s">
        <v>6</v>
      </c>
      <c r="R444" s="2" t="s">
        <v>7</v>
      </c>
      <c r="S444" s="3"/>
      <c r="V444" s="17"/>
      <c r="X444" s="1" t="s">
        <v>0</v>
      </c>
      <c r="Y444" s="19">
        <f>AD459</f>
        <v>0</v>
      </c>
      <c r="AA444" s="2" t="s">
        <v>1</v>
      </c>
      <c r="AB444" s="2" t="s">
        <v>2</v>
      </c>
      <c r="AC444" s="2" t="s">
        <v>3</v>
      </c>
      <c r="AD444" s="2" t="s">
        <v>4</v>
      </c>
      <c r="AJ444" s="3"/>
      <c r="AK444" s="3"/>
      <c r="AL444" s="3"/>
      <c r="AM444" s="3"/>
      <c r="AN444" s="18"/>
      <c r="AO444" s="3"/>
    </row>
    <row r="445" spans="2:41">
      <c r="C445" s="20"/>
      <c r="E445" s="4">
        <v>45051</v>
      </c>
      <c r="F445" s="3" t="s">
        <v>201</v>
      </c>
      <c r="G445" s="3" t="s">
        <v>152</v>
      </c>
      <c r="H445" s="5">
        <v>200</v>
      </c>
      <c r="N445" s="3"/>
      <c r="O445" s="3"/>
      <c r="P445" s="3"/>
      <c r="Q445" s="3"/>
      <c r="R445" s="18"/>
      <c r="S445" s="3"/>
      <c r="V445" s="17"/>
      <c r="Y445" s="2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" t="s">
        <v>24</v>
      </c>
      <c r="C446" s="19">
        <f>IF(C443&gt;0,C443+C444,C444)</f>
        <v>320</v>
      </c>
      <c r="E446" s="4">
        <v>45022</v>
      </c>
      <c r="F446" s="3" t="s">
        <v>279</v>
      </c>
      <c r="G446" s="3" t="s">
        <v>89</v>
      </c>
      <c r="H446" s="5">
        <v>120</v>
      </c>
      <c r="N446" s="3"/>
      <c r="O446" s="3"/>
      <c r="P446" s="3"/>
      <c r="Q446" s="3"/>
      <c r="R446" s="18"/>
      <c r="S446" s="3"/>
      <c r="V446" s="17"/>
      <c r="X446" s="1" t="s">
        <v>24</v>
      </c>
      <c r="Y446" s="19">
        <f>IF(Y443&gt;0,Y443+Y444,Y444)</f>
        <v>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" t="s">
        <v>9</v>
      </c>
      <c r="C447" s="20">
        <f>C464</f>
        <v>3502.3660000000018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" t="s">
        <v>9</v>
      </c>
      <c r="Y447" s="20">
        <f>Y464</f>
        <v>3812.0870000000023</v>
      </c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6" t="s">
        <v>25</v>
      </c>
      <c r="C448" s="21">
        <f>C446-C447</f>
        <v>-3182.3660000000018</v>
      </c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6" t="s">
        <v>8</v>
      </c>
      <c r="Y448" s="21">
        <f>Y446-Y447</f>
        <v>-3812.0870000000023</v>
      </c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4" ht="26.25">
      <c r="B449" s="177" t="str">
        <f>IF(C448&lt;0,"NO PAGAR","COBRAR")</f>
        <v>NO PAGAR</v>
      </c>
      <c r="C449" s="177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77" t="str">
        <f>IF(Y448&lt;0,"NO PAGAR","COBRAR")</f>
        <v>NO PAGAR</v>
      </c>
      <c r="Y449" s="177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4">
      <c r="B450" s="168" t="s">
        <v>9</v>
      </c>
      <c r="C450" s="169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68" t="s">
        <v>9</v>
      </c>
      <c r="Y450" s="169"/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4">
      <c r="B451" s="9" t="str">
        <f>IF(C478&lt;0,"SALDO A FAVOR","SALDO ADELANTAD0'")</f>
        <v>SALDO ADELANTAD0'</v>
      </c>
      <c r="C451" s="10">
        <f>IF(Y402&lt;=0,Y402*-1)</f>
        <v>3383.7060000000019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9" t="str">
        <f>IF(C448&lt;0,"SALDO ADELANTADO","SALDO A FAVOR'")</f>
        <v>SALDO ADELANTADO</v>
      </c>
      <c r="Y451" s="10">
        <f>IF(C448&lt;=0,C448*-1)</f>
        <v>3182.3660000000018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4">
      <c r="B452" s="11" t="s">
        <v>10</v>
      </c>
      <c r="C452" s="10">
        <f>R461</f>
        <v>0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10</v>
      </c>
      <c r="Y452" s="10">
        <f>AN454</f>
        <v>4.13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4">
      <c r="B453" s="11" t="s">
        <v>11</v>
      </c>
      <c r="C453" s="10">
        <v>50</v>
      </c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1" t="s">
        <v>11</v>
      </c>
      <c r="Y453" s="10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4">
      <c r="B454" s="11" t="s">
        <v>12</v>
      </c>
      <c r="C454" s="10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1" t="s">
        <v>12</v>
      </c>
      <c r="Y454" s="10"/>
      <c r="AA454" s="4"/>
      <c r="AB454" s="3"/>
      <c r="AC454" s="3"/>
      <c r="AD454" s="5"/>
      <c r="AJ454" s="170" t="s">
        <v>7</v>
      </c>
      <c r="AK454" s="171"/>
      <c r="AL454" s="171"/>
      <c r="AM454" s="172"/>
      <c r="AN454" s="18">
        <f>SUM(AN438:AN453)</f>
        <v>4.13</v>
      </c>
      <c r="AO454" s="3"/>
    </row>
    <row r="455" spans="2:44">
      <c r="B455" s="11" t="s">
        <v>13</v>
      </c>
      <c r="C455" s="10">
        <v>20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1" t="s">
        <v>13</v>
      </c>
      <c r="Y455" s="10"/>
      <c r="AA455" s="4"/>
      <c r="AB455" s="3"/>
      <c r="AC455" s="3"/>
      <c r="AD455" s="5"/>
    </row>
    <row r="456" spans="2:44">
      <c r="B456" s="11" t="s">
        <v>14</v>
      </c>
      <c r="C456" s="10"/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885</v>
      </c>
      <c r="Y456" s="10">
        <v>59.13</v>
      </c>
      <c r="AA456" s="4"/>
      <c r="AB456" s="3"/>
      <c r="AC456" s="3"/>
      <c r="AD456" s="5"/>
    </row>
    <row r="457" spans="2:44" ht="22.5">
      <c r="B457" s="11" t="s">
        <v>15</v>
      </c>
      <c r="C457" s="10"/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15</v>
      </c>
      <c r="Y457" s="10"/>
      <c r="AA457" s="4"/>
      <c r="AB457" s="3"/>
      <c r="AC457" s="3"/>
      <c r="AD457" s="5"/>
      <c r="AI457" s="134" t="s">
        <v>467</v>
      </c>
      <c r="AJ457" s="135"/>
      <c r="AK457" s="134" t="s">
        <v>558</v>
      </c>
      <c r="AL457" s="135"/>
      <c r="AM457" s="136">
        <v>45065</v>
      </c>
      <c r="AN457" s="134"/>
      <c r="AO457" s="137" t="s">
        <v>476</v>
      </c>
      <c r="AP457" s="135"/>
      <c r="AQ457" s="138">
        <v>57.143000000000001</v>
      </c>
      <c r="AR457" s="138">
        <v>100</v>
      </c>
    </row>
    <row r="458" spans="2:44" ht="22.5">
      <c r="B458" s="11" t="s">
        <v>866</v>
      </c>
      <c r="C458" s="10">
        <v>48.66</v>
      </c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16</v>
      </c>
      <c r="Y458" s="10"/>
      <c r="AA458" s="4"/>
      <c r="AB458" s="3"/>
      <c r="AC458" s="3"/>
      <c r="AD458" s="5"/>
      <c r="AI458" s="139" t="s">
        <v>467</v>
      </c>
      <c r="AJ458" s="140"/>
      <c r="AK458" s="139" t="s">
        <v>558</v>
      </c>
      <c r="AL458" s="140"/>
      <c r="AM458" s="141">
        <v>45070</v>
      </c>
      <c r="AN458" s="139" t="s">
        <v>80</v>
      </c>
      <c r="AO458" s="142" t="s">
        <v>476</v>
      </c>
      <c r="AP458" s="140"/>
      <c r="AQ458" s="143">
        <v>63.429000000000002</v>
      </c>
      <c r="AR458" s="143">
        <v>111.001</v>
      </c>
    </row>
    <row r="459" spans="2:44" ht="22.5">
      <c r="B459" s="11" t="s">
        <v>17</v>
      </c>
      <c r="C459" s="10"/>
      <c r="E459" s="170" t="s">
        <v>7</v>
      </c>
      <c r="F459" s="171"/>
      <c r="G459" s="172"/>
      <c r="H459" s="5">
        <f>SUM(H445:H458)</f>
        <v>320</v>
      </c>
      <c r="N459" s="3"/>
      <c r="O459" s="3"/>
      <c r="P459" s="3"/>
      <c r="Q459" s="3"/>
      <c r="R459" s="18"/>
      <c r="S459" s="3"/>
      <c r="V459" s="17"/>
      <c r="X459" s="11" t="s">
        <v>914</v>
      </c>
      <c r="Y459" s="10">
        <f>AR463</f>
        <v>566.46100000000001</v>
      </c>
      <c r="AA459" s="170" t="s">
        <v>7</v>
      </c>
      <c r="AB459" s="171"/>
      <c r="AC459" s="172"/>
      <c r="AD459" s="5">
        <f>SUM(AD445:AD458)</f>
        <v>0</v>
      </c>
      <c r="AI459" s="134" t="s">
        <v>470</v>
      </c>
      <c r="AJ459" s="135"/>
      <c r="AK459" s="134" t="s">
        <v>558</v>
      </c>
      <c r="AL459" s="135"/>
      <c r="AM459" s="136">
        <v>45062</v>
      </c>
      <c r="AN459" s="134" t="s">
        <v>80</v>
      </c>
      <c r="AO459" s="137" t="s">
        <v>476</v>
      </c>
      <c r="AP459" s="135"/>
      <c r="AQ459" s="138">
        <v>38.856999999999999</v>
      </c>
      <c r="AR459" s="138">
        <v>68</v>
      </c>
    </row>
    <row r="460" spans="2:44" ht="14.25" customHeight="1">
      <c r="B460" s="12"/>
      <c r="C460" s="10"/>
      <c r="E460" s="13"/>
      <c r="F460" s="13"/>
      <c r="G460" s="13"/>
      <c r="N460" s="3"/>
      <c r="O460" s="3"/>
      <c r="P460" s="3"/>
      <c r="Q460" s="3"/>
      <c r="R460" s="18"/>
      <c r="S460" s="3"/>
      <c r="V460" s="17"/>
      <c r="X460" s="12"/>
      <c r="Y460" s="10"/>
      <c r="AA460" s="13"/>
      <c r="AB460" s="13"/>
      <c r="AC460" s="13"/>
      <c r="AI460" s="139" t="s">
        <v>470</v>
      </c>
      <c r="AJ460" s="140"/>
      <c r="AK460" s="139" t="s">
        <v>558</v>
      </c>
      <c r="AL460" s="140"/>
      <c r="AM460" s="141">
        <v>45068</v>
      </c>
      <c r="AN460" s="139" t="s">
        <v>80</v>
      </c>
      <c r="AO460" s="142" t="s">
        <v>476</v>
      </c>
      <c r="AP460" s="140"/>
      <c r="AQ460" s="143">
        <v>54.838000000000001</v>
      </c>
      <c r="AR460" s="143">
        <v>95.97</v>
      </c>
    </row>
    <row r="461" spans="2:44" ht="22.5">
      <c r="B461" s="12"/>
      <c r="C461" s="10"/>
      <c r="N461" s="170" t="s">
        <v>7</v>
      </c>
      <c r="O461" s="171"/>
      <c r="P461" s="171"/>
      <c r="Q461" s="172"/>
      <c r="R461" s="18">
        <f>SUM(R445:R460)</f>
        <v>0</v>
      </c>
      <c r="S461" s="3"/>
      <c r="V461" s="17"/>
      <c r="X461" s="12"/>
      <c r="Y461" s="10"/>
      <c r="AI461" s="134" t="s">
        <v>470</v>
      </c>
      <c r="AJ461" s="135"/>
      <c r="AK461" s="134" t="s">
        <v>558</v>
      </c>
      <c r="AL461" s="135"/>
      <c r="AM461" s="136">
        <v>45072</v>
      </c>
      <c r="AN461" s="134" t="s">
        <v>890</v>
      </c>
      <c r="AO461" s="137" t="s">
        <v>476</v>
      </c>
      <c r="AP461" s="135"/>
      <c r="AQ461" s="138">
        <v>65.989999999999995</v>
      </c>
      <c r="AR461" s="138">
        <v>115.48</v>
      </c>
    </row>
    <row r="462" spans="2:44" ht="22.5">
      <c r="B462" s="12"/>
      <c r="C462" s="10"/>
      <c r="V462" s="17"/>
      <c r="X462" s="12"/>
      <c r="Y462" s="10"/>
      <c r="AI462" s="139" t="s">
        <v>470</v>
      </c>
      <c r="AJ462" s="140"/>
      <c r="AK462" s="139" t="s">
        <v>558</v>
      </c>
      <c r="AL462" s="140"/>
      <c r="AM462" s="141">
        <v>45077</v>
      </c>
      <c r="AN462" s="139" t="s">
        <v>891</v>
      </c>
      <c r="AO462" s="142" t="s">
        <v>476</v>
      </c>
      <c r="AP462" s="140"/>
      <c r="AQ462" s="143">
        <v>43.433</v>
      </c>
      <c r="AR462" s="143">
        <v>76.010000000000005</v>
      </c>
    </row>
    <row r="463" spans="2:44">
      <c r="B463" s="11"/>
      <c r="C463" s="10"/>
      <c r="V463" s="17"/>
      <c r="X463" s="11"/>
      <c r="Y463" s="10"/>
      <c r="AI463" s="144"/>
      <c r="AJ463" s="140"/>
      <c r="AK463" s="144"/>
      <c r="AL463" s="140"/>
      <c r="AM463" s="145"/>
      <c r="AN463" s="144"/>
      <c r="AO463" s="146"/>
      <c r="AP463" s="140"/>
      <c r="AQ463" s="147"/>
      <c r="AR463" s="148">
        <f>SUM(AR457:AR462)</f>
        <v>566.46100000000001</v>
      </c>
    </row>
    <row r="464" spans="2:44">
      <c r="B464" s="15" t="s">
        <v>18</v>
      </c>
      <c r="C464" s="16">
        <f>SUM(C451:C463)</f>
        <v>3502.3660000000018</v>
      </c>
      <c r="V464" s="17"/>
      <c r="X464" s="15" t="s">
        <v>18</v>
      </c>
      <c r="Y464" s="16">
        <f>SUM(Y451:Y463)</f>
        <v>3812.0870000000023</v>
      </c>
    </row>
    <row r="465" spans="1:43">
      <c r="D465" t="s">
        <v>22</v>
      </c>
      <c r="E465" t="s">
        <v>21</v>
      </c>
      <c r="V465" s="17"/>
      <c r="Z465" t="s">
        <v>22</v>
      </c>
      <c r="AA465" t="s">
        <v>21</v>
      </c>
    </row>
    <row r="466" spans="1:43">
      <c r="E466" s="1" t="s">
        <v>19</v>
      </c>
      <c r="V466" s="17"/>
      <c r="AA466" s="1" t="s">
        <v>19</v>
      </c>
    </row>
    <row r="467" spans="1:43">
      <c r="V467" s="17"/>
    </row>
    <row r="468" spans="1:43">
      <c r="V468" s="17"/>
    </row>
    <row r="469" spans="1:43">
      <c r="V469" s="17"/>
    </row>
    <row r="470" spans="1:43">
      <c r="V470" s="17"/>
    </row>
    <row r="471" spans="1:43">
      <c r="V471" s="17"/>
    </row>
    <row r="472" spans="1:43">
      <c r="V472" s="17"/>
    </row>
    <row r="473" spans="1:4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</row>
    <row r="474" spans="1:43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</row>
    <row r="475" spans="1:43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</row>
    <row r="476" spans="1:43">
      <c r="V476" s="17"/>
    </row>
    <row r="477" spans="1:43">
      <c r="H477" s="173" t="s">
        <v>30</v>
      </c>
      <c r="I477" s="173"/>
      <c r="J477" s="173"/>
      <c r="V477" s="17"/>
      <c r="AA477" s="173" t="s">
        <v>31</v>
      </c>
      <c r="AB477" s="173"/>
      <c r="AC477" s="173"/>
    </row>
    <row r="478" spans="1:43">
      <c r="H478" s="173"/>
      <c r="I478" s="173"/>
      <c r="J478" s="173"/>
      <c r="V478" s="17"/>
      <c r="AA478" s="173"/>
      <c r="AB478" s="173"/>
      <c r="AC478" s="173"/>
    </row>
    <row r="479" spans="1:43">
      <c r="V479" s="17"/>
    </row>
    <row r="480" spans="1:43">
      <c r="V480" s="17"/>
      <c r="AP480" s="17"/>
      <c r="AQ480" s="17"/>
    </row>
    <row r="481" spans="2:43" ht="23.25">
      <c r="B481" s="24" t="s">
        <v>66</v>
      </c>
      <c r="V481" s="17"/>
      <c r="X481" s="22" t="s">
        <v>66</v>
      </c>
      <c r="AP481" s="17"/>
      <c r="AQ481" s="17"/>
    </row>
    <row r="482" spans="2:43" ht="23.25">
      <c r="B482" s="23" t="s">
        <v>32</v>
      </c>
      <c r="C482" s="20">
        <f>IF(X443="PAGADO",0,C448)</f>
        <v>-3182.3660000000018</v>
      </c>
      <c r="E482" s="174" t="s">
        <v>357</v>
      </c>
      <c r="F482" s="174"/>
      <c r="G482" s="174"/>
      <c r="H482" s="174"/>
      <c r="V482" s="17"/>
      <c r="X482" s="23" t="s">
        <v>32</v>
      </c>
      <c r="Y482" s="20">
        <f>IF(B1276="PAGADO",0,C487)</f>
        <v>-4170.7470000000021</v>
      </c>
      <c r="AA482" s="174" t="s">
        <v>531</v>
      </c>
      <c r="AB482" s="174"/>
      <c r="AC482" s="174"/>
      <c r="AD482" s="174"/>
      <c r="AP482" s="17"/>
      <c r="AQ482" s="17"/>
    </row>
    <row r="483" spans="2:43">
      <c r="B483" s="1" t="s">
        <v>0</v>
      </c>
      <c r="C483" s="19">
        <f>H498</f>
        <v>1410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1920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3">
      <c r="C484" s="20"/>
      <c r="E484" s="4">
        <v>45050</v>
      </c>
      <c r="F484" s="3" t="s">
        <v>597</v>
      </c>
      <c r="G484" s="3" t="s">
        <v>941</v>
      </c>
      <c r="H484" s="5">
        <v>160</v>
      </c>
      <c r="N484" s="25">
        <v>45085</v>
      </c>
      <c r="O484" s="3" t="s">
        <v>184</v>
      </c>
      <c r="P484" s="3">
        <v>100</v>
      </c>
      <c r="Q484" s="3"/>
      <c r="R484" s="18">
        <v>100</v>
      </c>
      <c r="S484" s="3"/>
      <c r="V484" s="17"/>
      <c r="Y484" s="20"/>
      <c r="AA484" s="4">
        <v>45063</v>
      </c>
      <c r="AB484" s="3" t="s">
        <v>194</v>
      </c>
      <c r="AC484" s="3" t="s">
        <v>920</v>
      </c>
      <c r="AD484" s="5">
        <v>580</v>
      </c>
      <c r="AJ484" s="25">
        <v>45106</v>
      </c>
      <c r="AK484" s="3" t="s">
        <v>999</v>
      </c>
      <c r="AL484" s="3"/>
      <c r="AM484" s="3"/>
      <c r="AN484" s="3">
        <v>50</v>
      </c>
      <c r="AO484" s="3"/>
    </row>
    <row r="485" spans="2:43">
      <c r="B485" s="1" t="s">
        <v>24</v>
      </c>
      <c r="C485" s="19">
        <f>IF(C482&gt;0,C482+C483,C483)</f>
        <v>1410</v>
      </c>
      <c r="E485" s="4">
        <v>45072</v>
      </c>
      <c r="F485" s="3" t="s">
        <v>88</v>
      </c>
      <c r="G485" s="3" t="s">
        <v>89</v>
      </c>
      <c r="H485" s="5">
        <v>200</v>
      </c>
      <c r="N485" s="25">
        <v>45089</v>
      </c>
      <c r="O485" s="3" t="s">
        <v>932</v>
      </c>
      <c r="P485" s="3"/>
      <c r="Q485" s="3"/>
      <c r="R485" s="18">
        <v>25</v>
      </c>
      <c r="S485" s="3"/>
      <c r="V485" s="17"/>
      <c r="X485" s="1" t="s">
        <v>24</v>
      </c>
      <c r="Y485" s="19">
        <f>IF(Y482&gt;0,Y482+Y483,Y483)</f>
        <v>1920</v>
      </c>
      <c r="AA485" s="4">
        <v>45070</v>
      </c>
      <c r="AB485" s="3" t="s">
        <v>229</v>
      </c>
      <c r="AC485" s="3" t="s">
        <v>230</v>
      </c>
      <c r="AD485" s="5">
        <v>110</v>
      </c>
      <c r="AJ485" s="3"/>
      <c r="AK485" s="3"/>
      <c r="AL485" s="3"/>
      <c r="AM485" s="3"/>
      <c r="AN485" s="18"/>
      <c r="AO485" s="3"/>
    </row>
    <row r="486" spans="2:43">
      <c r="B486" s="1" t="s">
        <v>9</v>
      </c>
      <c r="C486" s="20">
        <f>C504</f>
        <v>5580.7470000000021</v>
      </c>
      <c r="E486" s="4">
        <v>45072</v>
      </c>
      <c r="F486" s="3" t="s">
        <v>88</v>
      </c>
      <c r="G486" s="3" t="s">
        <v>89</v>
      </c>
      <c r="H486" s="5">
        <v>150</v>
      </c>
      <c r="N486" s="25">
        <v>45061</v>
      </c>
      <c r="O486" s="3" t="s">
        <v>964</v>
      </c>
      <c r="P486" s="3"/>
      <c r="Q486" s="3"/>
      <c r="R486" s="18">
        <v>1580</v>
      </c>
      <c r="S486" s="3"/>
      <c r="V486" s="17"/>
      <c r="X486" s="1" t="s">
        <v>9</v>
      </c>
      <c r="Y486" s="20">
        <f>Y504</f>
        <v>4286.5070000000023</v>
      </c>
      <c r="AA486" s="4">
        <v>45083</v>
      </c>
      <c r="AB486" s="3" t="s">
        <v>87</v>
      </c>
      <c r="AC486" s="3" t="s">
        <v>141</v>
      </c>
      <c r="AD486" s="5">
        <v>140</v>
      </c>
      <c r="AJ486" s="3"/>
      <c r="AK486" s="3"/>
      <c r="AL486" s="3"/>
      <c r="AM486" s="3"/>
      <c r="AN486" s="18"/>
      <c r="AO486" s="3"/>
    </row>
    <row r="487" spans="2:43">
      <c r="B487" s="6" t="s">
        <v>26</v>
      </c>
      <c r="C487" s="21">
        <f>C485-C486</f>
        <v>-4170.7470000000021</v>
      </c>
      <c r="E487" s="4">
        <v>45075</v>
      </c>
      <c r="F487" s="3" t="s">
        <v>88</v>
      </c>
      <c r="G487" s="3" t="s">
        <v>89</v>
      </c>
      <c r="H487" s="5">
        <v>200</v>
      </c>
      <c r="N487" s="3"/>
      <c r="O487" s="3"/>
      <c r="P487" s="3"/>
      <c r="Q487" s="3"/>
      <c r="R487" s="18"/>
      <c r="S487" s="3"/>
      <c r="V487" s="17"/>
      <c r="X487" s="6" t="s">
        <v>27</v>
      </c>
      <c r="Y487" s="21">
        <f>Y485-Y486</f>
        <v>-2366.5070000000023</v>
      </c>
      <c r="AA487" s="4">
        <v>45077</v>
      </c>
      <c r="AB487" s="3" t="s">
        <v>87</v>
      </c>
      <c r="AC487" s="3" t="s">
        <v>89</v>
      </c>
      <c r="AD487" s="5">
        <v>200</v>
      </c>
      <c r="AJ487" s="3"/>
      <c r="AK487" s="3"/>
      <c r="AL487" s="3"/>
      <c r="AM487" s="3"/>
      <c r="AN487" s="18"/>
      <c r="AO487" s="3"/>
    </row>
    <row r="488" spans="2:43" ht="23.25">
      <c r="B488" s="6"/>
      <c r="C488" s="7"/>
      <c r="E488" s="4">
        <v>45057</v>
      </c>
      <c r="F488" s="3" t="s">
        <v>330</v>
      </c>
      <c r="G488" s="3" t="s">
        <v>106</v>
      </c>
      <c r="H488" s="5">
        <v>285</v>
      </c>
      <c r="N488" s="3"/>
      <c r="O488" s="3"/>
      <c r="P488" s="3"/>
      <c r="Q488" s="3"/>
      <c r="R488" s="18"/>
      <c r="S488" s="3"/>
      <c r="V488" s="17"/>
      <c r="X488" s="175" t="str">
        <f>IF(Y487&lt;0,"NO PAGAR","COBRAR'")</f>
        <v>NO PAGAR</v>
      </c>
      <c r="Y488" s="175"/>
      <c r="AA488" s="4">
        <v>45089</v>
      </c>
      <c r="AB488" s="3" t="s">
        <v>87</v>
      </c>
      <c r="AC488" s="3" t="s">
        <v>89</v>
      </c>
      <c r="AD488" s="5">
        <v>150</v>
      </c>
      <c r="AJ488" s="3"/>
      <c r="AK488" s="3"/>
      <c r="AL488" s="3"/>
      <c r="AM488" s="3"/>
      <c r="AN488" s="18"/>
      <c r="AO488" s="3"/>
    </row>
    <row r="489" spans="2:43" ht="23.25">
      <c r="B489" s="175" t="str">
        <f>IF(C487&lt;0,"NO PAGAR","COBRAR'")</f>
        <v>NO PAGAR</v>
      </c>
      <c r="C489" s="175"/>
      <c r="E489" s="4">
        <v>45076</v>
      </c>
      <c r="F489" s="3" t="s">
        <v>330</v>
      </c>
      <c r="G489" s="3" t="s">
        <v>106</v>
      </c>
      <c r="H489" s="5">
        <v>285</v>
      </c>
      <c r="N489" s="3"/>
      <c r="O489" s="3"/>
      <c r="P489" s="3"/>
      <c r="Q489" s="3"/>
      <c r="R489" s="18"/>
      <c r="S489" s="3"/>
      <c r="V489" s="17"/>
      <c r="X489" s="6"/>
      <c r="Y489" s="8"/>
      <c r="AA489" s="4">
        <v>45091</v>
      </c>
      <c r="AB489" s="3" t="s">
        <v>87</v>
      </c>
      <c r="AC489" s="3" t="s">
        <v>89</v>
      </c>
      <c r="AD489" s="5">
        <v>200</v>
      </c>
      <c r="AJ489" s="3"/>
      <c r="AK489" s="3"/>
      <c r="AL489" s="3"/>
      <c r="AM489" s="3"/>
      <c r="AN489" s="18"/>
      <c r="AO489" s="3"/>
    </row>
    <row r="490" spans="2:43">
      <c r="B490" s="168" t="s">
        <v>9</v>
      </c>
      <c r="C490" s="169"/>
      <c r="E490" s="4">
        <v>45043</v>
      </c>
      <c r="F490" s="3" t="s">
        <v>961</v>
      </c>
      <c r="G490" s="3" t="s">
        <v>89</v>
      </c>
      <c r="H490" s="5">
        <v>130</v>
      </c>
      <c r="N490" s="3"/>
      <c r="O490" s="3"/>
      <c r="P490" s="3"/>
      <c r="Q490" s="3"/>
      <c r="R490" s="18"/>
      <c r="S490" s="3"/>
      <c r="V490" s="17"/>
      <c r="X490" s="168" t="s">
        <v>9</v>
      </c>
      <c r="Y490" s="169"/>
      <c r="AA490" s="4">
        <v>45068</v>
      </c>
      <c r="AB490" s="3" t="s">
        <v>194</v>
      </c>
      <c r="AC490" s="3" t="s">
        <v>377</v>
      </c>
      <c r="AD490" s="5">
        <v>540</v>
      </c>
      <c r="AJ490" s="3"/>
      <c r="AK490" s="3"/>
      <c r="AL490" s="3"/>
      <c r="AM490" s="3"/>
      <c r="AN490" s="18"/>
      <c r="AO490" s="3"/>
    </row>
    <row r="491" spans="2:43">
      <c r="B491" s="9" t="str">
        <f>IF(Y448&lt;0,"SALDO ADELANTADO","SALDO A FAVOR '")</f>
        <v>SALDO ADELANTADO</v>
      </c>
      <c r="C491" s="10">
        <f>IF(Y448&lt;=0,Y448*-1)</f>
        <v>3812.0870000000023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9" t="str">
        <f>IF(C487&lt;0,"SALDO ADELANTADO","SALDO A FAVOR'")</f>
        <v>SALDO ADELANTADO</v>
      </c>
      <c r="Y491" s="10">
        <f>IF(C487&lt;=0,C487*-1)</f>
        <v>4170.7470000000021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3">
      <c r="B492" s="11" t="s">
        <v>10</v>
      </c>
      <c r="C492" s="10">
        <f>R500</f>
        <v>1705</v>
      </c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10</v>
      </c>
      <c r="Y492" s="10">
        <f>AN500</f>
        <v>50</v>
      </c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3">
      <c r="B493" s="11" t="s">
        <v>11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11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3">
      <c r="B494" s="11" t="s">
        <v>12</v>
      </c>
      <c r="C494" s="10">
        <v>15</v>
      </c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12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3">
      <c r="B495" s="11" t="s">
        <v>13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13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3">
      <c r="B496" s="11" t="s">
        <v>14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14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2">
      <c r="B497" s="11" t="s">
        <v>15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15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2" ht="15.75" thickBot="1">
      <c r="B498" s="11" t="s">
        <v>955</v>
      </c>
      <c r="C498" s="10">
        <v>48.66</v>
      </c>
      <c r="E498" s="170" t="s">
        <v>7</v>
      </c>
      <c r="F498" s="171"/>
      <c r="G498" s="172"/>
      <c r="H498" s="5">
        <f>SUM(H484:H497)</f>
        <v>1410</v>
      </c>
      <c r="N498" s="3"/>
      <c r="O498" s="3"/>
      <c r="P498" s="3"/>
      <c r="Q498" s="3"/>
      <c r="R498" s="18"/>
      <c r="S498" s="3"/>
      <c r="V498" s="17"/>
      <c r="X498" s="11" t="s">
        <v>16</v>
      </c>
      <c r="Y498" s="10"/>
      <c r="AA498" s="170" t="s">
        <v>7</v>
      </c>
      <c r="AB498" s="171"/>
      <c r="AC498" s="172"/>
      <c r="AD498" s="5">
        <f>SUM(AD484:AD497)</f>
        <v>1920</v>
      </c>
      <c r="AJ498" s="3"/>
      <c r="AK498" s="3"/>
      <c r="AL498" s="3"/>
      <c r="AM498" s="3"/>
      <c r="AN498" s="18"/>
      <c r="AO498" s="3"/>
    </row>
    <row r="499" spans="2:42" ht="15.75" thickBot="1">
      <c r="B499" s="11" t="s">
        <v>17</v>
      </c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1" t="s">
        <v>978</v>
      </c>
      <c r="Y499" s="154">
        <v>65.760000000000005</v>
      </c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2" ht="15.75" thickBot="1">
      <c r="B500" s="12"/>
      <c r="C500" s="10"/>
      <c r="N500" s="170" t="s">
        <v>7</v>
      </c>
      <c r="O500" s="171"/>
      <c r="P500" s="171"/>
      <c r="Q500" s="172"/>
      <c r="R500" s="18">
        <f>SUM(R484:R499)</f>
        <v>1705</v>
      </c>
      <c r="S500" s="3"/>
      <c r="V500" s="17"/>
      <c r="X500" s="12"/>
      <c r="Y500" s="10"/>
      <c r="AJ500" s="170" t="s">
        <v>7</v>
      </c>
      <c r="AK500" s="171"/>
      <c r="AL500" s="171"/>
      <c r="AM500" s="172"/>
      <c r="AN500" s="18">
        <f>SUM(AN484:AN499)</f>
        <v>50</v>
      </c>
      <c r="AO500" s="3"/>
    </row>
    <row r="501" spans="2:42" ht="27" thickBot="1">
      <c r="B501" s="12"/>
      <c r="C501" s="10"/>
      <c r="V501" s="17"/>
      <c r="X501" s="12"/>
      <c r="Y501" s="10"/>
      <c r="AJ501" s="152">
        <v>20230609</v>
      </c>
      <c r="AK501" s="152" t="s">
        <v>558</v>
      </c>
      <c r="AL501" s="152" t="s">
        <v>975</v>
      </c>
      <c r="AM501" s="152" t="s">
        <v>476</v>
      </c>
      <c r="AN501" s="154">
        <v>65.760000000000005</v>
      </c>
      <c r="AO501" s="153">
        <v>37576</v>
      </c>
      <c r="AP501" s="152">
        <v>684908</v>
      </c>
    </row>
    <row r="502" spans="2:42">
      <c r="B502" s="12"/>
      <c r="C502" s="10"/>
      <c r="V502" s="17"/>
      <c r="X502" s="12"/>
      <c r="Y502" s="10"/>
    </row>
    <row r="503" spans="2:42">
      <c r="B503" s="11"/>
      <c r="C503" s="10"/>
      <c r="V503" s="17"/>
      <c r="X503" s="11"/>
      <c r="Y503" s="10"/>
    </row>
    <row r="504" spans="2:42">
      <c r="B504" s="15" t="s">
        <v>18</v>
      </c>
      <c r="C504" s="16">
        <f>SUM(C491:C503)</f>
        <v>5580.7470000000021</v>
      </c>
      <c r="D504" t="s">
        <v>22</v>
      </c>
      <c r="E504" t="s">
        <v>21</v>
      </c>
      <c r="V504" s="17"/>
      <c r="X504" s="15" t="s">
        <v>18</v>
      </c>
      <c r="Y504" s="16">
        <f>SUM(Y491:Y503)</f>
        <v>4286.5070000000023</v>
      </c>
      <c r="Z504" t="s">
        <v>22</v>
      </c>
      <c r="AA504" t="s">
        <v>21</v>
      </c>
    </row>
    <row r="505" spans="2:42">
      <c r="E505" s="1" t="s">
        <v>19</v>
      </c>
      <c r="V505" s="17"/>
      <c r="AA505" s="1" t="s">
        <v>19</v>
      </c>
    </row>
    <row r="506" spans="2:42">
      <c r="V506" s="17"/>
    </row>
    <row r="507" spans="2:42">
      <c r="V507" s="17"/>
    </row>
    <row r="508" spans="2:42">
      <c r="V508" s="17"/>
    </row>
    <row r="509" spans="2:42">
      <c r="V509" s="17"/>
    </row>
    <row r="510" spans="2:42">
      <c r="V510" s="17"/>
    </row>
    <row r="511" spans="2:42">
      <c r="V511" s="17"/>
    </row>
    <row r="512" spans="2:42">
      <c r="V512" s="17"/>
    </row>
    <row r="513" spans="8:31">
      <c r="V513" s="17"/>
    </row>
    <row r="514" spans="8:31">
      <c r="V514" s="17"/>
    </row>
    <row r="515" spans="8:31">
      <c r="V515" s="17"/>
    </row>
    <row r="516" spans="8:31">
      <c r="V516" s="17"/>
    </row>
    <row r="517" spans="8:31">
      <c r="V517" s="17"/>
    </row>
    <row r="518" spans="8:31">
      <c r="V518" s="17"/>
    </row>
    <row r="519" spans="8:31">
      <c r="V519" s="17"/>
    </row>
    <row r="520" spans="8:31">
      <c r="V520" s="17"/>
    </row>
    <row r="521" spans="8:31">
      <c r="V521" s="17"/>
    </row>
    <row r="522" spans="8:31">
      <c r="V522" s="17"/>
    </row>
    <row r="523" spans="8:31">
      <c r="V523" s="17"/>
    </row>
    <row r="524" spans="8:31">
      <c r="V524" s="17"/>
      <c r="AC524" s="176" t="s">
        <v>29</v>
      </c>
      <c r="AD524" s="176"/>
      <c r="AE524" s="176"/>
    </row>
    <row r="525" spans="8:31">
      <c r="H525" s="173" t="s">
        <v>28</v>
      </c>
      <c r="I525" s="173"/>
      <c r="J525" s="173"/>
      <c r="V525" s="17"/>
      <c r="AC525" s="176"/>
      <c r="AD525" s="176"/>
      <c r="AE525" s="176"/>
    </row>
    <row r="526" spans="8:31">
      <c r="H526" s="173"/>
      <c r="I526" s="173"/>
      <c r="J526" s="173"/>
      <c r="V526" s="17"/>
      <c r="AC526" s="176"/>
      <c r="AD526" s="176"/>
      <c r="AE526" s="176"/>
    </row>
    <row r="527" spans="8:31">
      <c r="V527" s="17"/>
    </row>
    <row r="528" spans="8:31">
      <c r="V528" s="17"/>
    </row>
    <row r="529" spans="2:41" ht="23.25">
      <c r="B529" s="22" t="s">
        <v>67</v>
      </c>
      <c r="V529" s="17"/>
      <c r="X529" s="22" t="s">
        <v>67</v>
      </c>
    </row>
    <row r="530" spans="2:41" ht="23.25">
      <c r="B530" s="23" t="s">
        <v>32</v>
      </c>
      <c r="C530" s="20">
        <f>IF(X482="PAGADO",0,Y487)</f>
        <v>-2366.5070000000023</v>
      </c>
      <c r="E530" s="174" t="s">
        <v>593</v>
      </c>
      <c r="F530" s="174"/>
      <c r="G530" s="174"/>
      <c r="H530" s="174"/>
      <c r="V530" s="17"/>
      <c r="X530" s="23" t="s">
        <v>32</v>
      </c>
      <c r="Y530" s="20">
        <f>IF(B530="PAGADO",0,C535)</f>
        <v>-2703.3370000000023</v>
      </c>
      <c r="AA530" s="174" t="s">
        <v>20</v>
      </c>
      <c r="AB530" s="174"/>
      <c r="AC530" s="174"/>
      <c r="AD530" s="174"/>
    </row>
    <row r="531" spans="2:41">
      <c r="B531" s="1" t="s">
        <v>0</v>
      </c>
      <c r="C531" s="19">
        <f>H546</f>
        <v>600</v>
      </c>
      <c r="E531" s="2" t="s">
        <v>1</v>
      </c>
      <c r="F531" s="2" t="s">
        <v>2</v>
      </c>
      <c r="G531" s="2" t="s">
        <v>3</v>
      </c>
      <c r="H531" s="2" t="s">
        <v>4</v>
      </c>
      <c r="N531" s="2" t="s">
        <v>1</v>
      </c>
      <c r="O531" s="2" t="s">
        <v>5</v>
      </c>
      <c r="P531" s="2" t="s">
        <v>4</v>
      </c>
      <c r="Q531" s="2" t="s">
        <v>6</v>
      </c>
      <c r="R531" s="2" t="s">
        <v>7</v>
      </c>
      <c r="S531" s="3"/>
      <c r="V531" s="17"/>
      <c r="X531" s="1" t="s">
        <v>0</v>
      </c>
      <c r="Y531" s="19">
        <f>AD546</f>
        <v>0</v>
      </c>
      <c r="AA531" s="2" t="s">
        <v>1</v>
      </c>
      <c r="AB531" s="2" t="s">
        <v>2</v>
      </c>
      <c r="AC531" s="2" t="s">
        <v>3</v>
      </c>
      <c r="AD531" s="2" t="s">
        <v>4</v>
      </c>
      <c r="AJ531" s="2" t="s">
        <v>1</v>
      </c>
      <c r="AK531" s="2" t="s">
        <v>5</v>
      </c>
      <c r="AL531" s="2" t="s">
        <v>4</v>
      </c>
      <c r="AM531" s="2" t="s">
        <v>6</v>
      </c>
      <c r="AN531" s="2" t="s">
        <v>7</v>
      </c>
      <c r="AO531" s="3"/>
    </row>
    <row r="532" spans="2:41">
      <c r="C532" s="20"/>
      <c r="E532" s="4">
        <v>45093</v>
      </c>
      <c r="F532" s="3" t="s">
        <v>87</v>
      </c>
      <c r="G532" s="3" t="s">
        <v>86</v>
      </c>
      <c r="H532" s="5">
        <v>200</v>
      </c>
      <c r="N532" s="25">
        <v>45107</v>
      </c>
      <c r="O532" s="3" t="s">
        <v>248</v>
      </c>
      <c r="P532" s="3">
        <v>200</v>
      </c>
      <c r="Q532" s="3"/>
      <c r="R532" s="18">
        <v>200</v>
      </c>
      <c r="S532" s="3"/>
      <c r="V532" s="17"/>
      <c r="Y532" s="2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" t="s">
        <v>24</v>
      </c>
      <c r="C533" s="19">
        <f>IF(C530&gt;0,C530+C531,C531)</f>
        <v>600</v>
      </c>
      <c r="E533" s="4">
        <v>45096</v>
      </c>
      <c r="F533" s="3" t="s">
        <v>87</v>
      </c>
      <c r="G533" s="3" t="s">
        <v>86</v>
      </c>
      <c r="H533" s="5">
        <v>200</v>
      </c>
      <c r="N533" s="25">
        <v>45108</v>
      </c>
      <c r="O533" s="3" t="s">
        <v>1009</v>
      </c>
      <c r="P533" s="3"/>
      <c r="Q533" s="3">
        <v>1339</v>
      </c>
      <c r="R533" s="18">
        <v>100</v>
      </c>
      <c r="S533" s="3"/>
      <c r="V533" s="17"/>
      <c r="X533" s="1" t="s">
        <v>24</v>
      </c>
      <c r="Y533" s="19">
        <f>IF(Y530&gt;0,Y530+Y531,Y531)</f>
        <v>0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" t="s">
        <v>9</v>
      </c>
      <c r="C534" s="20">
        <f>C557</f>
        <v>3303.3370000000023</v>
      </c>
      <c r="E534" s="4">
        <v>45098</v>
      </c>
      <c r="F534" s="3" t="s">
        <v>87</v>
      </c>
      <c r="G534" s="3" t="s">
        <v>86</v>
      </c>
      <c r="H534" s="5">
        <v>200</v>
      </c>
      <c r="N534" s="25">
        <v>45112</v>
      </c>
      <c r="O534" s="3" t="s">
        <v>1046</v>
      </c>
      <c r="P534" s="3"/>
      <c r="Q534" s="3"/>
      <c r="R534" s="18">
        <v>76.5</v>
      </c>
      <c r="S534" s="3"/>
      <c r="V534" s="17"/>
      <c r="X534" s="1" t="s">
        <v>9</v>
      </c>
      <c r="Y534" s="20">
        <f>Y557</f>
        <v>2703.3370000000023</v>
      </c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6" t="s">
        <v>25</v>
      </c>
      <c r="C535" s="21">
        <f>C533-C534</f>
        <v>-2703.3370000000023</v>
      </c>
      <c r="E535" s="4"/>
      <c r="F535" s="3"/>
      <c r="G535" s="3"/>
      <c r="H535" s="5"/>
      <c r="N535" s="25">
        <v>45112</v>
      </c>
      <c r="O535" s="25" t="s">
        <v>1051</v>
      </c>
      <c r="P535" s="3"/>
      <c r="Q535" s="3"/>
      <c r="R535" s="18">
        <v>150</v>
      </c>
      <c r="S535" s="3"/>
      <c r="V535" s="17"/>
      <c r="X535" s="6" t="s">
        <v>8</v>
      </c>
      <c r="Y535" s="21">
        <f>Y533-Y534</f>
        <v>-2703.3370000000023</v>
      </c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 ht="26.25">
      <c r="B536" s="177" t="str">
        <f>IF(C535&lt;0,"NO PAGAR","COBRAR")</f>
        <v>NO PAGAR</v>
      </c>
      <c r="C536" s="177"/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177" t="str">
        <f>IF(Y535&lt;0,"NO PAGAR","COBRAR")</f>
        <v>NO PAGAR</v>
      </c>
      <c r="Y536" s="177"/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68" t="s">
        <v>9</v>
      </c>
      <c r="C537" s="169"/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68" t="s">
        <v>9</v>
      </c>
      <c r="Y537" s="169"/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9" t="str">
        <f>IF(C571&lt;0,"SALDO A FAVOR","SALDO ADELANTAD0'")</f>
        <v>SALDO ADELANTAD0'</v>
      </c>
      <c r="C538" s="10">
        <f>IF(Y487&lt;=0,Y487*-1)</f>
        <v>2366.5070000000023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9" t="str">
        <f>IF(C535&lt;0,"SALDO ADELANTADO","SALDO A FAVOR'")</f>
        <v>SALDO ADELANTADO</v>
      </c>
      <c r="Y538" s="10">
        <f>IF(C535&lt;=0,C535*-1)</f>
        <v>2703.3370000000023</v>
      </c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10</v>
      </c>
      <c r="C539" s="10">
        <f>R548</f>
        <v>526.5</v>
      </c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10</v>
      </c>
      <c r="Y539" s="10">
        <f>AN548</f>
        <v>0</v>
      </c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11</v>
      </c>
      <c r="C540" s="10">
        <v>50</v>
      </c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11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12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12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13</v>
      </c>
      <c r="C542" s="10">
        <v>20</v>
      </c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13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1033</v>
      </c>
      <c r="C543" s="10">
        <v>59.14</v>
      </c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11" t="s">
        <v>14</v>
      </c>
      <c r="Y543" s="10"/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>
      <c r="B544" s="11" t="s">
        <v>15</v>
      </c>
      <c r="C544" s="10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11" t="s">
        <v>15</v>
      </c>
      <c r="Y544" s="10"/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>
      <c r="B545" s="11" t="s">
        <v>16</v>
      </c>
      <c r="C545" s="10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11" t="s">
        <v>16</v>
      </c>
      <c r="Y545" s="10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11" t="s">
        <v>1028</v>
      </c>
      <c r="C546" s="10">
        <v>281.19</v>
      </c>
      <c r="E546" s="170" t="s">
        <v>7</v>
      </c>
      <c r="F546" s="171"/>
      <c r="G546" s="172"/>
      <c r="H546" s="5">
        <f>SUM(H532:H545)</f>
        <v>600</v>
      </c>
      <c r="N546" s="3"/>
      <c r="O546" s="3"/>
      <c r="P546" s="3"/>
      <c r="Q546" s="3"/>
      <c r="R546" s="18"/>
      <c r="S546" s="3"/>
      <c r="V546" s="17"/>
      <c r="X546" s="11" t="s">
        <v>17</v>
      </c>
      <c r="Y546" s="10"/>
      <c r="AA546" s="170" t="s">
        <v>7</v>
      </c>
      <c r="AB546" s="171"/>
      <c r="AC546" s="172"/>
      <c r="AD546" s="5">
        <f>SUM(AD532:AD545)</f>
        <v>0</v>
      </c>
      <c r="AJ546" s="3"/>
      <c r="AK546" s="3"/>
      <c r="AL546" s="3"/>
      <c r="AM546" s="3"/>
      <c r="AN546" s="18"/>
      <c r="AO546" s="3"/>
    </row>
    <row r="547" spans="2:41">
      <c r="B547" s="12"/>
      <c r="C547" s="10"/>
      <c r="E547" s="13"/>
      <c r="F547" s="13"/>
      <c r="G547" s="13"/>
      <c r="N547" s="3"/>
      <c r="O547" s="3"/>
      <c r="P547" s="3"/>
      <c r="Q547" s="3"/>
      <c r="R547" s="18"/>
      <c r="S547" s="3"/>
      <c r="V547" s="17"/>
      <c r="X547" s="12"/>
      <c r="Y547" s="10"/>
      <c r="AA547" s="13"/>
      <c r="AB547" s="13"/>
      <c r="AC547" s="13"/>
      <c r="AJ547" s="3"/>
      <c r="AK547" s="3"/>
      <c r="AL547" s="3"/>
      <c r="AM547" s="3"/>
      <c r="AN547" s="18"/>
      <c r="AO547" s="3"/>
    </row>
    <row r="548" spans="2:41" ht="15.75" thickBot="1">
      <c r="B548" s="12"/>
      <c r="C548" s="10"/>
      <c r="N548" s="170" t="s">
        <v>7</v>
      </c>
      <c r="O548" s="171"/>
      <c r="P548" s="171"/>
      <c r="Q548" s="172"/>
      <c r="R548" s="18">
        <f>SUM(R532:R547)</f>
        <v>526.5</v>
      </c>
      <c r="S548" s="3"/>
      <c r="V548" s="17"/>
      <c r="X548" s="12"/>
      <c r="Y548" s="10"/>
      <c r="AJ548" s="170" t="s">
        <v>7</v>
      </c>
      <c r="AK548" s="171"/>
      <c r="AL548" s="171"/>
      <c r="AM548" s="172"/>
      <c r="AN548" s="18">
        <f>SUM(AN532:AN547)</f>
        <v>0</v>
      </c>
      <c r="AO548" s="3"/>
    </row>
    <row r="549" spans="2:41" ht="27" thickBot="1">
      <c r="B549" s="12"/>
      <c r="C549" s="10"/>
      <c r="N549" s="152">
        <v>20230616</v>
      </c>
      <c r="O549" s="152" t="s">
        <v>558</v>
      </c>
      <c r="P549" s="152" t="s">
        <v>476</v>
      </c>
      <c r="Q549" s="154">
        <v>75.180000000000007</v>
      </c>
      <c r="R549" s="152">
        <v>42.960999999999999</v>
      </c>
      <c r="S549" s="152">
        <v>4554</v>
      </c>
      <c r="V549" s="17"/>
      <c r="X549" s="12"/>
      <c r="Y549" s="10"/>
    </row>
    <row r="550" spans="2:41" ht="27" thickBot="1">
      <c r="B550" s="12"/>
      <c r="C550" s="10"/>
      <c r="N550" s="152">
        <v>20230626</v>
      </c>
      <c r="O550" s="152" t="s">
        <v>558</v>
      </c>
      <c r="P550" s="152" t="s">
        <v>476</v>
      </c>
      <c r="Q550" s="154">
        <v>88.75</v>
      </c>
      <c r="R550" s="152">
        <v>50.713000000000001</v>
      </c>
      <c r="S550" s="152">
        <v>6859367</v>
      </c>
      <c r="V550" s="17"/>
      <c r="X550" s="12"/>
      <c r="Y550" s="10"/>
    </row>
    <row r="551" spans="2:41" ht="27" thickBot="1">
      <c r="B551" s="12"/>
      <c r="C551" s="10"/>
      <c r="E551" s="14"/>
      <c r="N551" s="152">
        <v>20230630</v>
      </c>
      <c r="O551" s="152" t="s">
        <v>558</v>
      </c>
      <c r="P551" s="152" t="s">
        <v>476</v>
      </c>
      <c r="Q551" s="154">
        <v>117.26</v>
      </c>
      <c r="R551" s="152">
        <v>67.003</v>
      </c>
      <c r="S551" s="152">
        <v>1454</v>
      </c>
      <c r="V551" s="17"/>
      <c r="X551" s="12"/>
      <c r="Y551" s="10"/>
      <c r="AA551" s="14"/>
    </row>
    <row r="552" spans="2:41">
      <c r="B552" s="12"/>
      <c r="C552" s="10"/>
      <c r="Q552" s="167">
        <f>SUM(Q549:Q551)</f>
        <v>281.19</v>
      </c>
      <c r="V552" s="17"/>
      <c r="X552" s="12"/>
      <c r="Y552" s="10"/>
    </row>
    <row r="553" spans="2:41">
      <c r="B553" s="12"/>
      <c r="C553" s="10"/>
      <c r="V553" s="17"/>
      <c r="X553" s="12"/>
      <c r="Y553" s="10"/>
    </row>
    <row r="554" spans="2:41">
      <c r="B554" s="12"/>
      <c r="C554" s="10"/>
      <c r="V554" s="17"/>
      <c r="X554" s="12"/>
      <c r="Y554" s="10"/>
    </row>
    <row r="555" spans="2:41">
      <c r="B555" s="12"/>
      <c r="C555" s="10"/>
      <c r="V555" s="17"/>
      <c r="X555" s="12"/>
      <c r="Y555" s="10"/>
    </row>
    <row r="556" spans="2:41">
      <c r="B556" s="11"/>
      <c r="C556" s="10"/>
      <c r="V556" s="17"/>
      <c r="X556" s="11"/>
      <c r="Y556" s="10"/>
    </row>
    <row r="557" spans="2:41">
      <c r="B557" s="15" t="s">
        <v>18</v>
      </c>
      <c r="C557" s="16">
        <f>SUM(C538:C556)</f>
        <v>3303.3370000000023</v>
      </c>
      <c r="V557" s="17"/>
      <c r="X557" s="15" t="s">
        <v>18</v>
      </c>
      <c r="Y557" s="16">
        <f>SUM(Y538:Y556)</f>
        <v>2703.3370000000023</v>
      </c>
    </row>
    <row r="558" spans="2:41">
      <c r="D558" t="s">
        <v>22</v>
      </c>
      <c r="E558" t="s">
        <v>21</v>
      </c>
      <c r="V558" s="17"/>
      <c r="Z558" t="s">
        <v>22</v>
      </c>
      <c r="AA558" t="s">
        <v>21</v>
      </c>
    </row>
    <row r="559" spans="2:41">
      <c r="E559" s="1" t="s">
        <v>19</v>
      </c>
      <c r="V559" s="17"/>
      <c r="AA559" s="1" t="s">
        <v>19</v>
      </c>
    </row>
    <row r="560" spans="2:41">
      <c r="V560" s="17"/>
    </row>
    <row r="561" spans="1:43">
      <c r="V561" s="17"/>
    </row>
    <row r="562" spans="1:43">
      <c r="V562" s="17"/>
    </row>
    <row r="563" spans="1:43">
      <c r="V563" s="17"/>
    </row>
    <row r="564" spans="1:43">
      <c r="V564" s="17"/>
    </row>
    <row r="565" spans="1:43">
      <c r="V565" s="17"/>
    </row>
    <row r="566" spans="1:43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  <c r="AO566" s="17"/>
    </row>
    <row r="567" spans="1:43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  <c r="AO567" s="17"/>
    </row>
    <row r="568" spans="1:43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  <c r="AO568" s="17"/>
    </row>
    <row r="569" spans="1:43">
      <c r="V569" s="17"/>
    </row>
    <row r="570" spans="1:43">
      <c r="H570" s="173" t="s">
        <v>30</v>
      </c>
      <c r="I570" s="173"/>
      <c r="J570" s="173"/>
      <c r="V570" s="17"/>
      <c r="AA570" s="173" t="s">
        <v>31</v>
      </c>
      <c r="AB570" s="173"/>
      <c r="AC570" s="173"/>
    </row>
    <row r="571" spans="1:43">
      <c r="H571" s="173"/>
      <c r="I571" s="173"/>
      <c r="J571" s="173"/>
      <c r="V571" s="17"/>
      <c r="AA571" s="173"/>
      <c r="AB571" s="173"/>
      <c r="AC571" s="173"/>
    </row>
    <row r="572" spans="1:43">
      <c r="V572" s="17"/>
    </row>
    <row r="573" spans="1:43">
      <c r="V573" s="17"/>
      <c r="AP573" s="17"/>
      <c r="AQ573" s="17"/>
    </row>
    <row r="574" spans="1:43" ht="23.25">
      <c r="B574" s="24" t="s">
        <v>67</v>
      </c>
      <c r="V574" s="17"/>
      <c r="X574" s="22" t="s">
        <v>67</v>
      </c>
      <c r="AP574" s="17"/>
      <c r="AQ574" s="17"/>
    </row>
    <row r="575" spans="1:43" ht="23.25">
      <c r="B575" s="23" t="s">
        <v>32</v>
      </c>
      <c r="C575" s="20">
        <f>IF(X530="PAGADO",0,C535)</f>
        <v>-2703.3370000000023</v>
      </c>
      <c r="E575" s="174" t="s">
        <v>20</v>
      </c>
      <c r="F575" s="174"/>
      <c r="G575" s="174"/>
      <c r="H575" s="174"/>
      <c r="V575" s="17"/>
      <c r="X575" s="23" t="s">
        <v>32</v>
      </c>
      <c r="Y575" s="20">
        <f>IF(B1375="PAGADO",0,C580)</f>
        <v>-2703.3370000000023</v>
      </c>
      <c r="AA575" s="174" t="s">
        <v>20</v>
      </c>
      <c r="AB575" s="174"/>
      <c r="AC575" s="174"/>
      <c r="AD575" s="174"/>
      <c r="AP575" s="17"/>
      <c r="AQ575" s="17"/>
    </row>
    <row r="576" spans="1:43">
      <c r="B576" s="1" t="s">
        <v>0</v>
      </c>
      <c r="C576" s="19">
        <f>H591</f>
        <v>0</v>
      </c>
      <c r="E576" s="2" t="s">
        <v>1</v>
      </c>
      <c r="F576" s="2" t="s">
        <v>2</v>
      </c>
      <c r="G576" s="2" t="s">
        <v>3</v>
      </c>
      <c r="H576" s="2" t="s">
        <v>4</v>
      </c>
      <c r="N576" s="2" t="s">
        <v>1</v>
      </c>
      <c r="O576" s="2" t="s">
        <v>5</v>
      </c>
      <c r="P576" s="2" t="s">
        <v>4</v>
      </c>
      <c r="Q576" s="2" t="s">
        <v>6</v>
      </c>
      <c r="R576" s="2" t="s">
        <v>7</v>
      </c>
      <c r="S576" s="3"/>
      <c r="V576" s="17"/>
      <c r="X576" s="1" t="s">
        <v>0</v>
      </c>
      <c r="Y576" s="19">
        <f>AD591</f>
        <v>0</v>
      </c>
      <c r="AA576" s="2" t="s">
        <v>1</v>
      </c>
      <c r="AB576" s="2" t="s">
        <v>2</v>
      </c>
      <c r="AC576" s="2" t="s">
        <v>3</v>
      </c>
      <c r="AD576" s="2" t="s">
        <v>4</v>
      </c>
      <c r="AJ576" s="2" t="s">
        <v>1</v>
      </c>
      <c r="AK576" s="2" t="s">
        <v>5</v>
      </c>
      <c r="AL576" s="2" t="s">
        <v>4</v>
      </c>
      <c r="AM576" s="2" t="s">
        <v>6</v>
      </c>
      <c r="AN576" s="2" t="s">
        <v>7</v>
      </c>
      <c r="AO576" s="3"/>
    </row>
    <row r="577" spans="2:41">
      <c r="C577" s="20"/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Y577" s="20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" t="s">
        <v>24</v>
      </c>
      <c r="C578" s="19">
        <f>IF(C575&gt;0,C575+C576,C576)</f>
        <v>0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" t="s">
        <v>24</v>
      </c>
      <c r="Y578" s="19">
        <f>IF(Y575&gt;0,Y575+Y576,Y576)</f>
        <v>0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" t="s">
        <v>9</v>
      </c>
      <c r="C579" s="20">
        <f>C603</f>
        <v>2703.3370000000023</v>
      </c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" t="s">
        <v>9</v>
      </c>
      <c r="Y579" s="20">
        <f>Y603</f>
        <v>2703.3370000000023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6" t="s">
        <v>26</v>
      </c>
      <c r="C580" s="21">
        <f>C578-C579</f>
        <v>-2703.3370000000023</v>
      </c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6" t="s">
        <v>27</v>
      </c>
      <c r="Y580" s="21">
        <f>Y578-Y579</f>
        <v>-2703.3370000000023</v>
      </c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ht="23.25">
      <c r="B581" s="6"/>
      <c r="C581" s="7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75" t="str">
        <f>IF(Y580&lt;0,"NO PAGAR","COBRAR'")</f>
        <v>NO PAGAR</v>
      </c>
      <c r="Y581" s="175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ht="23.25">
      <c r="B582" s="175" t="str">
        <f>IF(C580&lt;0,"NO PAGAR","COBRAR'")</f>
        <v>NO PAGAR</v>
      </c>
      <c r="C582" s="175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6"/>
      <c r="Y582" s="8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68" t="s">
        <v>9</v>
      </c>
      <c r="C583" s="169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68" t="s">
        <v>9</v>
      </c>
      <c r="Y583" s="169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9" t="str">
        <f>IF(Y535&lt;0,"SALDO ADELANTADO","SALDO A FAVOR '")</f>
        <v>SALDO ADELANTADO</v>
      </c>
      <c r="C584" s="10">
        <f>IF(Y535&lt;=0,Y535*-1)</f>
        <v>2703.3370000000023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9" t="str">
        <f>IF(C580&lt;0,"SALDO ADELANTADO","SALDO A FAVOR'")</f>
        <v>SALDO ADELANTADO</v>
      </c>
      <c r="Y584" s="10">
        <f>IF(C580&lt;=0,C580*-1)</f>
        <v>2703.3370000000023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10</v>
      </c>
      <c r="C585" s="10">
        <f>R593</f>
        <v>0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10</v>
      </c>
      <c r="Y585" s="10">
        <f>AN593</f>
        <v>0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11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11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12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12</v>
      </c>
      <c r="Y587" s="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13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13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14</v>
      </c>
      <c r="C589" s="10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1" t="s">
        <v>14</v>
      </c>
      <c r="Y589" s="10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15</v>
      </c>
      <c r="C590" s="10"/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15</v>
      </c>
      <c r="Y590" s="10"/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16</v>
      </c>
      <c r="C591" s="10"/>
      <c r="E591" s="170" t="s">
        <v>7</v>
      </c>
      <c r="F591" s="171"/>
      <c r="G591" s="172"/>
      <c r="H591" s="5">
        <f>SUM(H577:H590)</f>
        <v>0</v>
      </c>
      <c r="N591" s="3"/>
      <c r="O591" s="3"/>
      <c r="P591" s="3"/>
      <c r="Q591" s="3"/>
      <c r="R591" s="18"/>
      <c r="S591" s="3"/>
      <c r="V591" s="17"/>
      <c r="X591" s="11" t="s">
        <v>16</v>
      </c>
      <c r="Y591" s="10"/>
      <c r="AA591" s="170" t="s">
        <v>7</v>
      </c>
      <c r="AB591" s="171"/>
      <c r="AC591" s="172"/>
      <c r="AD591" s="5">
        <f>SUM(AD577:AD590)</f>
        <v>0</v>
      </c>
      <c r="AJ591" s="3"/>
      <c r="AK591" s="3"/>
      <c r="AL591" s="3"/>
      <c r="AM591" s="3"/>
      <c r="AN591" s="18"/>
      <c r="AO591" s="3"/>
    </row>
    <row r="592" spans="2:41">
      <c r="B592" s="11" t="s">
        <v>17</v>
      </c>
      <c r="C592" s="10"/>
      <c r="E592" s="13"/>
      <c r="F592" s="13"/>
      <c r="G592" s="13"/>
      <c r="N592" s="3"/>
      <c r="O592" s="3"/>
      <c r="P592" s="3"/>
      <c r="Q592" s="3"/>
      <c r="R592" s="18"/>
      <c r="S592" s="3"/>
      <c r="V592" s="17"/>
      <c r="X592" s="11" t="s">
        <v>17</v>
      </c>
      <c r="Y592" s="10"/>
      <c r="AA592" s="13"/>
      <c r="AB592" s="13"/>
      <c r="AC592" s="13"/>
      <c r="AJ592" s="3"/>
      <c r="AK592" s="3"/>
      <c r="AL592" s="3"/>
      <c r="AM592" s="3"/>
      <c r="AN592" s="18"/>
      <c r="AO592" s="3"/>
    </row>
    <row r="593" spans="2:41">
      <c r="B593" s="12"/>
      <c r="C593" s="10"/>
      <c r="N593" s="170" t="s">
        <v>7</v>
      </c>
      <c r="O593" s="171"/>
      <c r="P593" s="171"/>
      <c r="Q593" s="172"/>
      <c r="R593" s="18">
        <f>SUM(R577:R592)</f>
        <v>0</v>
      </c>
      <c r="S593" s="3"/>
      <c r="V593" s="17"/>
      <c r="X593" s="12"/>
      <c r="Y593" s="10"/>
      <c r="AJ593" s="170" t="s">
        <v>7</v>
      </c>
      <c r="AK593" s="171"/>
      <c r="AL593" s="171"/>
      <c r="AM593" s="172"/>
      <c r="AN593" s="18">
        <f>SUM(AN577:AN592)</f>
        <v>0</v>
      </c>
      <c r="AO593" s="3"/>
    </row>
    <row r="594" spans="2:41">
      <c r="B594" s="12"/>
      <c r="C594" s="10"/>
      <c r="V594" s="17"/>
      <c r="X594" s="12"/>
      <c r="Y594" s="10"/>
    </row>
    <row r="595" spans="2:41">
      <c r="B595" s="12"/>
      <c r="C595" s="10"/>
      <c r="V595" s="17"/>
      <c r="X595" s="12"/>
      <c r="Y595" s="10"/>
    </row>
    <row r="596" spans="2:41">
      <c r="B596" s="12"/>
      <c r="C596" s="10"/>
      <c r="E596" s="14"/>
      <c r="V596" s="17"/>
      <c r="X596" s="12"/>
      <c r="Y596" s="10"/>
      <c r="AA596" s="14"/>
    </row>
    <row r="597" spans="2:41">
      <c r="B597" s="12"/>
      <c r="C597" s="10"/>
      <c r="V597" s="17"/>
      <c r="X597" s="12"/>
      <c r="Y597" s="10"/>
    </row>
    <row r="598" spans="2:41">
      <c r="B598" s="12"/>
      <c r="C598" s="10"/>
      <c r="V598" s="17"/>
      <c r="X598" s="12"/>
      <c r="Y598" s="10"/>
    </row>
    <row r="599" spans="2:41">
      <c r="B599" s="12"/>
      <c r="C599" s="10"/>
      <c r="V599" s="17"/>
      <c r="X599" s="12"/>
      <c r="Y599" s="10"/>
    </row>
    <row r="600" spans="2:41">
      <c r="B600" s="12"/>
      <c r="C600" s="10"/>
      <c r="V600" s="17"/>
      <c r="X600" s="12"/>
      <c r="Y600" s="10"/>
    </row>
    <row r="601" spans="2:41">
      <c r="B601" s="12"/>
      <c r="C601" s="10"/>
      <c r="V601" s="17"/>
      <c r="X601" s="12"/>
      <c r="Y601" s="10"/>
    </row>
    <row r="602" spans="2:41">
      <c r="B602" s="11"/>
      <c r="C602" s="10"/>
      <c r="V602" s="17"/>
      <c r="X602" s="11"/>
      <c r="Y602" s="10"/>
    </row>
    <row r="603" spans="2:41">
      <c r="B603" s="15" t="s">
        <v>18</v>
      </c>
      <c r="C603" s="16">
        <f>SUM(C584:C602)</f>
        <v>2703.3370000000023</v>
      </c>
      <c r="D603" t="s">
        <v>22</v>
      </c>
      <c r="E603" t="s">
        <v>21</v>
      </c>
      <c r="V603" s="17"/>
      <c r="X603" s="15" t="s">
        <v>18</v>
      </c>
      <c r="Y603" s="16">
        <f>SUM(Y584:Y602)</f>
        <v>2703.3370000000023</v>
      </c>
      <c r="Z603" t="s">
        <v>22</v>
      </c>
      <c r="AA603" t="s">
        <v>21</v>
      </c>
    </row>
    <row r="604" spans="2:41">
      <c r="E604" s="1" t="s">
        <v>19</v>
      </c>
      <c r="V604" s="17"/>
      <c r="AA604" s="1" t="s">
        <v>19</v>
      </c>
    </row>
    <row r="605" spans="2:41">
      <c r="V605" s="17"/>
    </row>
    <row r="606" spans="2:41">
      <c r="V606" s="17"/>
    </row>
    <row r="607" spans="2:41">
      <c r="V607" s="17"/>
    </row>
    <row r="608" spans="2:41">
      <c r="V608" s="17"/>
    </row>
    <row r="609" spans="2:41">
      <c r="V609" s="17"/>
    </row>
    <row r="610" spans="2:41">
      <c r="V610" s="17"/>
    </row>
    <row r="611" spans="2:41">
      <c r="V611" s="17"/>
    </row>
    <row r="612" spans="2:41">
      <c r="V612" s="17"/>
    </row>
    <row r="613" spans="2:41">
      <c r="V613" s="17"/>
    </row>
    <row r="614" spans="2:41">
      <c r="V614" s="17"/>
    </row>
    <row r="615" spans="2:41">
      <c r="V615" s="17"/>
    </row>
    <row r="616" spans="2:41">
      <c r="V616" s="17"/>
    </row>
    <row r="617" spans="2:41">
      <c r="V617" s="17"/>
      <c r="AC617" s="176" t="s">
        <v>29</v>
      </c>
      <c r="AD617" s="176"/>
      <c r="AE617" s="176"/>
    </row>
    <row r="618" spans="2:41">
      <c r="H618" s="173" t="s">
        <v>28</v>
      </c>
      <c r="I618" s="173"/>
      <c r="J618" s="173"/>
      <c r="V618" s="17"/>
      <c r="AC618" s="176"/>
      <c r="AD618" s="176"/>
      <c r="AE618" s="176"/>
    </row>
    <row r="619" spans="2:41">
      <c r="H619" s="173"/>
      <c r="I619" s="173"/>
      <c r="J619" s="173"/>
      <c r="V619" s="17"/>
      <c r="AC619" s="176"/>
      <c r="AD619" s="176"/>
      <c r="AE619" s="176"/>
    </row>
    <row r="620" spans="2:41">
      <c r="V620" s="17"/>
    </row>
    <row r="621" spans="2:41">
      <c r="V621" s="17"/>
    </row>
    <row r="622" spans="2:41" ht="23.25">
      <c r="B622" s="22" t="s">
        <v>68</v>
      </c>
      <c r="V622" s="17"/>
      <c r="X622" s="22" t="s">
        <v>68</v>
      </c>
    </row>
    <row r="623" spans="2:41" ht="23.25">
      <c r="B623" s="23" t="s">
        <v>32</v>
      </c>
      <c r="C623" s="20">
        <f>IF(X575="PAGADO",0,Y580)</f>
        <v>-2703.3370000000023</v>
      </c>
      <c r="E623" s="174" t="s">
        <v>20</v>
      </c>
      <c r="F623" s="174"/>
      <c r="G623" s="174"/>
      <c r="H623" s="174"/>
      <c r="V623" s="17"/>
      <c r="X623" s="23" t="s">
        <v>32</v>
      </c>
      <c r="Y623" s="20">
        <f>IF(B623="PAGADO",0,C628)</f>
        <v>-2703.3370000000023</v>
      </c>
      <c r="AA623" s="174" t="s">
        <v>20</v>
      </c>
      <c r="AB623" s="174"/>
      <c r="AC623" s="174"/>
      <c r="AD623" s="174"/>
    </row>
    <row r="624" spans="2:41">
      <c r="B624" s="1" t="s">
        <v>0</v>
      </c>
      <c r="C624" s="19">
        <f>H639</f>
        <v>0</v>
      </c>
      <c r="E624" s="2" t="s">
        <v>1</v>
      </c>
      <c r="F624" s="2" t="s">
        <v>2</v>
      </c>
      <c r="G624" s="2" t="s">
        <v>3</v>
      </c>
      <c r="H624" s="2" t="s">
        <v>4</v>
      </c>
      <c r="N624" s="2" t="s">
        <v>1</v>
      </c>
      <c r="O624" s="2" t="s">
        <v>5</v>
      </c>
      <c r="P624" s="2" t="s">
        <v>4</v>
      </c>
      <c r="Q624" s="2" t="s">
        <v>6</v>
      </c>
      <c r="R624" s="2" t="s">
        <v>7</v>
      </c>
      <c r="S624" s="3"/>
      <c r="V624" s="17"/>
      <c r="X624" s="1" t="s">
        <v>0</v>
      </c>
      <c r="Y624" s="19">
        <f>AD639</f>
        <v>0</v>
      </c>
      <c r="AA624" s="2" t="s">
        <v>1</v>
      </c>
      <c r="AB624" s="2" t="s">
        <v>2</v>
      </c>
      <c r="AC624" s="2" t="s">
        <v>3</v>
      </c>
      <c r="AD624" s="2" t="s">
        <v>4</v>
      </c>
      <c r="AJ624" s="2" t="s">
        <v>1</v>
      </c>
      <c r="AK624" s="2" t="s">
        <v>5</v>
      </c>
      <c r="AL624" s="2" t="s">
        <v>4</v>
      </c>
      <c r="AM624" s="2" t="s">
        <v>6</v>
      </c>
      <c r="AN624" s="2" t="s">
        <v>7</v>
      </c>
      <c r="AO624" s="3"/>
    </row>
    <row r="625" spans="2:41">
      <c r="C625" s="2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Y625" s="2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" t="s">
        <v>24</v>
      </c>
      <c r="C626" s="19">
        <f>IF(C623&gt;0,C623+C624,C624)</f>
        <v>0</v>
      </c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" t="s">
        <v>24</v>
      </c>
      <c r="Y626" s="19">
        <f>IF(Y623&gt;0,Y623+Y624,Y624)</f>
        <v>0</v>
      </c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" t="s">
        <v>9</v>
      </c>
      <c r="C627" s="20">
        <f>C650</f>
        <v>2703.3370000000023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" t="s">
        <v>9</v>
      </c>
      <c r="Y627" s="20">
        <f>Y650</f>
        <v>2703.3370000000023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6" t="s">
        <v>25</v>
      </c>
      <c r="C628" s="21">
        <f>C626-C627</f>
        <v>-2703.3370000000023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6" t="s">
        <v>8</v>
      </c>
      <c r="Y628" s="21">
        <f>Y626-Y627</f>
        <v>-2703.3370000000023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ht="26.25">
      <c r="B629" s="177" t="str">
        <f>IF(C628&lt;0,"NO PAGAR","COBRAR")</f>
        <v>NO PAGAR</v>
      </c>
      <c r="C629" s="177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77" t="str">
        <f>IF(Y628&lt;0,"NO PAGAR","COBRAR")</f>
        <v>NO PAGAR</v>
      </c>
      <c r="Y629" s="177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68" t="s">
        <v>9</v>
      </c>
      <c r="C630" s="169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68" t="s">
        <v>9</v>
      </c>
      <c r="Y630" s="169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9" t="str">
        <f>IF(C664&lt;0,"SALDO A FAVOR","SALDO ADELANTAD0'")</f>
        <v>SALDO ADELANTAD0'</v>
      </c>
      <c r="C631" s="10">
        <f>IF(Y575&lt;=0,Y575*-1)</f>
        <v>2703.3370000000023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9" t="str">
        <f>IF(C628&lt;0,"SALDO ADELANTADO","SALDO A FAVOR'")</f>
        <v>SALDO ADELANTADO</v>
      </c>
      <c r="Y631" s="10">
        <f>IF(C628&lt;=0,C628*-1)</f>
        <v>2703.3370000000023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10</v>
      </c>
      <c r="C632" s="10">
        <f>R641</f>
        <v>0</v>
      </c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10</v>
      </c>
      <c r="Y632" s="10">
        <f>AN641</f>
        <v>0</v>
      </c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11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11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12</v>
      </c>
      <c r="C634" s="1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1" t="s">
        <v>12</v>
      </c>
      <c r="Y634" s="1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11" t="s">
        <v>13</v>
      </c>
      <c r="C635" s="10"/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1" t="s">
        <v>13</v>
      </c>
      <c r="Y635" s="10"/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14</v>
      </c>
      <c r="C636" s="10"/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14</v>
      </c>
      <c r="Y636" s="10"/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11" t="s">
        <v>15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15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16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16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17</v>
      </c>
      <c r="C639" s="10"/>
      <c r="E639" s="170" t="s">
        <v>7</v>
      </c>
      <c r="F639" s="171"/>
      <c r="G639" s="172"/>
      <c r="H639" s="5">
        <f>SUM(H625:H638)</f>
        <v>0</v>
      </c>
      <c r="N639" s="3"/>
      <c r="O639" s="3"/>
      <c r="P639" s="3"/>
      <c r="Q639" s="3"/>
      <c r="R639" s="18"/>
      <c r="S639" s="3"/>
      <c r="V639" s="17"/>
      <c r="X639" s="11" t="s">
        <v>17</v>
      </c>
      <c r="Y639" s="10"/>
      <c r="AA639" s="170" t="s">
        <v>7</v>
      </c>
      <c r="AB639" s="171"/>
      <c r="AC639" s="172"/>
      <c r="AD639" s="5">
        <f>SUM(AD625:AD638)</f>
        <v>0</v>
      </c>
      <c r="AJ639" s="3"/>
      <c r="AK639" s="3"/>
      <c r="AL639" s="3"/>
      <c r="AM639" s="3"/>
      <c r="AN639" s="18"/>
      <c r="AO639" s="3"/>
    </row>
    <row r="640" spans="2:41">
      <c r="B640" s="12"/>
      <c r="C640" s="10"/>
      <c r="E640" s="13"/>
      <c r="F640" s="13"/>
      <c r="G640" s="13"/>
      <c r="N640" s="3"/>
      <c r="O640" s="3"/>
      <c r="P640" s="3"/>
      <c r="Q640" s="3"/>
      <c r="R640" s="18"/>
      <c r="S640" s="3"/>
      <c r="V640" s="17"/>
      <c r="X640" s="12"/>
      <c r="Y640" s="10"/>
      <c r="AA640" s="13"/>
      <c r="AB640" s="13"/>
      <c r="AC640" s="13"/>
      <c r="AJ640" s="3"/>
      <c r="AK640" s="3"/>
      <c r="AL640" s="3"/>
      <c r="AM640" s="3"/>
      <c r="AN640" s="18"/>
      <c r="AO640" s="3"/>
    </row>
    <row r="641" spans="2:41">
      <c r="B641" s="12"/>
      <c r="C641" s="10"/>
      <c r="N641" s="170" t="s">
        <v>7</v>
      </c>
      <c r="O641" s="171"/>
      <c r="P641" s="171"/>
      <c r="Q641" s="172"/>
      <c r="R641" s="18">
        <f>SUM(R625:R640)</f>
        <v>0</v>
      </c>
      <c r="S641" s="3"/>
      <c r="V641" s="17"/>
      <c r="X641" s="12"/>
      <c r="Y641" s="10"/>
      <c r="AJ641" s="170" t="s">
        <v>7</v>
      </c>
      <c r="AK641" s="171"/>
      <c r="AL641" s="171"/>
      <c r="AM641" s="172"/>
      <c r="AN641" s="18">
        <f>SUM(AN625:AN640)</f>
        <v>0</v>
      </c>
      <c r="AO641" s="3"/>
    </row>
    <row r="642" spans="2:41">
      <c r="B642" s="12"/>
      <c r="C642" s="10"/>
      <c r="V642" s="17"/>
      <c r="X642" s="12"/>
      <c r="Y642" s="10"/>
    </row>
    <row r="643" spans="2:41">
      <c r="B643" s="12"/>
      <c r="C643" s="10"/>
      <c r="V643" s="17"/>
      <c r="X643" s="12"/>
      <c r="Y643" s="10"/>
    </row>
    <row r="644" spans="2:41">
      <c r="B644" s="12"/>
      <c r="C644" s="10"/>
      <c r="E644" s="14"/>
      <c r="V644" s="17"/>
      <c r="X644" s="12"/>
      <c r="Y644" s="10"/>
      <c r="AA644" s="14"/>
    </row>
    <row r="645" spans="2:41">
      <c r="B645" s="12"/>
      <c r="C645" s="10"/>
      <c r="V645" s="17"/>
      <c r="X645" s="12"/>
      <c r="Y645" s="10"/>
    </row>
    <row r="646" spans="2:41">
      <c r="B646" s="12"/>
      <c r="C646" s="10"/>
      <c r="V646" s="17"/>
      <c r="X646" s="12"/>
      <c r="Y646" s="10"/>
    </row>
    <row r="647" spans="2:41">
      <c r="B647" s="12"/>
      <c r="C647" s="10"/>
      <c r="V647" s="17"/>
      <c r="X647" s="12"/>
      <c r="Y647" s="10"/>
    </row>
    <row r="648" spans="2:41">
      <c r="B648" s="12"/>
      <c r="C648" s="10"/>
      <c r="V648" s="17"/>
      <c r="X648" s="12"/>
      <c r="Y648" s="10"/>
    </row>
    <row r="649" spans="2:41">
      <c r="B649" s="11"/>
      <c r="C649" s="10"/>
      <c r="V649" s="17"/>
      <c r="X649" s="11"/>
      <c r="Y649" s="10"/>
    </row>
    <row r="650" spans="2:41">
      <c r="B650" s="15" t="s">
        <v>18</v>
      </c>
      <c r="C650" s="16">
        <f>SUM(C631:C649)</f>
        <v>2703.3370000000023</v>
      </c>
      <c r="V650" s="17"/>
      <c r="X650" s="15" t="s">
        <v>18</v>
      </c>
      <c r="Y650" s="16">
        <f>SUM(Y631:Y649)</f>
        <v>2703.3370000000023</v>
      </c>
    </row>
    <row r="651" spans="2:41">
      <c r="D651" t="s">
        <v>22</v>
      </c>
      <c r="E651" t="s">
        <v>21</v>
      </c>
      <c r="V651" s="17"/>
      <c r="Z651" t="s">
        <v>22</v>
      </c>
      <c r="AA651" t="s">
        <v>21</v>
      </c>
    </row>
    <row r="652" spans="2:41">
      <c r="E652" s="1" t="s">
        <v>19</v>
      </c>
      <c r="V652" s="17"/>
      <c r="AA652" s="1" t="s">
        <v>19</v>
      </c>
    </row>
    <row r="653" spans="2:41">
      <c r="V653" s="17"/>
    </row>
    <row r="654" spans="2:41">
      <c r="V654" s="17"/>
    </row>
    <row r="655" spans="2:41">
      <c r="V655" s="17"/>
    </row>
    <row r="656" spans="2:41">
      <c r="V656" s="17"/>
    </row>
    <row r="657" spans="1:43">
      <c r="V657" s="17"/>
    </row>
    <row r="658" spans="1:43">
      <c r="V658" s="17"/>
    </row>
    <row r="659" spans="1:43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  <c r="AO659" s="17"/>
    </row>
    <row r="660" spans="1:43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  <c r="AN660" s="17"/>
      <c r="AO660" s="17"/>
    </row>
    <row r="661" spans="1:43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  <c r="AN661" s="17"/>
      <c r="AO661" s="17"/>
    </row>
    <row r="662" spans="1:43">
      <c r="V662" s="17"/>
    </row>
    <row r="663" spans="1:43">
      <c r="H663" s="173" t="s">
        <v>30</v>
      </c>
      <c r="I663" s="173"/>
      <c r="J663" s="173"/>
      <c r="V663" s="17"/>
      <c r="AA663" s="173" t="s">
        <v>31</v>
      </c>
      <c r="AB663" s="173"/>
      <c r="AC663" s="173"/>
    </row>
    <row r="664" spans="1:43">
      <c r="H664" s="173"/>
      <c r="I664" s="173"/>
      <c r="J664" s="173"/>
      <c r="V664" s="17"/>
      <c r="AA664" s="173"/>
      <c r="AB664" s="173"/>
      <c r="AC664" s="173"/>
    </row>
    <row r="665" spans="1:43">
      <c r="V665" s="17"/>
    </row>
    <row r="666" spans="1:43">
      <c r="V666" s="17"/>
      <c r="AP666" s="17"/>
      <c r="AQ666" s="17"/>
    </row>
    <row r="667" spans="1:43" ht="23.25">
      <c r="B667" s="24" t="s">
        <v>68</v>
      </c>
      <c r="V667" s="17"/>
      <c r="X667" s="22" t="s">
        <v>68</v>
      </c>
      <c r="AP667" s="17"/>
      <c r="AQ667" s="17"/>
    </row>
    <row r="668" spans="1:43" ht="23.25">
      <c r="B668" s="23" t="s">
        <v>32</v>
      </c>
      <c r="C668" s="20">
        <f>IF(X623="PAGADO",0,C628)</f>
        <v>-2703.3370000000023</v>
      </c>
      <c r="E668" s="174" t="s">
        <v>20</v>
      </c>
      <c r="F668" s="174"/>
      <c r="G668" s="174"/>
      <c r="H668" s="174"/>
      <c r="V668" s="17"/>
      <c r="X668" s="23" t="s">
        <v>32</v>
      </c>
      <c r="Y668" s="20">
        <f>IF(B1468="PAGADO",0,C673)</f>
        <v>-2703.3370000000023</v>
      </c>
      <c r="AA668" s="174" t="s">
        <v>20</v>
      </c>
      <c r="AB668" s="174"/>
      <c r="AC668" s="174"/>
      <c r="AD668" s="174"/>
      <c r="AP668" s="17"/>
      <c r="AQ668" s="17"/>
    </row>
    <row r="669" spans="1:43">
      <c r="B669" s="1" t="s">
        <v>0</v>
      </c>
      <c r="C669" s="19">
        <f>H684</f>
        <v>0</v>
      </c>
      <c r="E669" s="2" t="s">
        <v>1</v>
      </c>
      <c r="F669" s="2" t="s">
        <v>2</v>
      </c>
      <c r="G669" s="2" t="s">
        <v>3</v>
      </c>
      <c r="H669" s="2" t="s">
        <v>4</v>
      </c>
      <c r="N669" s="2" t="s">
        <v>1</v>
      </c>
      <c r="O669" s="2" t="s">
        <v>5</v>
      </c>
      <c r="P669" s="2" t="s">
        <v>4</v>
      </c>
      <c r="Q669" s="2" t="s">
        <v>6</v>
      </c>
      <c r="R669" s="2" t="s">
        <v>7</v>
      </c>
      <c r="S669" s="3"/>
      <c r="V669" s="17"/>
      <c r="X669" s="1" t="s">
        <v>0</v>
      </c>
      <c r="Y669" s="19">
        <f>AD684</f>
        <v>0</v>
      </c>
      <c r="AA669" s="2" t="s">
        <v>1</v>
      </c>
      <c r="AB669" s="2" t="s">
        <v>2</v>
      </c>
      <c r="AC669" s="2" t="s">
        <v>3</v>
      </c>
      <c r="AD669" s="2" t="s">
        <v>4</v>
      </c>
      <c r="AJ669" s="2" t="s">
        <v>1</v>
      </c>
      <c r="AK669" s="2" t="s">
        <v>5</v>
      </c>
      <c r="AL669" s="2" t="s">
        <v>4</v>
      </c>
      <c r="AM669" s="2" t="s">
        <v>6</v>
      </c>
      <c r="AN669" s="2" t="s">
        <v>7</v>
      </c>
      <c r="AO669" s="3"/>
    </row>
    <row r="670" spans="1:43">
      <c r="C670" s="2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Y670" s="2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1:43">
      <c r="B671" s="1" t="s">
        <v>24</v>
      </c>
      <c r="C671" s="19">
        <f>IF(C668&gt;0,C668+C669,C669)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" t="s">
        <v>24</v>
      </c>
      <c r="Y671" s="19">
        <f>IF(Y668&gt;0,Y668+Y669,Y669)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1:43">
      <c r="B672" s="1" t="s">
        <v>9</v>
      </c>
      <c r="C672" s="20">
        <f>C696</f>
        <v>2703.3370000000023</v>
      </c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" t="s">
        <v>9</v>
      </c>
      <c r="Y672" s="20">
        <f>Y696</f>
        <v>2703.3370000000023</v>
      </c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6" t="s">
        <v>26</v>
      </c>
      <c r="C673" s="21">
        <f>C671-C672</f>
        <v>-2703.3370000000023</v>
      </c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6" t="s">
        <v>27</v>
      </c>
      <c r="Y673" s="21">
        <f>Y671-Y672</f>
        <v>-2703.3370000000023</v>
      </c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 ht="23.25">
      <c r="B674" s="6"/>
      <c r="C674" s="7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75" t="str">
        <f>IF(Y673&lt;0,"NO PAGAR","COBRAR'")</f>
        <v>NO PAGAR</v>
      </c>
      <c r="Y674" s="175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 ht="23.25">
      <c r="B675" s="175" t="str">
        <f>IF(C673&lt;0,"NO PAGAR","COBRAR'")</f>
        <v>NO PAGAR</v>
      </c>
      <c r="C675" s="175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6"/>
      <c r="Y675" s="8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68" t="s">
        <v>9</v>
      </c>
      <c r="C676" s="169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68" t="s">
        <v>9</v>
      </c>
      <c r="Y676" s="169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9" t="str">
        <f>IF(Y628&lt;0,"SALDO ADELANTADO","SALDO A FAVOR '")</f>
        <v>SALDO ADELANTADO</v>
      </c>
      <c r="C677" s="10">
        <f>IF(Y628&lt;=0,Y628*-1)</f>
        <v>2703.3370000000023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9" t="str">
        <f>IF(C673&lt;0,"SALDO ADELANTADO","SALDO A FAVOR'")</f>
        <v>SALDO ADELANTADO</v>
      </c>
      <c r="Y677" s="10">
        <f>IF(C673&lt;=0,C673*-1)</f>
        <v>2703.3370000000023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1" t="s">
        <v>10</v>
      </c>
      <c r="C678" s="10">
        <f>R686</f>
        <v>0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10</v>
      </c>
      <c r="Y678" s="10">
        <f>AN686</f>
        <v>0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1" t="s">
        <v>11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11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1" t="s">
        <v>12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12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1" t="s">
        <v>13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13</v>
      </c>
      <c r="Y681" s="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14</v>
      </c>
      <c r="C682" s="10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1" t="s">
        <v>14</v>
      </c>
      <c r="Y682" s="10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15</v>
      </c>
      <c r="C683" s="10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15</v>
      </c>
      <c r="Y683" s="10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16</v>
      </c>
      <c r="C684" s="10"/>
      <c r="E684" s="170" t="s">
        <v>7</v>
      </c>
      <c r="F684" s="171"/>
      <c r="G684" s="172"/>
      <c r="H684" s="5">
        <f>SUM(H670:H683)</f>
        <v>0</v>
      </c>
      <c r="N684" s="3"/>
      <c r="O684" s="3"/>
      <c r="P684" s="3"/>
      <c r="Q684" s="3"/>
      <c r="R684" s="18"/>
      <c r="S684" s="3"/>
      <c r="V684" s="17"/>
      <c r="X684" s="11" t="s">
        <v>16</v>
      </c>
      <c r="Y684" s="10"/>
      <c r="AA684" s="170" t="s">
        <v>7</v>
      </c>
      <c r="AB684" s="171"/>
      <c r="AC684" s="172"/>
      <c r="AD684" s="5">
        <f>SUM(AD670:AD683)</f>
        <v>0</v>
      </c>
      <c r="AJ684" s="3"/>
      <c r="AK684" s="3"/>
      <c r="AL684" s="3"/>
      <c r="AM684" s="3"/>
      <c r="AN684" s="18"/>
      <c r="AO684" s="3"/>
    </row>
    <row r="685" spans="2:41">
      <c r="B685" s="11" t="s">
        <v>17</v>
      </c>
      <c r="C685" s="10"/>
      <c r="E685" s="13"/>
      <c r="F685" s="13"/>
      <c r="G685" s="13"/>
      <c r="N685" s="3"/>
      <c r="O685" s="3"/>
      <c r="P685" s="3"/>
      <c r="Q685" s="3"/>
      <c r="R685" s="18"/>
      <c r="S685" s="3"/>
      <c r="V685" s="17"/>
      <c r="X685" s="11" t="s">
        <v>17</v>
      </c>
      <c r="Y685" s="10"/>
      <c r="AA685" s="13"/>
      <c r="AB685" s="13"/>
      <c r="AC685" s="13"/>
      <c r="AJ685" s="3"/>
      <c r="AK685" s="3"/>
      <c r="AL685" s="3"/>
      <c r="AM685" s="3"/>
      <c r="AN685" s="18"/>
      <c r="AO685" s="3"/>
    </row>
    <row r="686" spans="2:41">
      <c r="B686" s="12"/>
      <c r="C686" s="10"/>
      <c r="N686" s="170" t="s">
        <v>7</v>
      </c>
      <c r="O686" s="171"/>
      <c r="P686" s="171"/>
      <c r="Q686" s="172"/>
      <c r="R686" s="18">
        <f>SUM(R670:R685)</f>
        <v>0</v>
      </c>
      <c r="S686" s="3"/>
      <c r="V686" s="17"/>
      <c r="X686" s="12"/>
      <c r="Y686" s="10"/>
      <c r="AJ686" s="170" t="s">
        <v>7</v>
      </c>
      <c r="AK686" s="171"/>
      <c r="AL686" s="171"/>
      <c r="AM686" s="172"/>
      <c r="AN686" s="18">
        <f>SUM(AN670:AN685)</f>
        <v>0</v>
      </c>
      <c r="AO686" s="3"/>
    </row>
    <row r="687" spans="2:41">
      <c r="B687" s="12"/>
      <c r="C687" s="10"/>
      <c r="V687" s="17"/>
      <c r="X687" s="12"/>
      <c r="Y687" s="10"/>
    </row>
    <row r="688" spans="2:41">
      <c r="B688" s="12"/>
      <c r="C688" s="10"/>
      <c r="V688" s="17"/>
      <c r="X688" s="12"/>
      <c r="Y688" s="10"/>
    </row>
    <row r="689" spans="2:27">
      <c r="B689" s="12"/>
      <c r="C689" s="10"/>
      <c r="E689" s="14"/>
      <c r="V689" s="17"/>
      <c r="X689" s="12"/>
      <c r="Y689" s="10"/>
      <c r="AA689" s="14"/>
    </row>
    <row r="690" spans="2:27">
      <c r="B690" s="12"/>
      <c r="C690" s="10"/>
      <c r="V690" s="17"/>
      <c r="X690" s="12"/>
      <c r="Y690" s="10"/>
    </row>
    <row r="691" spans="2:27">
      <c r="B691" s="12"/>
      <c r="C691" s="10"/>
      <c r="V691" s="17"/>
      <c r="X691" s="12"/>
      <c r="Y691" s="10"/>
    </row>
    <row r="692" spans="2:27">
      <c r="B692" s="12"/>
      <c r="C692" s="10"/>
      <c r="V692" s="17"/>
      <c r="X692" s="12"/>
      <c r="Y692" s="10"/>
    </row>
    <row r="693" spans="2:27">
      <c r="B693" s="12"/>
      <c r="C693" s="10"/>
      <c r="V693" s="17"/>
      <c r="X693" s="12"/>
      <c r="Y693" s="10"/>
    </row>
    <row r="694" spans="2:27">
      <c r="B694" s="12"/>
      <c r="C694" s="10"/>
      <c r="V694" s="17"/>
      <c r="X694" s="12"/>
      <c r="Y694" s="10"/>
    </row>
    <row r="695" spans="2:27">
      <c r="B695" s="11"/>
      <c r="C695" s="10"/>
      <c r="V695" s="17"/>
      <c r="X695" s="11"/>
      <c r="Y695" s="10"/>
    </row>
    <row r="696" spans="2:27">
      <c r="B696" s="15" t="s">
        <v>18</v>
      </c>
      <c r="C696" s="16">
        <f>SUM(C677:C695)</f>
        <v>2703.3370000000023</v>
      </c>
      <c r="D696" t="s">
        <v>22</v>
      </c>
      <c r="E696" t="s">
        <v>21</v>
      </c>
      <c r="V696" s="17"/>
      <c r="X696" s="15" t="s">
        <v>18</v>
      </c>
      <c r="Y696" s="16">
        <f>SUM(Y677:Y695)</f>
        <v>2703.3370000000023</v>
      </c>
      <c r="Z696" t="s">
        <v>22</v>
      </c>
      <c r="AA696" t="s">
        <v>21</v>
      </c>
    </row>
    <row r="697" spans="2:27">
      <c r="E697" s="1" t="s">
        <v>19</v>
      </c>
      <c r="V697" s="17"/>
      <c r="AA697" s="1" t="s">
        <v>19</v>
      </c>
    </row>
    <row r="698" spans="2:27">
      <c r="V698" s="17"/>
    </row>
    <row r="699" spans="2:27">
      <c r="V699" s="17"/>
    </row>
    <row r="700" spans="2:27">
      <c r="V700" s="17"/>
    </row>
    <row r="701" spans="2:27">
      <c r="V701" s="17"/>
    </row>
    <row r="702" spans="2:27">
      <c r="V702" s="17"/>
    </row>
    <row r="703" spans="2:27">
      <c r="V703" s="17"/>
    </row>
    <row r="704" spans="2:27">
      <c r="V704" s="17"/>
    </row>
    <row r="705" spans="2:41">
      <c r="V705" s="17"/>
    </row>
    <row r="706" spans="2:41">
      <c r="V706" s="17"/>
    </row>
    <row r="707" spans="2:41">
      <c r="V707" s="17"/>
    </row>
    <row r="708" spans="2:41">
      <c r="V708" s="17"/>
    </row>
    <row r="709" spans="2:41">
      <c r="V709" s="17"/>
    </row>
    <row r="710" spans="2:41">
      <c r="V710" s="17"/>
      <c r="AC710" s="176" t="s">
        <v>29</v>
      </c>
      <c r="AD710" s="176"/>
      <c r="AE710" s="176"/>
    </row>
    <row r="711" spans="2:41">
      <c r="H711" s="173" t="s">
        <v>28</v>
      </c>
      <c r="I711" s="173"/>
      <c r="J711" s="173"/>
      <c r="V711" s="17"/>
      <c r="AC711" s="176"/>
      <c r="AD711" s="176"/>
      <c r="AE711" s="176"/>
    </row>
    <row r="712" spans="2:41">
      <c r="H712" s="173"/>
      <c r="I712" s="173"/>
      <c r="J712" s="173"/>
      <c r="V712" s="17"/>
      <c r="AC712" s="176"/>
      <c r="AD712" s="176"/>
      <c r="AE712" s="176"/>
    </row>
    <row r="713" spans="2:41">
      <c r="V713" s="17"/>
    </row>
    <row r="714" spans="2:41">
      <c r="V714" s="17"/>
    </row>
    <row r="715" spans="2:41" ht="23.25">
      <c r="B715" s="22" t="s">
        <v>69</v>
      </c>
      <c r="V715" s="17"/>
      <c r="X715" s="22" t="s">
        <v>69</v>
      </c>
    </row>
    <row r="716" spans="2:41" ht="23.25">
      <c r="B716" s="23" t="s">
        <v>32</v>
      </c>
      <c r="C716" s="20">
        <f>IF(X668="PAGADO",0,Y673)</f>
        <v>-2703.3370000000023</v>
      </c>
      <c r="E716" s="174" t="s">
        <v>20</v>
      </c>
      <c r="F716" s="174"/>
      <c r="G716" s="174"/>
      <c r="H716" s="174"/>
      <c r="V716" s="17"/>
      <c r="X716" s="23" t="s">
        <v>32</v>
      </c>
      <c r="Y716" s="20">
        <f>IF(B716="PAGADO",0,C721)</f>
        <v>-2703.3370000000023</v>
      </c>
      <c r="AA716" s="174" t="s">
        <v>20</v>
      </c>
      <c r="AB716" s="174"/>
      <c r="AC716" s="174"/>
      <c r="AD716" s="174"/>
    </row>
    <row r="717" spans="2:41">
      <c r="B717" s="1" t="s">
        <v>0</v>
      </c>
      <c r="C717" s="19">
        <f>H732</f>
        <v>0</v>
      </c>
      <c r="E717" s="2" t="s">
        <v>1</v>
      </c>
      <c r="F717" s="2" t="s">
        <v>2</v>
      </c>
      <c r="G717" s="2" t="s">
        <v>3</v>
      </c>
      <c r="H717" s="2" t="s">
        <v>4</v>
      </c>
      <c r="N717" s="2" t="s">
        <v>1</v>
      </c>
      <c r="O717" s="2" t="s">
        <v>5</v>
      </c>
      <c r="P717" s="2" t="s">
        <v>4</v>
      </c>
      <c r="Q717" s="2" t="s">
        <v>6</v>
      </c>
      <c r="R717" s="2" t="s">
        <v>7</v>
      </c>
      <c r="S717" s="3"/>
      <c r="V717" s="17"/>
      <c r="X717" s="1" t="s">
        <v>0</v>
      </c>
      <c r="Y717" s="19">
        <f>AD732</f>
        <v>0</v>
      </c>
      <c r="AA717" s="2" t="s">
        <v>1</v>
      </c>
      <c r="AB717" s="2" t="s">
        <v>2</v>
      </c>
      <c r="AC717" s="2" t="s">
        <v>3</v>
      </c>
      <c r="AD717" s="2" t="s">
        <v>4</v>
      </c>
      <c r="AJ717" s="2" t="s">
        <v>1</v>
      </c>
      <c r="AK717" s="2" t="s">
        <v>5</v>
      </c>
      <c r="AL717" s="2" t="s">
        <v>4</v>
      </c>
      <c r="AM717" s="2" t="s">
        <v>6</v>
      </c>
      <c r="AN717" s="2" t="s">
        <v>7</v>
      </c>
      <c r="AO717" s="3"/>
    </row>
    <row r="718" spans="2:41">
      <c r="C718" s="2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Y718" s="2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" t="s">
        <v>24</v>
      </c>
      <c r="C719" s="19">
        <f>IF(C716&gt;0,C716+C717,C717)</f>
        <v>0</v>
      </c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" t="s">
        <v>24</v>
      </c>
      <c r="Y719" s="19">
        <f>IF(Y716&gt;0,Y716+Y717,Y717)</f>
        <v>0</v>
      </c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" t="s">
        <v>9</v>
      </c>
      <c r="C720" s="20">
        <f>C743</f>
        <v>2703.3370000000023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" t="s">
        <v>9</v>
      </c>
      <c r="Y720" s="20">
        <f>Y743</f>
        <v>2703.3370000000023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6" t="s">
        <v>25</v>
      </c>
      <c r="C721" s="21">
        <f>C719-C720</f>
        <v>-2703.3370000000023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6" t="s">
        <v>8</v>
      </c>
      <c r="Y721" s="21">
        <f>Y719-Y720</f>
        <v>-2703.3370000000023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 ht="26.25">
      <c r="B722" s="177" t="str">
        <f>IF(C721&lt;0,"NO PAGAR","COBRAR")</f>
        <v>NO PAGAR</v>
      </c>
      <c r="C722" s="177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77" t="str">
        <f>IF(Y721&lt;0,"NO PAGAR","COBRAR")</f>
        <v>NO PAGAR</v>
      </c>
      <c r="Y722" s="177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68" t="s">
        <v>9</v>
      </c>
      <c r="C723" s="169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68" t="s">
        <v>9</v>
      </c>
      <c r="Y723" s="169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9" t="str">
        <f>IF(C757&lt;0,"SALDO A FAVOR","SALDO ADELANTAD0'")</f>
        <v>SALDO ADELANTAD0'</v>
      </c>
      <c r="C724" s="10">
        <f>IF(Y668&lt;=0,Y668*-1)</f>
        <v>2703.3370000000023</v>
      </c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9" t="str">
        <f>IF(C721&lt;0,"SALDO ADELANTADO","SALDO A FAVOR'")</f>
        <v>SALDO ADELANTADO</v>
      </c>
      <c r="Y724" s="10">
        <f>IF(C721&lt;=0,C721*-1)</f>
        <v>2703.3370000000023</v>
      </c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10</v>
      </c>
      <c r="C725" s="10">
        <f>R734</f>
        <v>0</v>
      </c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10</v>
      </c>
      <c r="Y725" s="10">
        <f>AN734</f>
        <v>0</v>
      </c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11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11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12</v>
      </c>
      <c r="C727" s="1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1" t="s">
        <v>12</v>
      </c>
      <c r="Y727" s="1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11" t="s">
        <v>13</v>
      </c>
      <c r="C728" s="10"/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1" t="s">
        <v>13</v>
      </c>
      <c r="Y728" s="10"/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1" t="s">
        <v>14</v>
      </c>
      <c r="C729" s="10"/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1" t="s">
        <v>14</v>
      </c>
      <c r="Y729" s="10"/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1" t="s">
        <v>15</v>
      </c>
      <c r="C730" s="10"/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11" t="s">
        <v>15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16</v>
      </c>
      <c r="C731" s="10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1" t="s">
        <v>16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17</v>
      </c>
      <c r="C732" s="10"/>
      <c r="E732" s="170" t="s">
        <v>7</v>
      </c>
      <c r="F732" s="171"/>
      <c r="G732" s="172"/>
      <c r="H732" s="5">
        <f>SUM(H718:H731)</f>
        <v>0</v>
      </c>
      <c r="N732" s="3"/>
      <c r="O732" s="3"/>
      <c r="P732" s="3"/>
      <c r="Q732" s="3"/>
      <c r="R732" s="18"/>
      <c r="S732" s="3"/>
      <c r="V732" s="17"/>
      <c r="X732" s="11" t="s">
        <v>17</v>
      </c>
      <c r="Y732" s="10"/>
      <c r="AA732" s="170" t="s">
        <v>7</v>
      </c>
      <c r="AB732" s="171"/>
      <c r="AC732" s="172"/>
      <c r="AD732" s="5">
        <f>SUM(AD718:AD731)</f>
        <v>0</v>
      </c>
      <c r="AJ732" s="3"/>
      <c r="AK732" s="3"/>
      <c r="AL732" s="3"/>
      <c r="AM732" s="3"/>
      <c r="AN732" s="18"/>
      <c r="AO732" s="3"/>
    </row>
    <row r="733" spans="2:41">
      <c r="B733" s="12"/>
      <c r="C733" s="10"/>
      <c r="E733" s="13"/>
      <c r="F733" s="13"/>
      <c r="G733" s="13"/>
      <c r="N733" s="3"/>
      <c r="O733" s="3"/>
      <c r="P733" s="3"/>
      <c r="Q733" s="3"/>
      <c r="R733" s="18"/>
      <c r="S733" s="3"/>
      <c r="V733" s="17"/>
      <c r="X733" s="12"/>
      <c r="Y733" s="10"/>
      <c r="AA733" s="13"/>
      <c r="AB733" s="13"/>
      <c r="AC733" s="13"/>
      <c r="AJ733" s="3"/>
      <c r="AK733" s="3"/>
      <c r="AL733" s="3"/>
      <c r="AM733" s="3"/>
      <c r="AN733" s="18"/>
      <c r="AO733" s="3"/>
    </row>
    <row r="734" spans="2:41">
      <c r="B734" s="12"/>
      <c r="C734" s="10"/>
      <c r="N734" s="170" t="s">
        <v>7</v>
      </c>
      <c r="O734" s="171"/>
      <c r="P734" s="171"/>
      <c r="Q734" s="172"/>
      <c r="R734" s="18">
        <f>SUM(R718:R733)</f>
        <v>0</v>
      </c>
      <c r="S734" s="3"/>
      <c r="V734" s="17"/>
      <c r="X734" s="12"/>
      <c r="Y734" s="10"/>
      <c r="AJ734" s="170" t="s">
        <v>7</v>
      </c>
      <c r="AK734" s="171"/>
      <c r="AL734" s="171"/>
      <c r="AM734" s="172"/>
      <c r="AN734" s="18">
        <f>SUM(AN718:AN733)</f>
        <v>0</v>
      </c>
      <c r="AO734" s="3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1:41">
      <c r="B737" s="12"/>
      <c r="C737" s="10"/>
      <c r="E737" s="14"/>
      <c r="V737" s="17"/>
      <c r="X737" s="12"/>
      <c r="Y737" s="10"/>
      <c r="AA737" s="14"/>
    </row>
    <row r="738" spans="1:41">
      <c r="B738" s="12"/>
      <c r="C738" s="10"/>
      <c r="V738" s="17"/>
      <c r="X738" s="12"/>
      <c r="Y738" s="10"/>
    </row>
    <row r="739" spans="1:41">
      <c r="B739" s="12"/>
      <c r="C739" s="10"/>
      <c r="V739" s="17"/>
      <c r="X739" s="12"/>
      <c r="Y739" s="10"/>
    </row>
    <row r="740" spans="1:41">
      <c r="B740" s="12"/>
      <c r="C740" s="10"/>
      <c r="V740" s="17"/>
      <c r="X740" s="12"/>
      <c r="Y740" s="10"/>
    </row>
    <row r="741" spans="1:41">
      <c r="B741" s="12"/>
      <c r="C741" s="10"/>
      <c r="V741" s="17"/>
      <c r="X741" s="12"/>
      <c r="Y741" s="10"/>
    </row>
    <row r="742" spans="1:41">
      <c r="B742" s="11"/>
      <c r="C742" s="10"/>
      <c r="V742" s="17"/>
      <c r="X742" s="11"/>
      <c r="Y742" s="10"/>
    </row>
    <row r="743" spans="1:41">
      <c r="B743" s="15" t="s">
        <v>18</v>
      </c>
      <c r="C743" s="16">
        <f>SUM(C724:C742)</f>
        <v>2703.3370000000023</v>
      </c>
      <c r="V743" s="17"/>
      <c r="X743" s="15" t="s">
        <v>18</v>
      </c>
      <c r="Y743" s="16">
        <f>SUM(Y724:Y742)</f>
        <v>2703.3370000000023</v>
      </c>
    </row>
    <row r="744" spans="1:41">
      <c r="D744" t="s">
        <v>22</v>
      </c>
      <c r="E744" t="s">
        <v>21</v>
      </c>
      <c r="V744" s="17"/>
      <c r="Z744" t="s">
        <v>22</v>
      </c>
      <c r="AA744" t="s">
        <v>21</v>
      </c>
    </row>
    <row r="745" spans="1:41">
      <c r="E745" s="1" t="s">
        <v>19</v>
      </c>
      <c r="V745" s="17"/>
      <c r="AA745" s="1" t="s">
        <v>19</v>
      </c>
    </row>
    <row r="746" spans="1:41">
      <c r="V746" s="17"/>
    </row>
    <row r="747" spans="1:41">
      <c r="V747" s="17"/>
    </row>
    <row r="748" spans="1:41">
      <c r="V748" s="17"/>
    </row>
    <row r="749" spans="1:41">
      <c r="V749" s="17"/>
    </row>
    <row r="750" spans="1:41">
      <c r="V750" s="17"/>
    </row>
    <row r="751" spans="1:41">
      <c r="V751" s="17"/>
    </row>
    <row r="752" spans="1:4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  <c r="AO752" s="17"/>
    </row>
    <row r="753" spans="1:4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  <c r="AO753" s="17"/>
    </row>
    <row r="754" spans="1:43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  <c r="AO754" s="17"/>
    </row>
    <row r="755" spans="1:43">
      <c r="V755" s="17"/>
    </row>
    <row r="756" spans="1:43">
      <c r="H756" s="173" t="s">
        <v>30</v>
      </c>
      <c r="I756" s="173"/>
      <c r="J756" s="173"/>
      <c r="V756" s="17"/>
      <c r="AA756" s="173" t="s">
        <v>31</v>
      </c>
      <c r="AB756" s="173"/>
      <c r="AC756" s="173"/>
    </row>
    <row r="757" spans="1:43">
      <c r="H757" s="173"/>
      <c r="I757" s="173"/>
      <c r="J757" s="173"/>
      <c r="V757" s="17"/>
      <c r="AA757" s="173"/>
      <c r="AB757" s="173"/>
      <c r="AC757" s="173"/>
    </row>
    <row r="758" spans="1:43">
      <c r="V758" s="17"/>
    </row>
    <row r="759" spans="1:43">
      <c r="V759" s="17"/>
      <c r="AP759" s="17"/>
      <c r="AQ759" s="17"/>
    </row>
    <row r="760" spans="1:43" ht="23.25">
      <c r="B760" s="24" t="s">
        <v>69</v>
      </c>
      <c r="V760" s="17"/>
      <c r="X760" s="22" t="s">
        <v>69</v>
      </c>
      <c r="AP760" s="17"/>
      <c r="AQ760" s="17"/>
    </row>
    <row r="761" spans="1:43" ht="23.25">
      <c r="B761" s="23" t="s">
        <v>32</v>
      </c>
      <c r="C761" s="20">
        <f>IF(X716="PAGADO",0,C721)</f>
        <v>-2703.3370000000023</v>
      </c>
      <c r="E761" s="174" t="s">
        <v>20</v>
      </c>
      <c r="F761" s="174"/>
      <c r="G761" s="174"/>
      <c r="H761" s="174"/>
      <c r="V761" s="17"/>
      <c r="X761" s="23" t="s">
        <v>32</v>
      </c>
      <c r="Y761" s="20">
        <f>IF(B1561="PAGADO",0,C766)</f>
        <v>-2703.3370000000023</v>
      </c>
      <c r="AA761" s="174" t="s">
        <v>20</v>
      </c>
      <c r="AB761" s="174"/>
      <c r="AC761" s="174"/>
      <c r="AD761" s="174"/>
      <c r="AP761" s="17"/>
      <c r="AQ761" s="17"/>
    </row>
    <row r="762" spans="1:43">
      <c r="B762" s="1" t="s">
        <v>0</v>
      </c>
      <c r="C762" s="19">
        <f>H777</f>
        <v>0</v>
      </c>
      <c r="E762" s="2" t="s">
        <v>1</v>
      </c>
      <c r="F762" s="2" t="s">
        <v>2</v>
      </c>
      <c r="G762" s="2" t="s">
        <v>3</v>
      </c>
      <c r="H762" s="2" t="s">
        <v>4</v>
      </c>
      <c r="N762" s="2" t="s">
        <v>1</v>
      </c>
      <c r="O762" s="2" t="s">
        <v>5</v>
      </c>
      <c r="P762" s="2" t="s">
        <v>4</v>
      </c>
      <c r="Q762" s="2" t="s">
        <v>6</v>
      </c>
      <c r="R762" s="2" t="s">
        <v>7</v>
      </c>
      <c r="S762" s="3"/>
      <c r="V762" s="17"/>
      <c r="X762" s="1" t="s">
        <v>0</v>
      </c>
      <c r="Y762" s="19">
        <f>AD777</f>
        <v>0</v>
      </c>
      <c r="AA762" s="2" t="s">
        <v>1</v>
      </c>
      <c r="AB762" s="2" t="s">
        <v>2</v>
      </c>
      <c r="AC762" s="2" t="s">
        <v>3</v>
      </c>
      <c r="AD762" s="2" t="s">
        <v>4</v>
      </c>
      <c r="AJ762" s="2" t="s">
        <v>1</v>
      </c>
      <c r="AK762" s="2" t="s">
        <v>5</v>
      </c>
      <c r="AL762" s="2" t="s">
        <v>4</v>
      </c>
      <c r="AM762" s="2" t="s">
        <v>6</v>
      </c>
      <c r="AN762" s="2" t="s">
        <v>7</v>
      </c>
      <c r="AO762" s="3"/>
    </row>
    <row r="763" spans="1:43">
      <c r="C763" s="20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Y763" s="20"/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1:43">
      <c r="B764" s="1" t="s">
        <v>24</v>
      </c>
      <c r="C764" s="19">
        <f>IF(C761&gt;0,C761+C762,C762)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" t="s">
        <v>24</v>
      </c>
      <c r="Y764" s="19">
        <f>IF(Y761&gt;0,Y761+Y762,Y762)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1:43">
      <c r="B765" s="1" t="s">
        <v>9</v>
      </c>
      <c r="C765" s="20">
        <f>C789</f>
        <v>2703.3370000000023</v>
      </c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" t="s">
        <v>9</v>
      </c>
      <c r="Y765" s="20">
        <f>Y789</f>
        <v>2703.3370000000023</v>
      </c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1:43">
      <c r="B766" s="6" t="s">
        <v>26</v>
      </c>
      <c r="C766" s="21">
        <f>C764-C765</f>
        <v>-2703.3370000000023</v>
      </c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6" t="s">
        <v>27</v>
      </c>
      <c r="Y766" s="21">
        <f>Y764-Y765</f>
        <v>-2703.3370000000023</v>
      </c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1:43" ht="23.25">
      <c r="B767" s="6"/>
      <c r="C767" s="7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75" t="str">
        <f>IF(Y766&lt;0,"NO PAGAR","COBRAR'")</f>
        <v>NO PAGAR</v>
      </c>
      <c r="Y767" s="175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1:43" ht="23.25">
      <c r="B768" s="175" t="str">
        <f>IF(C766&lt;0,"NO PAGAR","COBRAR'")</f>
        <v>NO PAGAR</v>
      </c>
      <c r="C768" s="175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6"/>
      <c r="Y768" s="8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68" t="s">
        <v>9</v>
      </c>
      <c r="C769" s="169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68" t="s">
        <v>9</v>
      </c>
      <c r="Y769" s="169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9" t="str">
        <f>IF(Y721&lt;0,"SALDO ADELANTADO","SALDO A FAVOR '")</f>
        <v>SALDO ADELANTADO</v>
      </c>
      <c r="C770" s="10">
        <f>IF(Y721&lt;=0,Y721*-1)</f>
        <v>2703.3370000000023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9" t="str">
        <f>IF(C766&lt;0,"SALDO ADELANTADO","SALDO A FAVOR'")</f>
        <v>SALDO ADELANTADO</v>
      </c>
      <c r="Y770" s="10">
        <f>IF(C766&lt;=0,C766*-1)</f>
        <v>2703.3370000000023</v>
      </c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10</v>
      </c>
      <c r="C771" s="10">
        <f>R779</f>
        <v>0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10</v>
      </c>
      <c r="Y771" s="10">
        <f>AN779</f>
        <v>0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11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11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12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12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13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13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14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14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15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15</v>
      </c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16</v>
      </c>
      <c r="C777" s="10"/>
      <c r="E777" s="170" t="s">
        <v>7</v>
      </c>
      <c r="F777" s="171"/>
      <c r="G777" s="172"/>
      <c r="H777" s="5">
        <f>SUM(H763:H776)</f>
        <v>0</v>
      </c>
      <c r="N777" s="3"/>
      <c r="O777" s="3"/>
      <c r="P777" s="3"/>
      <c r="Q777" s="3"/>
      <c r="R777" s="18"/>
      <c r="S777" s="3"/>
      <c r="V777" s="17"/>
      <c r="X777" s="11" t="s">
        <v>16</v>
      </c>
      <c r="Y777" s="10"/>
      <c r="AA777" s="170" t="s">
        <v>7</v>
      </c>
      <c r="AB777" s="171"/>
      <c r="AC777" s="172"/>
      <c r="AD777" s="5">
        <f>SUM(AD763:AD776)</f>
        <v>0</v>
      </c>
      <c r="AJ777" s="3"/>
      <c r="AK777" s="3"/>
      <c r="AL777" s="3"/>
      <c r="AM777" s="3"/>
      <c r="AN777" s="18"/>
      <c r="AO777" s="3"/>
    </row>
    <row r="778" spans="2:41">
      <c r="B778" s="11" t="s">
        <v>17</v>
      </c>
      <c r="C778" s="10"/>
      <c r="E778" s="13"/>
      <c r="F778" s="13"/>
      <c r="G778" s="13"/>
      <c r="N778" s="3"/>
      <c r="O778" s="3"/>
      <c r="P778" s="3"/>
      <c r="Q778" s="3"/>
      <c r="R778" s="18"/>
      <c r="S778" s="3"/>
      <c r="V778" s="17"/>
      <c r="X778" s="11" t="s">
        <v>17</v>
      </c>
      <c r="Y778" s="10"/>
      <c r="AA778" s="13"/>
      <c r="AB778" s="13"/>
      <c r="AC778" s="13"/>
      <c r="AJ778" s="3"/>
      <c r="AK778" s="3"/>
      <c r="AL778" s="3"/>
      <c r="AM778" s="3"/>
      <c r="AN778" s="18"/>
      <c r="AO778" s="3"/>
    </row>
    <row r="779" spans="2:41">
      <c r="B779" s="12"/>
      <c r="C779" s="10"/>
      <c r="N779" s="170" t="s">
        <v>7</v>
      </c>
      <c r="O779" s="171"/>
      <c r="P779" s="171"/>
      <c r="Q779" s="172"/>
      <c r="R779" s="18">
        <f>SUM(R763:R778)</f>
        <v>0</v>
      </c>
      <c r="S779" s="3"/>
      <c r="V779" s="17"/>
      <c r="X779" s="12"/>
      <c r="Y779" s="10"/>
      <c r="AJ779" s="170" t="s">
        <v>7</v>
      </c>
      <c r="AK779" s="171"/>
      <c r="AL779" s="171"/>
      <c r="AM779" s="172"/>
      <c r="AN779" s="18">
        <f>SUM(AN763:AN778)</f>
        <v>0</v>
      </c>
      <c r="AO779" s="3"/>
    </row>
    <row r="780" spans="2:41">
      <c r="B780" s="12"/>
      <c r="C780" s="10"/>
      <c r="V780" s="17"/>
      <c r="X780" s="12"/>
      <c r="Y780" s="10"/>
    </row>
    <row r="781" spans="2:41">
      <c r="B781" s="12"/>
      <c r="C781" s="10"/>
      <c r="V781" s="17"/>
      <c r="X781" s="12"/>
      <c r="Y781" s="10"/>
    </row>
    <row r="782" spans="2:41">
      <c r="B782" s="12"/>
      <c r="C782" s="10"/>
      <c r="E782" s="14"/>
      <c r="V782" s="17"/>
      <c r="X782" s="12"/>
      <c r="Y782" s="10"/>
      <c r="AA782" s="14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2:27">
      <c r="B785" s="12"/>
      <c r="C785" s="10"/>
      <c r="V785" s="17"/>
      <c r="X785" s="12"/>
      <c r="Y785" s="10"/>
    </row>
    <row r="786" spans="2:27">
      <c r="B786" s="12"/>
      <c r="C786" s="10"/>
      <c r="V786" s="17"/>
      <c r="X786" s="12"/>
      <c r="Y786" s="10"/>
    </row>
    <row r="787" spans="2:27">
      <c r="B787" s="12"/>
      <c r="C787" s="10"/>
      <c r="V787" s="17"/>
      <c r="X787" s="12"/>
      <c r="Y787" s="10"/>
    </row>
    <row r="788" spans="2:27">
      <c r="B788" s="11"/>
      <c r="C788" s="10"/>
      <c r="V788" s="17"/>
      <c r="X788" s="11"/>
      <c r="Y788" s="10"/>
    </row>
    <row r="789" spans="2:27">
      <c r="B789" s="15" t="s">
        <v>18</v>
      </c>
      <c r="C789" s="16">
        <f>SUM(C770:C788)</f>
        <v>2703.3370000000023</v>
      </c>
      <c r="D789" t="s">
        <v>22</v>
      </c>
      <c r="E789" t="s">
        <v>21</v>
      </c>
      <c r="V789" s="17"/>
      <c r="X789" s="15" t="s">
        <v>18</v>
      </c>
      <c r="Y789" s="16">
        <f>SUM(Y770:Y788)</f>
        <v>2703.3370000000023</v>
      </c>
      <c r="Z789" t="s">
        <v>22</v>
      </c>
      <c r="AA789" t="s">
        <v>21</v>
      </c>
    </row>
    <row r="790" spans="2:27">
      <c r="E790" s="1" t="s">
        <v>19</v>
      </c>
      <c r="V790" s="17"/>
      <c r="AA790" s="1" t="s">
        <v>19</v>
      </c>
    </row>
    <row r="791" spans="2:27">
      <c r="V791" s="17"/>
    </row>
    <row r="792" spans="2:27">
      <c r="V792" s="17"/>
    </row>
    <row r="793" spans="2:27">
      <c r="V793" s="17"/>
    </row>
    <row r="794" spans="2:27">
      <c r="V794" s="17"/>
    </row>
    <row r="795" spans="2:27">
      <c r="V795" s="17"/>
    </row>
    <row r="796" spans="2:27">
      <c r="V796" s="17"/>
    </row>
    <row r="797" spans="2:27">
      <c r="V797" s="17"/>
    </row>
    <row r="798" spans="2:27">
      <c r="V798" s="17"/>
    </row>
    <row r="799" spans="2:27">
      <c r="V799" s="17"/>
    </row>
    <row r="800" spans="2:27">
      <c r="V800" s="17"/>
    </row>
    <row r="801" spans="2:41">
      <c r="V801" s="17"/>
    </row>
    <row r="802" spans="2:41">
      <c r="V802" s="17"/>
    </row>
    <row r="803" spans="2:41">
      <c r="V803" s="17"/>
      <c r="AC803" s="176" t="s">
        <v>29</v>
      </c>
      <c r="AD803" s="176"/>
      <c r="AE803" s="176"/>
    </row>
    <row r="804" spans="2:41">
      <c r="H804" s="173" t="s">
        <v>28</v>
      </c>
      <c r="I804" s="173"/>
      <c r="J804" s="173"/>
      <c r="V804" s="17"/>
      <c r="AC804" s="176"/>
      <c r="AD804" s="176"/>
      <c r="AE804" s="176"/>
    </row>
    <row r="805" spans="2:41">
      <c r="H805" s="173"/>
      <c r="I805" s="173"/>
      <c r="J805" s="173"/>
      <c r="V805" s="17"/>
      <c r="AC805" s="176"/>
      <c r="AD805" s="176"/>
      <c r="AE805" s="176"/>
    </row>
    <row r="806" spans="2:41">
      <c r="V806" s="17"/>
    </row>
    <row r="807" spans="2:41">
      <c r="V807" s="17"/>
    </row>
    <row r="808" spans="2:41" ht="23.25">
      <c r="B808" s="22" t="s">
        <v>70</v>
      </c>
      <c r="V808" s="17"/>
      <c r="X808" s="22" t="s">
        <v>70</v>
      </c>
    </row>
    <row r="809" spans="2:41" ht="23.25">
      <c r="B809" s="23" t="s">
        <v>32</v>
      </c>
      <c r="C809" s="20">
        <f>IF(X761="PAGADO",0,Y766)</f>
        <v>-2703.3370000000023</v>
      </c>
      <c r="E809" s="174" t="s">
        <v>20</v>
      </c>
      <c r="F809" s="174"/>
      <c r="G809" s="174"/>
      <c r="H809" s="174"/>
      <c r="V809" s="17"/>
      <c r="X809" s="23" t="s">
        <v>32</v>
      </c>
      <c r="Y809" s="20">
        <f>IF(B809="PAGADO",0,C814)</f>
        <v>-2703.3370000000023</v>
      </c>
      <c r="AA809" s="174" t="s">
        <v>20</v>
      </c>
      <c r="AB809" s="174"/>
      <c r="AC809" s="174"/>
      <c r="AD809" s="174"/>
    </row>
    <row r="810" spans="2:41">
      <c r="B810" s="1" t="s">
        <v>0</v>
      </c>
      <c r="C810" s="19">
        <f>H825</f>
        <v>0</v>
      </c>
      <c r="E810" s="2" t="s">
        <v>1</v>
      </c>
      <c r="F810" s="2" t="s">
        <v>2</v>
      </c>
      <c r="G810" s="2" t="s">
        <v>3</v>
      </c>
      <c r="H810" s="2" t="s">
        <v>4</v>
      </c>
      <c r="N810" s="2" t="s">
        <v>1</v>
      </c>
      <c r="O810" s="2" t="s">
        <v>5</v>
      </c>
      <c r="P810" s="2" t="s">
        <v>4</v>
      </c>
      <c r="Q810" s="2" t="s">
        <v>6</v>
      </c>
      <c r="R810" s="2" t="s">
        <v>7</v>
      </c>
      <c r="S810" s="3"/>
      <c r="V810" s="17"/>
      <c r="X810" s="1" t="s">
        <v>0</v>
      </c>
      <c r="Y810" s="19">
        <f>AD825</f>
        <v>0</v>
      </c>
      <c r="AA810" s="2" t="s">
        <v>1</v>
      </c>
      <c r="AB810" s="2" t="s">
        <v>2</v>
      </c>
      <c r="AC810" s="2" t="s">
        <v>3</v>
      </c>
      <c r="AD810" s="2" t="s">
        <v>4</v>
      </c>
      <c r="AJ810" s="2" t="s">
        <v>1</v>
      </c>
      <c r="AK810" s="2" t="s">
        <v>5</v>
      </c>
      <c r="AL810" s="2" t="s">
        <v>4</v>
      </c>
      <c r="AM810" s="2" t="s">
        <v>6</v>
      </c>
      <c r="AN810" s="2" t="s">
        <v>7</v>
      </c>
      <c r="AO810" s="3"/>
    </row>
    <row r="811" spans="2:41">
      <c r="C811" s="2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Y811" s="2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" t="s">
        <v>24</v>
      </c>
      <c r="C812" s="19">
        <f>IF(C809&gt;0,C809+C810,C810)</f>
        <v>0</v>
      </c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" t="s">
        <v>24</v>
      </c>
      <c r="Y812" s="19">
        <f>IF(Y809&gt;0,Y810+Y809,Y810)</f>
        <v>0</v>
      </c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" t="s">
        <v>9</v>
      </c>
      <c r="C813" s="20">
        <f>C836</f>
        <v>2703.3370000000023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" t="s">
        <v>9</v>
      </c>
      <c r="Y813" s="20">
        <f>Y836</f>
        <v>2703.3370000000023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6" t="s">
        <v>25</v>
      </c>
      <c r="C814" s="21">
        <f>C812-C813</f>
        <v>-2703.3370000000023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6" t="s">
        <v>8</v>
      </c>
      <c r="Y814" s="21">
        <f>Y812-Y813</f>
        <v>-2703.3370000000023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ht="26.25">
      <c r="B815" s="177" t="str">
        <f>IF(C814&lt;0,"NO PAGAR","COBRAR")</f>
        <v>NO PAGAR</v>
      </c>
      <c r="C815" s="177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77" t="str">
        <f>IF(Y814&lt;0,"NO PAGAR","COBRAR")</f>
        <v>NO PAGAR</v>
      </c>
      <c r="Y815" s="177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68" t="s">
        <v>9</v>
      </c>
      <c r="C816" s="169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68" t="s">
        <v>9</v>
      </c>
      <c r="Y816" s="169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9" t="str">
        <f>IF(C850&lt;0,"SALDO A FAVOR","SALDO ADELANTAD0'")</f>
        <v>SALDO ADELANTAD0'</v>
      </c>
      <c r="C817" s="10">
        <f>IF(Y761&lt;=0,Y761*-1)</f>
        <v>2703.3370000000023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9" t="str">
        <f>IF(C814&lt;0,"SALDO ADELANTADO","SALDO A FAVOR'")</f>
        <v>SALDO ADELANTADO</v>
      </c>
      <c r="Y817" s="10">
        <f>IF(C814&lt;=0,C814*-1)</f>
        <v>2703.3370000000023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10</v>
      </c>
      <c r="C818" s="10">
        <f>R827</f>
        <v>0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10</v>
      </c>
      <c r="Y818" s="10">
        <f>AN827</f>
        <v>0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11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11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12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12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13</v>
      </c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13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14</v>
      </c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14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15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15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16</v>
      </c>
      <c r="C824" s="1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16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17</v>
      </c>
      <c r="C825" s="10"/>
      <c r="E825" s="170" t="s">
        <v>7</v>
      </c>
      <c r="F825" s="171"/>
      <c r="G825" s="172"/>
      <c r="H825" s="5">
        <f>SUM(H811:H824)</f>
        <v>0</v>
      </c>
      <c r="N825" s="3"/>
      <c r="O825" s="3"/>
      <c r="P825" s="3"/>
      <c r="Q825" s="3"/>
      <c r="R825" s="18"/>
      <c r="S825" s="3"/>
      <c r="V825" s="17"/>
      <c r="X825" s="11" t="s">
        <v>17</v>
      </c>
      <c r="Y825" s="10"/>
      <c r="AA825" s="170" t="s">
        <v>7</v>
      </c>
      <c r="AB825" s="171"/>
      <c r="AC825" s="172"/>
      <c r="AD825" s="5">
        <f>SUM(AD811:AD824)</f>
        <v>0</v>
      </c>
      <c r="AJ825" s="3"/>
      <c r="AK825" s="3"/>
      <c r="AL825" s="3"/>
      <c r="AM825" s="3"/>
      <c r="AN825" s="18"/>
      <c r="AO825" s="3"/>
    </row>
    <row r="826" spans="2:41">
      <c r="B826" s="12"/>
      <c r="C826" s="10"/>
      <c r="E826" s="13"/>
      <c r="F826" s="13"/>
      <c r="G826" s="13"/>
      <c r="N826" s="3"/>
      <c r="O826" s="3"/>
      <c r="P826" s="3"/>
      <c r="Q826" s="3"/>
      <c r="R826" s="18"/>
      <c r="S826" s="3"/>
      <c r="V826" s="17"/>
      <c r="X826" s="12"/>
      <c r="Y826" s="10"/>
      <c r="AA826" s="13"/>
      <c r="AB826" s="13"/>
      <c r="AC826" s="13"/>
      <c r="AJ826" s="3"/>
      <c r="AK826" s="3"/>
      <c r="AL826" s="3"/>
      <c r="AM826" s="3"/>
      <c r="AN826" s="18"/>
      <c r="AO826" s="3"/>
    </row>
    <row r="827" spans="2:41">
      <c r="B827" s="12"/>
      <c r="C827" s="10"/>
      <c r="N827" s="170" t="s">
        <v>7</v>
      </c>
      <c r="O827" s="171"/>
      <c r="P827" s="171"/>
      <c r="Q827" s="172"/>
      <c r="R827" s="18">
        <f>SUM(R811:R826)</f>
        <v>0</v>
      </c>
      <c r="S827" s="3"/>
      <c r="V827" s="17"/>
      <c r="X827" s="12"/>
      <c r="Y827" s="10"/>
      <c r="AJ827" s="170" t="s">
        <v>7</v>
      </c>
      <c r="AK827" s="171"/>
      <c r="AL827" s="171"/>
      <c r="AM827" s="172"/>
      <c r="AN827" s="18">
        <f>SUM(AN811:AN826)</f>
        <v>0</v>
      </c>
      <c r="AO827" s="3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E830" s="14"/>
      <c r="V830" s="17"/>
      <c r="X830" s="12"/>
      <c r="Y830" s="10"/>
      <c r="AA830" s="14"/>
    </row>
    <row r="831" spans="2:41">
      <c r="B831" s="12"/>
      <c r="C831" s="10"/>
      <c r="V831" s="17"/>
      <c r="X831" s="12"/>
      <c r="Y831" s="10"/>
    </row>
    <row r="832" spans="2:41">
      <c r="B832" s="12"/>
      <c r="C832" s="10"/>
      <c r="V832" s="17"/>
      <c r="X832" s="12"/>
      <c r="Y832" s="10"/>
    </row>
    <row r="833" spans="1:41">
      <c r="B833" s="12"/>
      <c r="C833" s="10"/>
      <c r="V833" s="17"/>
      <c r="X833" s="12"/>
      <c r="Y833" s="10"/>
    </row>
    <row r="834" spans="1:41">
      <c r="B834" s="12"/>
      <c r="C834" s="10"/>
      <c r="V834" s="17"/>
      <c r="X834" s="12"/>
      <c r="Y834" s="10"/>
    </row>
    <row r="835" spans="1:41">
      <c r="B835" s="11"/>
      <c r="C835" s="10"/>
      <c r="V835" s="17"/>
      <c r="X835" s="11"/>
      <c r="Y835" s="10"/>
    </row>
    <row r="836" spans="1:41">
      <c r="B836" s="15" t="s">
        <v>18</v>
      </c>
      <c r="C836" s="16">
        <f>SUM(C817:C835)</f>
        <v>2703.3370000000023</v>
      </c>
      <c r="V836" s="17"/>
      <c r="X836" s="15" t="s">
        <v>18</v>
      </c>
      <c r="Y836" s="16">
        <f>SUM(Y817:Y835)</f>
        <v>2703.3370000000023</v>
      </c>
    </row>
    <row r="837" spans="1:41">
      <c r="D837" t="s">
        <v>22</v>
      </c>
      <c r="E837" t="s">
        <v>21</v>
      </c>
      <c r="V837" s="17"/>
      <c r="Z837" t="s">
        <v>22</v>
      </c>
      <c r="AA837" t="s">
        <v>21</v>
      </c>
    </row>
    <row r="838" spans="1:41">
      <c r="E838" s="1" t="s">
        <v>19</v>
      </c>
      <c r="V838" s="17"/>
      <c r="AA838" s="1" t="s">
        <v>19</v>
      </c>
    </row>
    <row r="839" spans="1:41">
      <c r="V839" s="17"/>
    </row>
    <row r="840" spans="1:41">
      <c r="V840" s="17"/>
    </row>
    <row r="841" spans="1:41">
      <c r="V841" s="17"/>
    </row>
    <row r="842" spans="1:41">
      <c r="V842" s="17"/>
    </row>
    <row r="843" spans="1:41">
      <c r="V843" s="17"/>
    </row>
    <row r="844" spans="1:41">
      <c r="V844" s="17"/>
    </row>
    <row r="845" spans="1:4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</row>
    <row r="846" spans="1:4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</row>
    <row r="847" spans="1:4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</row>
    <row r="848" spans="1:41">
      <c r="V848" s="17"/>
    </row>
    <row r="849" spans="2:43">
      <c r="H849" s="173" t="s">
        <v>30</v>
      </c>
      <c r="I849" s="173"/>
      <c r="J849" s="173"/>
      <c r="V849" s="17"/>
      <c r="AA849" s="173" t="s">
        <v>31</v>
      </c>
      <c r="AB849" s="173"/>
      <c r="AC849" s="173"/>
    </row>
    <row r="850" spans="2:43">
      <c r="H850" s="173"/>
      <c r="I850" s="173"/>
      <c r="J850" s="173"/>
      <c r="V850" s="17"/>
      <c r="AA850" s="173"/>
      <c r="AB850" s="173"/>
      <c r="AC850" s="173"/>
    </row>
    <row r="851" spans="2:43">
      <c r="V851" s="17"/>
    </row>
    <row r="852" spans="2:43">
      <c r="V852" s="17"/>
      <c r="AP852" s="17"/>
      <c r="AQ852" s="17"/>
    </row>
    <row r="853" spans="2:43" ht="23.25">
      <c r="B853" s="24" t="s">
        <v>70</v>
      </c>
      <c r="V853" s="17"/>
      <c r="X853" s="22" t="s">
        <v>70</v>
      </c>
      <c r="AP853" s="17"/>
      <c r="AQ853" s="17"/>
    </row>
    <row r="854" spans="2:43" ht="23.25">
      <c r="B854" s="23" t="s">
        <v>32</v>
      </c>
      <c r="C854" s="20">
        <f>IF(X809="PAGADO",0,C814)</f>
        <v>-2703.3370000000023</v>
      </c>
      <c r="E854" s="174" t="s">
        <v>20</v>
      </c>
      <c r="F854" s="174"/>
      <c r="G854" s="174"/>
      <c r="H854" s="174"/>
      <c r="V854" s="17"/>
      <c r="X854" s="23" t="s">
        <v>32</v>
      </c>
      <c r="Y854" s="20">
        <f>IF(B1654="PAGADO",0,C859)</f>
        <v>-2703.3370000000023</v>
      </c>
      <c r="AA854" s="174" t="s">
        <v>20</v>
      </c>
      <c r="AB854" s="174"/>
      <c r="AC854" s="174"/>
      <c r="AD854" s="174"/>
      <c r="AP854" s="17"/>
      <c r="AQ854" s="17"/>
    </row>
    <row r="855" spans="2:43">
      <c r="B855" s="1" t="s">
        <v>0</v>
      </c>
      <c r="C855" s="19">
        <f>H870</f>
        <v>0</v>
      </c>
      <c r="E855" s="2" t="s">
        <v>1</v>
      </c>
      <c r="F855" s="2" t="s">
        <v>2</v>
      </c>
      <c r="G855" s="2" t="s">
        <v>3</v>
      </c>
      <c r="H855" s="2" t="s">
        <v>4</v>
      </c>
      <c r="N855" s="2" t="s">
        <v>1</v>
      </c>
      <c r="O855" s="2" t="s">
        <v>5</v>
      </c>
      <c r="P855" s="2" t="s">
        <v>4</v>
      </c>
      <c r="Q855" s="2" t="s">
        <v>6</v>
      </c>
      <c r="R855" s="2" t="s">
        <v>7</v>
      </c>
      <c r="S855" s="3"/>
      <c r="V855" s="17"/>
      <c r="X855" s="1" t="s">
        <v>0</v>
      </c>
      <c r="Y855" s="19">
        <f>AD870</f>
        <v>0</v>
      </c>
      <c r="AA855" s="2" t="s">
        <v>1</v>
      </c>
      <c r="AB855" s="2" t="s">
        <v>2</v>
      </c>
      <c r="AC855" s="2" t="s">
        <v>3</v>
      </c>
      <c r="AD855" s="2" t="s">
        <v>4</v>
      </c>
      <c r="AJ855" s="2" t="s">
        <v>1</v>
      </c>
      <c r="AK855" s="2" t="s">
        <v>5</v>
      </c>
      <c r="AL855" s="2" t="s">
        <v>4</v>
      </c>
      <c r="AM855" s="2" t="s">
        <v>6</v>
      </c>
      <c r="AN855" s="2" t="s">
        <v>7</v>
      </c>
      <c r="AO855" s="3"/>
    </row>
    <row r="856" spans="2:43">
      <c r="C856" s="2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Y856" s="2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3">
      <c r="B857" s="1" t="s">
        <v>24</v>
      </c>
      <c r="C857" s="19">
        <f>IF(C854&gt;0,C854+C855,C855)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24</v>
      </c>
      <c r="Y857" s="19">
        <f>IF(Y854&gt;0,Y854+Y855,Y855)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3">
      <c r="B858" s="1" t="s">
        <v>9</v>
      </c>
      <c r="C858" s="20">
        <f>C882</f>
        <v>2703.3370000000023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" t="s">
        <v>9</v>
      </c>
      <c r="Y858" s="20">
        <f>Y882</f>
        <v>2703.3370000000023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3">
      <c r="B859" s="6" t="s">
        <v>26</v>
      </c>
      <c r="C859" s="21">
        <f>C857-C858</f>
        <v>-2703.3370000000023</v>
      </c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6" t="s">
        <v>27</v>
      </c>
      <c r="Y859" s="21">
        <f>Y857-Y858</f>
        <v>-2703.3370000000023</v>
      </c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3" ht="23.25">
      <c r="B860" s="6"/>
      <c r="C860" s="7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75" t="str">
        <f>IF(Y859&lt;0,"NO PAGAR","COBRAR'")</f>
        <v>NO PAGAR</v>
      </c>
      <c r="Y860" s="175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3" ht="23.25">
      <c r="B861" s="175" t="str">
        <f>IF(C859&lt;0,"NO PAGAR","COBRAR'")</f>
        <v>NO PAGAR</v>
      </c>
      <c r="C861" s="175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6"/>
      <c r="Y861" s="8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3">
      <c r="B862" s="168" t="s">
        <v>9</v>
      </c>
      <c r="C862" s="169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68" t="s">
        <v>9</v>
      </c>
      <c r="Y862" s="169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3">
      <c r="B863" s="9" t="str">
        <f>IF(Y814&lt;0,"SALDO ADELANTADO","SALDO A FAVOR '")</f>
        <v>SALDO ADELANTADO</v>
      </c>
      <c r="C863" s="10">
        <f>IF(Y814&lt;=0,Y814*-1)</f>
        <v>2703.3370000000023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9" t="str">
        <f>IF(C859&lt;0,"SALDO ADELANTADO","SALDO A FAVOR'")</f>
        <v>SALDO ADELANTADO</v>
      </c>
      <c r="Y863" s="10">
        <f>IF(C859&lt;=0,C859*-1)</f>
        <v>2703.3370000000023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3">
      <c r="B864" s="11" t="s">
        <v>10</v>
      </c>
      <c r="C864" s="10">
        <f>R872</f>
        <v>0</v>
      </c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10</v>
      </c>
      <c r="Y864" s="10">
        <f>AN872</f>
        <v>0</v>
      </c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11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11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12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12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13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13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14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14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15</v>
      </c>
      <c r="C869" s="10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15</v>
      </c>
      <c r="Y869" s="10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16</v>
      </c>
      <c r="C870" s="10"/>
      <c r="E870" s="170" t="s">
        <v>7</v>
      </c>
      <c r="F870" s="171"/>
      <c r="G870" s="172"/>
      <c r="H870" s="5">
        <f>SUM(H856:H869)</f>
        <v>0</v>
      </c>
      <c r="N870" s="3"/>
      <c r="O870" s="3"/>
      <c r="P870" s="3"/>
      <c r="Q870" s="3"/>
      <c r="R870" s="18"/>
      <c r="S870" s="3"/>
      <c r="V870" s="17"/>
      <c r="X870" s="11" t="s">
        <v>16</v>
      </c>
      <c r="Y870" s="10"/>
      <c r="AA870" s="170" t="s">
        <v>7</v>
      </c>
      <c r="AB870" s="171"/>
      <c r="AC870" s="172"/>
      <c r="AD870" s="5">
        <f>SUM(AD856:AD869)</f>
        <v>0</v>
      </c>
      <c r="AJ870" s="3"/>
      <c r="AK870" s="3"/>
      <c r="AL870" s="3"/>
      <c r="AM870" s="3"/>
      <c r="AN870" s="18"/>
      <c r="AO870" s="3"/>
    </row>
    <row r="871" spans="2:41">
      <c r="B871" s="11" t="s">
        <v>17</v>
      </c>
      <c r="C871" s="10"/>
      <c r="E871" s="13"/>
      <c r="F871" s="13"/>
      <c r="G871" s="13"/>
      <c r="N871" s="3"/>
      <c r="O871" s="3"/>
      <c r="P871" s="3"/>
      <c r="Q871" s="3"/>
      <c r="R871" s="18"/>
      <c r="S871" s="3"/>
      <c r="V871" s="17"/>
      <c r="X871" s="11" t="s">
        <v>17</v>
      </c>
      <c r="Y871" s="10"/>
      <c r="AA871" s="13"/>
      <c r="AB871" s="13"/>
      <c r="AC871" s="13"/>
      <c r="AJ871" s="3"/>
      <c r="AK871" s="3"/>
      <c r="AL871" s="3"/>
      <c r="AM871" s="3"/>
      <c r="AN871" s="18"/>
      <c r="AO871" s="3"/>
    </row>
    <row r="872" spans="2:41">
      <c r="B872" s="12"/>
      <c r="C872" s="10"/>
      <c r="N872" s="170" t="s">
        <v>7</v>
      </c>
      <c r="O872" s="171"/>
      <c r="P872" s="171"/>
      <c r="Q872" s="172"/>
      <c r="R872" s="18">
        <f>SUM(R856:R871)</f>
        <v>0</v>
      </c>
      <c r="S872" s="3"/>
      <c r="V872" s="17"/>
      <c r="X872" s="12"/>
      <c r="Y872" s="10"/>
      <c r="AJ872" s="170" t="s">
        <v>7</v>
      </c>
      <c r="AK872" s="171"/>
      <c r="AL872" s="171"/>
      <c r="AM872" s="172"/>
      <c r="AN872" s="18">
        <f>SUM(AN856:AN871)</f>
        <v>0</v>
      </c>
      <c r="AO872" s="3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E875" s="14"/>
      <c r="V875" s="17"/>
      <c r="X875" s="12"/>
      <c r="Y875" s="10"/>
      <c r="AA875" s="14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2"/>
      <c r="C879" s="10"/>
      <c r="V879" s="17"/>
      <c r="X879" s="12"/>
      <c r="Y879" s="10"/>
    </row>
    <row r="880" spans="2:41">
      <c r="B880" s="12"/>
      <c r="C880" s="10"/>
      <c r="V880" s="17"/>
      <c r="X880" s="12"/>
      <c r="Y880" s="10"/>
    </row>
    <row r="881" spans="2:27">
      <c r="B881" s="11"/>
      <c r="C881" s="10"/>
      <c r="V881" s="17"/>
      <c r="X881" s="11"/>
      <c r="Y881" s="10"/>
    </row>
    <row r="882" spans="2:27">
      <c r="B882" s="15" t="s">
        <v>18</v>
      </c>
      <c r="C882" s="16">
        <f>SUM(C863:C881)</f>
        <v>2703.3370000000023</v>
      </c>
      <c r="D882" t="s">
        <v>22</v>
      </c>
      <c r="E882" t="s">
        <v>21</v>
      </c>
      <c r="V882" s="17"/>
      <c r="X882" s="15" t="s">
        <v>18</v>
      </c>
      <c r="Y882" s="16">
        <f>SUM(Y863:Y881)</f>
        <v>2703.3370000000023</v>
      </c>
      <c r="Z882" t="s">
        <v>22</v>
      </c>
      <c r="AA882" t="s">
        <v>21</v>
      </c>
    </row>
    <row r="883" spans="2:27">
      <c r="E883" s="1" t="s">
        <v>19</v>
      </c>
      <c r="V883" s="17"/>
      <c r="AA883" s="1" t="s">
        <v>19</v>
      </c>
    </row>
    <row r="884" spans="2:27">
      <c r="V884" s="17"/>
    </row>
    <row r="885" spans="2:27">
      <c r="V885" s="17"/>
    </row>
    <row r="886" spans="2:27">
      <c r="V886" s="17"/>
    </row>
    <row r="887" spans="2:27">
      <c r="V887" s="17"/>
    </row>
    <row r="888" spans="2:27">
      <c r="V888" s="17"/>
    </row>
    <row r="889" spans="2:27">
      <c r="V889" s="17"/>
    </row>
    <row r="890" spans="2:27">
      <c r="V890" s="17"/>
    </row>
    <row r="891" spans="2:27">
      <c r="V891" s="17"/>
    </row>
    <row r="892" spans="2:27">
      <c r="V892" s="17"/>
    </row>
    <row r="893" spans="2:27">
      <c r="V893" s="17"/>
    </row>
    <row r="894" spans="2:27">
      <c r="V894" s="17"/>
    </row>
    <row r="895" spans="2:27">
      <c r="V895" s="17"/>
    </row>
    <row r="896" spans="2:27">
      <c r="V896" s="17"/>
    </row>
    <row r="897" spans="2:41">
      <c r="V897" s="17"/>
      <c r="AC897" s="176" t="s">
        <v>29</v>
      </c>
      <c r="AD897" s="176"/>
      <c r="AE897" s="176"/>
    </row>
    <row r="898" spans="2:41">
      <c r="H898" s="173" t="s">
        <v>28</v>
      </c>
      <c r="I898" s="173"/>
      <c r="J898" s="173"/>
      <c r="V898" s="17"/>
      <c r="AC898" s="176"/>
      <c r="AD898" s="176"/>
      <c r="AE898" s="176"/>
    </row>
    <row r="899" spans="2:41">
      <c r="H899" s="173"/>
      <c r="I899" s="173"/>
      <c r="J899" s="173"/>
      <c r="V899" s="17"/>
      <c r="AC899" s="176"/>
      <c r="AD899" s="176"/>
      <c r="AE899" s="176"/>
    </row>
    <row r="900" spans="2:41">
      <c r="V900" s="17"/>
    </row>
    <row r="901" spans="2:41">
      <c r="V901" s="17"/>
    </row>
    <row r="902" spans="2:41" ht="23.25">
      <c r="B902" s="22" t="s">
        <v>71</v>
      </c>
      <c r="V902" s="17"/>
      <c r="X902" s="22" t="s">
        <v>71</v>
      </c>
    </row>
    <row r="903" spans="2:41" ht="23.25">
      <c r="B903" s="23" t="s">
        <v>32</v>
      </c>
      <c r="C903" s="20">
        <f>IF(X854="PAGADO",0,Y859)</f>
        <v>-2703.3370000000023</v>
      </c>
      <c r="E903" s="174" t="s">
        <v>20</v>
      </c>
      <c r="F903" s="174"/>
      <c r="G903" s="174"/>
      <c r="H903" s="174"/>
      <c r="V903" s="17"/>
      <c r="X903" s="23" t="s">
        <v>32</v>
      </c>
      <c r="Y903" s="20">
        <f>IF(B903="PAGADO",0,C908)</f>
        <v>-2703.3370000000023</v>
      </c>
      <c r="AA903" s="174" t="s">
        <v>20</v>
      </c>
      <c r="AB903" s="174"/>
      <c r="AC903" s="174"/>
      <c r="AD903" s="174"/>
    </row>
    <row r="904" spans="2:41">
      <c r="B904" s="1" t="s">
        <v>0</v>
      </c>
      <c r="C904" s="19">
        <f>H919</f>
        <v>0</v>
      </c>
      <c r="E904" s="2" t="s">
        <v>1</v>
      </c>
      <c r="F904" s="2" t="s">
        <v>2</v>
      </c>
      <c r="G904" s="2" t="s">
        <v>3</v>
      </c>
      <c r="H904" s="2" t="s">
        <v>4</v>
      </c>
      <c r="N904" s="2" t="s">
        <v>1</v>
      </c>
      <c r="O904" s="2" t="s">
        <v>5</v>
      </c>
      <c r="P904" s="2" t="s">
        <v>4</v>
      </c>
      <c r="Q904" s="2" t="s">
        <v>6</v>
      </c>
      <c r="R904" s="2" t="s">
        <v>7</v>
      </c>
      <c r="S904" s="3"/>
      <c r="V904" s="17"/>
      <c r="X904" s="1" t="s">
        <v>0</v>
      </c>
      <c r="Y904" s="19">
        <f>AD919</f>
        <v>0</v>
      </c>
      <c r="AA904" s="2" t="s">
        <v>1</v>
      </c>
      <c r="AB904" s="2" t="s">
        <v>2</v>
      </c>
      <c r="AC904" s="2" t="s">
        <v>3</v>
      </c>
      <c r="AD904" s="2" t="s">
        <v>4</v>
      </c>
      <c r="AJ904" s="2" t="s">
        <v>1</v>
      </c>
      <c r="AK904" s="2" t="s">
        <v>5</v>
      </c>
      <c r="AL904" s="2" t="s">
        <v>4</v>
      </c>
      <c r="AM904" s="2" t="s">
        <v>6</v>
      </c>
      <c r="AN904" s="2" t="s">
        <v>7</v>
      </c>
      <c r="AO904" s="3"/>
    </row>
    <row r="905" spans="2:41">
      <c r="C905" s="2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Y905" s="2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" t="s">
        <v>24</v>
      </c>
      <c r="C906" s="19">
        <f>IF(C903&gt;0,C903+C904,C904)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" t="s">
        <v>24</v>
      </c>
      <c r="Y906" s="19">
        <f>IF(Y903&gt;0,Y904+Y903,Y904)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" t="s">
        <v>9</v>
      </c>
      <c r="C907" s="20">
        <f>C930</f>
        <v>2703.3370000000023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" t="s">
        <v>9</v>
      </c>
      <c r="Y907" s="20">
        <f>Y930</f>
        <v>2703.3370000000023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6" t="s">
        <v>25</v>
      </c>
      <c r="C908" s="21">
        <f>C906-C907</f>
        <v>-2703.3370000000023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6" t="s">
        <v>8</v>
      </c>
      <c r="Y908" s="21">
        <f>Y906-Y907</f>
        <v>-2703.3370000000023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ht="26.25">
      <c r="B909" s="177" t="str">
        <f>IF(C908&lt;0,"NO PAGAR","COBRAR")</f>
        <v>NO PAGAR</v>
      </c>
      <c r="C909" s="177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77" t="str">
        <f>IF(Y908&lt;0,"NO PAGAR","COBRAR")</f>
        <v>NO PAGAR</v>
      </c>
      <c r="Y909" s="177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68" t="s">
        <v>9</v>
      </c>
      <c r="C910" s="169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68" t="s">
        <v>9</v>
      </c>
      <c r="Y910" s="169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9" t="str">
        <f>IF(C944&lt;0,"SALDO A FAVOR","SALDO ADELANTAD0'")</f>
        <v>SALDO ADELANTAD0'</v>
      </c>
      <c r="C911" s="10">
        <f>IF(Y859&lt;=0,Y859*-1)</f>
        <v>2703.3370000000023</v>
      </c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9" t="str">
        <f>IF(C908&lt;0,"SALDO ADELANTADO","SALDO A FAVOR'")</f>
        <v>SALDO ADELANTADO</v>
      </c>
      <c r="Y911" s="10">
        <f>IF(C908&lt;=0,C908*-1)</f>
        <v>2703.3370000000023</v>
      </c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10</v>
      </c>
      <c r="C912" s="10">
        <f>R921</f>
        <v>0</v>
      </c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10</v>
      </c>
      <c r="Y912" s="10">
        <f>AN921</f>
        <v>0</v>
      </c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11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11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12</v>
      </c>
      <c r="C914" s="10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1" t="s">
        <v>12</v>
      </c>
      <c r="Y914" s="10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1" t="s">
        <v>13</v>
      </c>
      <c r="C915" s="10"/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1" t="s">
        <v>13</v>
      </c>
      <c r="Y915" s="10"/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14</v>
      </c>
      <c r="C916" s="1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14</v>
      </c>
      <c r="Y916" s="1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15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15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16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16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17</v>
      </c>
      <c r="C919" s="10"/>
      <c r="E919" s="170" t="s">
        <v>7</v>
      </c>
      <c r="F919" s="171"/>
      <c r="G919" s="172"/>
      <c r="H919" s="5">
        <f>SUM(H905:H918)</f>
        <v>0</v>
      </c>
      <c r="N919" s="3"/>
      <c r="O919" s="3"/>
      <c r="P919" s="3"/>
      <c r="Q919" s="3"/>
      <c r="R919" s="18"/>
      <c r="S919" s="3"/>
      <c r="V919" s="17"/>
      <c r="X919" s="11" t="s">
        <v>17</v>
      </c>
      <c r="Y919" s="10"/>
      <c r="AA919" s="170" t="s">
        <v>7</v>
      </c>
      <c r="AB919" s="171"/>
      <c r="AC919" s="172"/>
      <c r="AD919" s="5">
        <f>SUM(AD905:AD918)</f>
        <v>0</v>
      </c>
      <c r="AJ919" s="3"/>
      <c r="AK919" s="3"/>
      <c r="AL919" s="3"/>
      <c r="AM919" s="3"/>
      <c r="AN919" s="18"/>
      <c r="AO919" s="3"/>
    </row>
    <row r="920" spans="2:41">
      <c r="B920" s="12"/>
      <c r="C920" s="10"/>
      <c r="E920" s="13"/>
      <c r="F920" s="13"/>
      <c r="G920" s="13"/>
      <c r="N920" s="3"/>
      <c r="O920" s="3"/>
      <c r="P920" s="3"/>
      <c r="Q920" s="3"/>
      <c r="R920" s="18"/>
      <c r="S920" s="3"/>
      <c r="V920" s="17"/>
      <c r="X920" s="12"/>
      <c r="Y920" s="10"/>
      <c r="AA920" s="13"/>
      <c r="AB920" s="13"/>
      <c r="AC920" s="13"/>
      <c r="AJ920" s="3"/>
      <c r="AK920" s="3"/>
      <c r="AL920" s="3"/>
      <c r="AM920" s="3"/>
      <c r="AN920" s="18"/>
      <c r="AO920" s="3"/>
    </row>
    <row r="921" spans="2:41">
      <c r="B921" s="12"/>
      <c r="C921" s="10"/>
      <c r="N921" s="170" t="s">
        <v>7</v>
      </c>
      <c r="O921" s="171"/>
      <c r="P921" s="171"/>
      <c r="Q921" s="172"/>
      <c r="R921" s="18">
        <f>SUM(R905:R920)</f>
        <v>0</v>
      </c>
      <c r="S921" s="3"/>
      <c r="V921" s="17"/>
      <c r="X921" s="12"/>
      <c r="Y921" s="10"/>
      <c r="AJ921" s="170" t="s">
        <v>7</v>
      </c>
      <c r="AK921" s="171"/>
      <c r="AL921" s="171"/>
      <c r="AM921" s="172"/>
      <c r="AN921" s="18">
        <f>SUM(AN905:AN920)</f>
        <v>0</v>
      </c>
      <c r="AO921" s="3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2"/>
      <c r="C924" s="10"/>
      <c r="E924" s="14"/>
      <c r="V924" s="17"/>
      <c r="X924" s="12"/>
      <c r="Y924" s="10"/>
      <c r="AA924" s="14"/>
    </row>
    <row r="925" spans="2:41">
      <c r="B925" s="12"/>
      <c r="C925" s="10"/>
      <c r="V925" s="17"/>
      <c r="X925" s="12"/>
      <c r="Y925" s="10"/>
    </row>
    <row r="926" spans="2:41">
      <c r="B926" s="12"/>
      <c r="C926" s="10"/>
      <c r="V926" s="17"/>
      <c r="X926" s="12"/>
      <c r="Y926" s="10"/>
    </row>
    <row r="927" spans="2:41">
      <c r="B927" s="12"/>
      <c r="C927" s="10"/>
      <c r="V927" s="17"/>
      <c r="X927" s="12"/>
      <c r="Y927" s="10"/>
    </row>
    <row r="928" spans="2:41">
      <c r="B928" s="12"/>
      <c r="C928" s="10"/>
      <c r="V928" s="17"/>
      <c r="X928" s="12"/>
      <c r="Y928" s="10"/>
    </row>
    <row r="929" spans="1:41">
      <c r="B929" s="11"/>
      <c r="C929" s="10"/>
      <c r="V929" s="17"/>
      <c r="X929" s="11"/>
      <c r="Y929" s="10"/>
    </row>
    <row r="930" spans="1:41">
      <c r="B930" s="15" t="s">
        <v>18</v>
      </c>
      <c r="C930" s="16">
        <f>SUM(C911:C929)</f>
        <v>2703.3370000000023</v>
      </c>
      <c r="V930" s="17"/>
      <c r="X930" s="15" t="s">
        <v>18</v>
      </c>
      <c r="Y930" s="16">
        <f>SUM(Y911:Y929)</f>
        <v>2703.3370000000023</v>
      </c>
    </row>
    <row r="931" spans="1:41">
      <c r="D931" t="s">
        <v>22</v>
      </c>
      <c r="E931" t="s">
        <v>21</v>
      </c>
      <c r="V931" s="17"/>
      <c r="Z931" t="s">
        <v>22</v>
      </c>
      <c r="AA931" t="s">
        <v>21</v>
      </c>
    </row>
    <row r="932" spans="1:41">
      <c r="E932" s="1" t="s">
        <v>19</v>
      </c>
      <c r="V932" s="17"/>
      <c r="AA932" s="1" t="s">
        <v>19</v>
      </c>
    </row>
    <row r="933" spans="1:41">
      <c r="V933" s="17"/>
    </row>
    <row r="934" spans="1:41">
      <c r="V934" s="17"/>
    </row>
    <row r="935" spans="1:41">
      <c r="V935" s="17"/>
    </row>
    <row r="936" spans="1:41">
      <c r="V936" s="17"/>
    </row>
    <row r="937" spans="1:41">
      <c r="V937" s="17"/>
    </row>
    <row r="938" spans="1:41">
      <c r="V938" s="17"/>
    </row>
    <row r="939" spans="1:4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</row>
    <row r="940" spans="1:4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</row>
    <row r="941" spans="1:4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</row>
    <row r="942" spans="1:41">
      <c r="V942" s="17"/>
    </row>
    <row r="943" spans="1:41">
      <c r="H943" s="173" t="s">
        <v>30</v>
      </c>
      <c r="I943" s="173"/>
      <c r="J943" s="173"/>
      <c r="V943" s="17"/>
      <c r="AA943" s="173" t="s">
        <v>31</v>
      </c>
      <c r="AB943" s="173"/>
      <c r="AC943" s="173"/>
    </row>
    <row r="944" spans="1:41">
      <c r="H944" s="173"/>
      <c r="I944" s="173"/>
      <c r="J944" s="173"/>
      <c r="V944" s="17"/>
      <c r="AA944" s="173"/>
      <c r="AB944" s="173"/>
      <c r="AC944" s="173"/>
    </row>
    <row r="945" spans="2:43">
      <c r="V945" s="17"/>
    </row>
    <row r="946" spans="2:43">
      <c r="V946" s="17"/>
      <c r="AP946" s="17"/>
      <c r="AQ946" s="17"/>
    </row>
    <row r="947" spans="2:43" ht="23.25">
      <c r="B947" s="24" t="s">
        <v>73</v>
      </c>
      <c r="V947" s="17"/>
      <c r="X947" s="22" t="s">
        <v>71</v>
      </c>
      <c r="AP947" s="17"/>
      <c r="AQ947" s="17"/>
    </row>
    <row r="948" spans="2:43" ht="23.25">
      <c r="B948" s="23" t="s">
        <v>32</v>
      </c>
      <c r="C948" s="20">
        <f>IF(X903="PAGADO",0,C908)</f>
        <v>-2703.3370000000023</v>
      </c>
      <c r="E948" s="174" t="s">
        <v>20</v>
      </c>
      <c r="F948" s="174"/>
      <c r="G948" s="174"/>
      <c r="H948" s="174"/>
      <c r="V948" s="17"/>
      <c r="X948" s="23" t="s">
        <v>32</v>
      </c>
      <c r="Y948" s="20">
        <f>IF(B1748="PAGADO",0,C953)</f>
        <v>-2703.3370000000023</v>
      </c>
      <c r="AA948" s="174" t="s">
        <v>20</v>
      </c>
      <c r="AB948" s="174"/>
      <c r="AC948" s="174"/>
      <c r="AD948" s="174"/>
      <c r="AP948" s="17"/>
      <c r="AQ948" s="17"/>
    </row>
    <row r="949" spans="2:43">
      <c r="B949" s="1" t="s">
        <v>0</v>
      </c>
      <c r="C949" s="19">
        <f>H964</f>
        <v>0</v>
      </c>
      <c r="E949" s="2" t="s">
        <v>1</v>
      </c>
      <c r="F949" s="2" t="s">
        <v>2</v>
      </c>
      <c r="G949" s="2" t="s">
        <v>3</v>
      </c>
      <c r="H949" s="2" t="s">
        <v>4</v>
      </c>
      <c r="N949" s="2" t="s">
        <v>1</v>
      </c>
      <c r="O949" s="2" t="s">
        <v>5</v>
      </c>
      <c r="P949" s="2" t="s">
        <v>4</v>
      </c>
      <c r="Q949" s="2" t="s">
        <v>6</v>
      </c>
      <c r="R949" s="2" t="s">
        <v>7</v>
      </c>
      <c r="S949" s="3"/>
      <c r="V949" s="17"/>
      <c r="X949" s="1" t="s">
        <v>0</v>
      </c>
      <c r="Y949" s="19">
        <f>AD964</f>
        <v>0</v>
      </c>
      <c r="AA949" s="2" t="s">
        <v>1</v>
      </c>
      <c r="AB949" s="2" t="s">
        <v>2</v>
      </c>
      <c r="AC949" s="2" t="s">
        <v>3</v>
      </c>
      <c r="AD949" s="2" t="s">
        <v>4</v>
      </c>
      <c r="AJ949" s="2" t="s">
        <v>1</v>
      </c>
      <c r="AK949" s="2" t="s">
        <v>5</v>
      </c>
      <c r="AL949" s="2" t="s">
        <v>4</v>
      </c>
      <c r="AM949" s="2" t="s">
        <v>6</v>
      </c>
      <c r="AN949" s="2" t="s">
        <v>7</v>
      </c>
      <c r="AO949" s="3"/>
    </row>
    <row r="950" spans="2:43">
      <c r="C950" s="2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Y950" s="2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3">
      <c r="B951" s="1" t="s">
        <v>24</v>
      </c>
      <c r="C951" s="19">
        <f>IF(C948&gt;0,C948+C949,C949)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24</v>
      </c>
      <c r="Y951" s="19">
        <f>IF(Y948&gt;0,Y948+Y949,Y949)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3">
      <c r="B952" s="1" t="s">
        <v>9</v>
      </c>
      <c r="C952" s="20">
        <f>C976</f>
        <v>2703.3370000000023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" t="s">
        <v>9</v>
      </c>
      <c r="Y952" s="20">
        <f>Y976</f>
        <v>2703.3370000000023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3">
      <c r="B953" s="6" t="s">
        <v>26</v>
      </c>
      <c r="C953" s="21">
        <f>C951-C952</f>
        <v>-2703.3370000000023</v>
      </c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6" t="s">
        <v>27</v>
      </c>
      <c r="Y953" s="21">
        <f>Y951-Y952</f>
        <v>-2703.3370000000023</v>
      </c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3" ht="23.25">
      <c r="B954" s="6"/>
      <c r="C954" s="7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75" t="str">
        <f>IF(Y953&lt;0,"NO PAGAR","COBRAR'")</f>
        <v>NO PAGAR</v>
      </c>
      <c r="Y954" s="175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3" ht="23.25">
      <c r="B955" s="175" t="str">
        <f>IF(C953&lt;0,"NO PAGAR","COBRAR'")</f>
        <v>NO PAGAR</v>
      </c>
      <c r="C955" s="175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6"/>
      <c r="Y955" s="8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3">
      <c r="B956" s="168" t="s">
        <v>9</v>
      </c>
      <c r="C956" s="169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68" t="s">
        <v>9</v>
      </c>
      <c r="Y956" s="169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3">
      <c r="B957" s="9" t="str">
        <f>IF(Y908&lt;0,"SALDO ADELANTADO","SALDO A FAVOR '")</f>
        <v>SALDO ADELANTADO</v>
      </c>
      <c r="C957" s="10">
        <f>IF(Y908&lt;=0,Y908*-1)</f>
        <v>2703.3370000000023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9" t="str">
        <f>IF(C953&lt;0,"SALDO ADELANTADO","SALDO A FAVOR'")</f>
        <v>SALDO ADELANTADO</v>
      </c>
      <c r="Y957" s="10">
        <f>IF(C953&lt;=0,C953*-1)</f>
        <v>2703.3370000000023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3">
      <c r="B958" s="11" t="s">
        <v>10</v>
      </c>
      <c r="C958" s="10">
        <f>R966</f>
        <v>0</v>
      </c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10</v>
      </c>
      <c r="Y958" s="10">
        <f>AN966</f>
        <v>0</v>
      </c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3">
      <c r="B959" s="11" t="s">
        <v>11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11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3">
      <c r="B960" s="11" t="s">
        <v>12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12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13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13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14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14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15</v>
      </c>
      <c r="C963" s="10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15</v>
      </c>
      <c r="Y963" s="10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16</v>
      </c>
      <c r="C964" s="10"/>
      <c r="E964" s="170" t="s">
        <v>7</v>
      </c>
      <c r="F964" s="171"/>
      <c r="G964" s="172"/>
      <c r="H964" s="5">
        <f>SUM(H950:H963)</f>
        <v>0</v>
      </c>
      <c r="N964" s="3"/>
      <c r="O964" s="3"/>
      <c r="P964" s="3"/>
      <c r="Q964" s="3"/>
      <c r="R964" s="18"/>
      <c r="S964" s="3"/>
      <c r="V964" s="17"/>
      <c r="X964" s="11" t="s">
        <v>16</v>
      </c>
      <c r="Y964" s="10"/>
      <c r="AA964" s="170" t="s">
        <v>7</v>
      </c>
      <c r="AB964" s="171"/>
      <c r="AC964" s="172"/>
      <c r="AD964" s="5">
        <f>SUM(AD950:AD963)</f>
        <v>0</v>
      </c>
      <c r="AJ964" s="3"/>
      <c r="AK964" s="3"/>
      <c r="AL964" s="3"/>
      <c r="AM964" s="3"/>
      <c r="AN964" s="18"/>
      <c r="AO964" s="3"/>
    </row>
    <row r="965" spans="2:41">
      <c r="B965" s="11" t="s">
        <v>17</v>
      </c>
      <c r="C965" s="10"/>
      <c r="E965" s="13"/>
      <c r="F965" s="13"/>
      <c r="G965" s="13"/>
      <c r="N965" s="3"/>
      <c r="O965" s="3"/>
      <c r="P965" s="3"/>
      <c r="Q965" s="3"/>
      <c r="R965" s="18"/>
      <c r="S965" s="3"/>
      <c r="V965" s="17"/>
      <c r="X965" s="11" t="s">
        <v>17</v>
      </c>
      <c r="Y965" s="10"/>
      <c r="AA965" s="13"/>
      <c r="AB965" s="13"/>
      <c r="AC965" s="13"/>
      <c r="AJ965" s="3"/>
      <c r="AK965" s="3"/>
      <c r="AL965" s="3"/>
      <c r="AM965" s="3"/>
      <c r="AN965" s="18"/>
      <c r="AO965" s="3"/>
    </row>
    <row r="966" spans="2:41">
      <c r="B966" s="12"/>
      <c r="C966" s="10"/>
      <c r="N966" s="170" t="s">
        <v>7</v>
      </c>
      <c r="O966" s="171"/>
      <c r="P966" s="171"/>
      <c r="Q966" s="172"/>
      <c r="R966" s="18">
        <f>SUM(R950:R965)</f>
        <v>0</v>
      </c>
      <c r="S966" s="3"/>
      <c r="V966" s="17"/>
      <c r="X966" s="12"/>
      <c r="Y966" s="10"/>
      <c r="AJ966" s="170" t="s">
        <v>7</v>
      </c>
      <c r="AK966" s="171"/>
      <c r="AL966" s="171"/>
      <c r="AM966" s="172"/>
      <c r="AN966" s="18">
        <f>SUM(AN950:AN965)</f>
        <v>0</v>
      </c>
      <c r="AO966" s="3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E969" s="14"/>
      <c r="V969" s="17"/>
      <c r="X969" s="12"/>
      <c r="Y969" s="10"/>
      <c r="AA969" s="14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2"/>
      <c r="C973" s="10"/>
      <c r="V973" s="17"/>
      <c r="X973" s="12"/>
      <c r="Y973" s="10"/>
    </row>
    <row r="974" spans="2:41">
      <c r="B974" s="12"/>
      <c r="C974" s="10"/>
      <c r="V974" s="17"/>
      <c r="X974" s="12"/>
      <c r="Y974" s="10"/>
    </row>
    <row r="975" spans="2:41">
      <c r="B975" s="11"/>
      <c r="C975" s="10"/>
      <c r="V975" s="17"/>
      <c r="X975" s="11"/>
      <c r="Y975" s="10"/>
    </row>
    <row r="976" spans="2:41">
      <c r="B976" s="15" t="s">
        <v>18</v>
      </c>
      <c r="C976" s="16">
        <f>SUM(C957:C975)</f>
        <v>2703.3370000000023</v>
      </c>
      <c r="D976" t="s">
        <v>22</v>
      </c>
      <c r="E976" t="s">
        <v>21</v>
      </c>
      <c r="V976" s="17"/>
      <c r="X976" s="15" t="s">
        <v>18</v>
      </c>
      <c r="Y976" s="16">
        <f>SUM(Y957:Y975)</f>
        <v>2703.3370000000023</v>
      </c>
      <c r="Z976" t="s">
        <v>22</v>
      </c>
      <c r="AA976" t="s">
        <v>21</v>
      </c>
    </row>
    <row r="977" spans="5:31">
      <c r="E977" s="1" t="s">
        <v>19</v>
      </c>
      <c r="V977" s="17"/>
      <c r="AA977" s="1" t="s">
        <v>19</v>
      </c>
    </row>
    <row r="978" spans="5:31">
      <c r="V978" s="17"/>
    </row>
    <row r="979" spans="5:31">
      <c r="V979" s="17"/>
    </row>
    <row r="980" spans="5:31">
      <c r="V980" s="17"/>
    </row>
    <row r="981" spans="5:31">
      <c r="V981" s="17"/>
    </row>
    <row r="982" spans="5:31">
      <c r="V982" s="17"/>
    </row>
    <row r="983" spans="5:31">
      <c r="V983" s="17"/>
    </row>
    <row r="984" spans="5:31">
      <c r="V984" s="17"/>
    </row>
    <row r="985" spans="5:31">
      <c r="V985" s="17"/>
    </row>
    <row r="986" spans="5:31">
      <c r="V986" s="17"/>
    </row>
    <row r="987" spans="5:31">
      <c r="V987" s="17"/>
    </row>
    <row r="988" spans="5:31">
      <c r="V988" s="17"/>
    </row>
    <row r="989" spans="5:31">
      <c r="V989" s="17"/>
    </row>
    <row r="990" spans="5:31">
      <c r="V990" s="17"/>
      <c r="AC990" s="176" t="s">
        <v>29</v>
      </c>
      <c r="AD990" s="176"/>
      <c r="AE990" s="176"/>
    </row>
    <row r="991" spans="5:31">
      <c r="H991" s="173" t="s">
        <v>28</v>
      </c>
      <c r="I991" s="173"/>
      <c r="J991" s="173"/>
      <c r="V991" s="17"/>
      <c r="AC991" s="176"/>
      <c r="AD991" s="176"/>
      <c r="AE991" s="176"/>
    </row>
    <row r="992" spans="5:31">
      <c r="H992" s="173"/>
      <c r="I992" s="173"/>
      <c r="J992" s="173"/>
      <c r="V992" s="17"/>
      <c r="AC992" s="176"/>
      <c r="AD992" s="176"/>
      <c r="AE992" s="176"/>
    </row>
    <row r="993" spans="2:41">
      <c r="V993" s="17"/>
    </row>
    <row r="994" spans="2:41">
      <c r="V994" s="17"/>
    </row>
    <row r="995" spans="2:41" ht="23.25">
      <c r="B995" s="22" t="s">
        <v>72</v>
      </c>
      <c r="V995" s="17"/>
      <c r="X995" s="22" t="s">
        <v>74</v>
      </c>
    </row>
    <row r="996" spans="2:41" ht="23.25">
      <c r="B996" s="23" t="s">
        <v>32</v>
      </c>
      <c r="C996" s="20">
        <f>IF(X948="PAGADO",0,Y953)</f>
        <v>-2703.3370000000023</v>
      </c>
      <c r="E996" s="174" t="s">
        <v>20</v>
      </c>
      <c r="F996" s="174"/>
      <c r="G996" s="174"/>
      <c r="H996" s="174"/>
      <c r="V996" s="17"/>
      <c r="X996" s="23" t="s">
        <v>32</v>
      </c>
      <c r="Y996" s="20">
        <f>IF(B996="PAGADO",0,C1001)</f>
        <v>-2703.3370000000023</v>
      </c>
      <c r="AA996" s="174" t="s">
        <v>20</v>
      </c>
      <c r="AB996" s="174"/>
      <c r="AC996" s="174"/>
      <c r="AD996" s="174"/>
    </row>
    <row r="997" spans="2:41">
      <c r="B997" s="1" t="s">
        <v>0</v>
      </c>
      <c r="C997" s="19">
        <f>H1012</f>
        <v>0</v>
      </c>
      <c r="E997" s="2" t="s">
        <v>1</v>
      </c>
      <c r="F997" s="2" t="s">
        <v>2</v>
      </c>
      <c r="G997" s="2" t="s">
        <v>3</v>
      </c>
      <c r="H997" s="2" t="s">
        <v>4</v>
      </c>
      <c r="N997" s="2" t="s">
        <v>1</v>
      </c>
      <c r="O997" s="2" t="s">
        <v>5</v>
      </c>
      <c r="P997" s="2" t="s">
        <v>4</v>
      </c>
      <c r="Q997" s="2" t="s">
        <v>6</v>
      </c>
      <c r="R997" s="2" t="s">
        <v>7</v>
      </c>
      <c r="S997" s="3"/>
      <c r="V997" s="17"/>
      <c r="X997" s="1" t="s">
        <v>0</v>
      </c>
      <c r="Y997" s="19">
        <f>AD1012</f>
        <v>0</v>
      </c>
      <c r="AA997" s="2" t="s">
        <v>1</v>
      </c>
      <c r="AB997" s="2" t="s">
        <v>2</v>
      </c>
      <c r="AC997" s="2" t="s">
        <v>3</v>
      </c>
      <c r="AD997" s="2" t="s">
        <v>4</v>
      </c>
      <c r="AJ997" s="2" t="s">
        <v>1</v>
      </c>
      <c r="AK997" s="2" t="s">
        <v>5</v>
      </c>
      <c r="AL997" s="2" t="s">
        <v>4</v>
      </c>
      <c r="AM997" s="2" t="s">
        <v>6</v>
      </c>
      <c r="AN997" s="2" t="s">
        <v>7</v>
      </c>
      <c r="AO997" s="3"/>
    </row>
    <row r="998" spans="2:41">
      <c r="C998" s="2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Y998" s="2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" t="s">
        <v>24</v>
      </c>
      <c r="C999" s="19">
        <f>IF(C996&gt;0,C996+C997,C997)</f>
        <v>0</v>
      </c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" t="s">
        <v>24</v>
      </c>
      <c r="Y999" s="19">
        <f>IF(Y996&gt;0,Y996+Y997,Y997)</f>
        <v>0</v>
      </c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" t="s">
        <v>9</v>
      </c>
      <c r="C1000" s="20">
        <f>C1023</f>
        <v>2703.3370000000023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" t="s">
        <v>9</v>
      </c>
      <c r="Y1000" s="20">
        <f>Y1023</f>
        <v>2703.3370000000023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6" t="s">
        <v>25</v>
      </c>
      <c r="C1001" s="21">
        <f>C999-C1000</f>
        <v>-2703.3370000000023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6" t="s">
        <v>8</v>
      </c>
      <c r="Y1001" s="21">
        <f>Y999-Y1000</f>
        <v>-2703.3370000000023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ht="26.25">
      <c r="B1002" s="177" t="str">
        <f>IF(C1001&lt;0,"NO PAGAR","COBRAR")</f>
        <v>NO PAGAR</v>
      </c>
      <c r="C1002" s="177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77" t="str">
        <f>IF(Y1001&lt;0,"NO PAGAR","COBRAR")</f>
        <v>NO PAGAR</v>
      </c>
      <c r="Y1002" s="177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68" t="s">
        <v>9</v>
      </c>
      <c r="C1003" s="169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68" t="s">
        <v>9</v>
      </c>
      <c r="Y1003" s="169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9" t="str">
        <f>IF(C1037&lt;0,"SALDO A FAVOR","SALDO ADELANTAD0'")</f>
        <v>SALDO ADELANTAD0'</v>
      </c>
      <c r="C1004" s="10">
        <f>IF(Y948&lt;=0,Y948*-1)</f>
        <v>2703.3370000000023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9" t="str">
        <f>IF(C1001&lt;0,"SALDO ADELANTADO","SALDO A FAVOR'")</f>
        <v>SALDO ADELANTADO</v>
      </c>
      <c r="Y1004" s="10">
        <f>IF(C1001&lt;=0,C1001*-1)</f>
        <v>2703.3370000000023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10</v>
      </c>
      <c r="C1005" s="10">
        <f>R1014</f>
        <v>0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10</v>
      </c>
      <c r="Y1005" s="10">
        <f>AN1014</f>
        <v>0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11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11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12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12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13</v>
      </c>
      <c r="C1008" s="10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1" t="s">
        <v>13</v>
      </c>
      <c r="Y1008" s="10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14</v>
      </c>
      <c r="C1009" s="1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14</v>
      </c>
      <c r="Y1009" s="1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15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15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16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16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17</v>
      </c>
      <c r="C1012" s="10"/>
      <c r="E1012" s="170" t="s">
        <v>7</v>
      </c>
      <c r="F1012" s="171"/>
      <c r="G1012" s="172"/>
      <c r="H1012" s="5">
        <f>SUM(H998:H1011)</f>
        <v>0</v>
      </c>
      <c r="N1012" s="3"/>
      <c r="O1012" s="3"/>
      <c r="P1012" s="3"/>
      <c r="Q1012" s="3"/>
      <c r="R1012" s="18"/>
      <c r="S1012" s="3"/>
      <c r="V1012" s="17"/>
      <c r="X1012" s="11" t="s">
        <v>17</v>
      </c>
      <c r="Y1012" s="10"/>
      <c r="AA1012" s="170" t="s">
        <v>7</v>
      </c>
      <c r="AB1012" s="171"/>
      <c r="AC1012" s="172"/>
      <c r="AD1012" s="5">
        <f>SUM(AD998:AD1011)</f>
        <v>0</v>
      </c>
      <c r="AJ1012" s="3"/>
      <c r="AK1012" s="3"/>
      <c r="AL1012" s="3"/>
      <c r="AM1012" s="3"/>
      <c r="AN1012" s="18"/>
      <c r="AO1012" s="3"/>
    </row>
    <row r="1013" spans="2:41">
      <c r="B1013" s="12"/>
      <c r="C1013" s="10"/>
      <c r="E1013" s="13"/>
      <c r="F1013" s="13"/>
      <c r="G1013" s="13"/>
      <c r="N1013" s="3"/>
      <c r="O1013" s="3"/>
      <c r="P1013" s="3"/>
      <c r="Q1013" s="3"/>
      <c r="R1013" s="18"/>
      <c r="S1013" s="3"/>
      <c r="V1013" s="17"/>
      <c r="X1013" s="12"/>
      <c r="Y1013" s="10"/>
      <c r="AA1013" s="13"/>
      <c r="AB1013" s="13"/>
      <c r="AC1013" s="13"/>
      <c r="AJ1013" s="3"/>
      <c r="AK1013" s="3"/>
      <c r="AL1013" s="3"/>
      <c r="AM1013" s="3"/>
      <c r="AN1013" s="18"/>
      <c r="AO1013" s="3"/>
    </row>
    <row r="1014" spans="2:41">
      <c r="B1014" s="12"/>
      <c r="C1014" s="10"/>
      <c r="N1014" s="170" t="s">
        <v>7</v>
      </c>
      <c r="O1014" s="171"/>
      <c r="P1014" s="171"/>
      <c r="Q1014" s="172"/>
      <c r="R1014" s="18">
        <f>SUM(R998:R1013)</f>
        <v>0</v>
      </c>
      <c r="S1014" s="3"/>
      <c r="V1014" s="17"/>
      <c r="X1014" s="12"/>
      <c r="Y1014" s="10"/>
      <c r="AJ1014" s="170" t="s">
        <v>7</v>
      </c>
      <c r="AK1014" s="171"/>
      <c r="AL1014" s="171"/>
      <c r="AM1014" s="172"/>
      <c r="AN1014" s="18">
        <f>SUM(AN998:AN1013)</f>
        <v>0</v>
      </c>
      <c r="AO1014" s="3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E1017" s="14"/>
      <c r="V1017" s="17"/>
      <c r="X1017" s="12"/>
      <c r="Y1017" s="10"/>
      <c r="AA1017" s="14"/>
    </row>
    <row r="1018" spans="2:41">
      <c r="B1018" s="12"/>
      <c r="C1018" s="10"/>
      <c r="V1018" s="17"/>
      <c r="X1018" s="12"/>
      <c r="Y1018" s="10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V1020" s="17"/>
      <c r="X1020" s="12"/>
      <c r="Y1020" s="10"/>
    </row>
    <row r="1021" spans="2:41">
      <c r="B1021" s="12"/>
      <c r="C1021" s="10"/>
      <c r="V1021" s="17"/>
      <c r="X1021" s="12"/>
      <c r="Y1021" s="10"/>
    </row>
    <row r="1022" spans="2:41">
      <c r="B1022" s="11"/>
      <c r="C1022" s="10"/>
      <c r="V1022" s="17"/>
      <c r="X1022" s="11"/>
      <c r="Y1022" s="10"/>
    </row>
    <row r="1023" spans="2:41">
      <c r="B1023" s="15" t="s">
        <v>18</v>
      </c>
      <c r="C1023" s="16">
        <f>SUM(C1004:C1022)</f>
        <v>2703.3370000000023</v>
      </c>
      <c r="V1023" s="17"/>
      <c r="X1023" s="15" t="s">
        <v>18</v>
      </c>
      <c r="Y1023" s="16">
        <f>SUM(Y1004:Y1022)</f>
        <v>2703.3370000000023</v>
      </c>
    </row>
    <row r="1024" spans="2:41">
      <c r="D1024" t="s">
        <v>22</v>
      </c>
      <c r="E1024" t="s">
        <v>21</v>
      </c>
      <c r="V1024" s="17"/>
      <c r="Z1024" t="s">
        <v>22</v>
      </c>
      <c r="AA1024" t="s">
        <v>21</v>
      </c>
    </row>
    <row r="1025" spans="1:43">
      <c r="E1025" s="1" t="s">
        <v>19</v>
      </c>
      <c r="V1025" s="17"/>
      <c r="AA1025" s="1" t="s">
        <v>19</v>
      </c>
    </row>
    <row r="1026" spans="1:43">
      <c r="V1026" s="17"/>
    </row>
    <row r="1027" spans="1:43">
      <c r="V1027" s="17"/>
    </row>
    <row r="1028" spans="1:43">
      <c r="V1028" s="17"/>
    </row>
    <row r="1029" spans="1:43">
      <c r="V1029" s="17"/>
    </row>
    <row r="1030" spans="1:43">
      <c r="V1030" s="17"/>
    </row>
    <row r="1031" spans="1:43">
      <c r="V1031" s="17"/>
    </row>
    <row r="1032" spans="1:43">
      <c r="A1032" s="17"/>
      <c r="B1032" s="17"/>
      <c r="C1032" s="17"/>
      <c r="D1032" s="17"/>
      <c r="E1032" s="17"/>
      <c r="F1032" s="17"/>
      <c r="G1032" s="17"/>
      <c r="H1032" s="17"/>
      <c r="I1032" s="17"/>
      <c r="J1032" s="17"/>
      <c r="K1032" s="17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  <c r="AA1032" s="17"/>
      <c r="AB1032" s="17"/>
      <c r="AC1032" s="17"/>
      <c r="AD1032" s="17"/>
      <c r="AE1032" s="17"/>
      <c r="AF1032" s="17"/>
      <c r="AG1032" s="17"/>
      <c r="AH1032" s="17"/>
      <c r="AI1032" s="17"/>
      <c r="AJ1032" s="17"/>
      <c r="AK1032" s="17"/>
      <c r="AL1032" s="17"/>
      <c r="AM1032" s="17"/>
      <c r="AN1032" s="17"/>
      <c r="AO1032" s="17"/>
    </row>
    <row r="1033" spans="1:43">
      <c r="A1033" s="17"/>
      <c r="B1033" s="17"/>
      <c r="C1033" s="17"/>
      <c r="D1033" s="17"/>
      <c r="E1033" s="17"/>
      <c r="F1033" s="17"/>
      <c r="G1033" s="17"/>
      <c r="H1033" s="17"/>
      <c r="I1033" s="17"/>
      <c r="J1033" s="17"/>
      <c r="K1033" s="17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  <c r="AA1033" s="17"/>
      <c r="AB1033" s="17"/>
      <c r="AC1033" s="17"/>
      <c r="AD1033" s="17"/>
      <c r="AE1033" s="17"/>
      <c r="AF1033" s="17"/>
      <c r="AG1033" s="17"/>
      <c r="AH1033" s="17"/>
      <c r="AI1033" s="17"/>
      <c r="AJ1033" s="17"/>
      <c r="AK1033" s="17"/>
      <c r="AL1033" s="17"/>
      <c r="AM1033" s="17"/>
      <c r="AN1033" s="17"/>
      <c r="AO1033" s="17"/>
    </row>
    <row r="1034" spans="1:43">
      <c r="A1034" s="17"/>
      <c r="B1034" s="17"/>
      <c r="C1034" s="17"/>
      <c r="D1034" s="17"/>
      <c r="E1034" s="17"/>
      <c r="F1034" s="17"/>
      <c r="G1034" s="17"/>
      <c r="H1034" s="17"/>
      <c r="I1034" s="17"/>
      <c r="J1034" s="17"/>
      <c r="K1034" s="17"/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  <c r="AA1034" s="17"/>
      <c r="AB1034" s="17"/>
      <c r="AC1034" s="17"/>
      <c r="AD1034" s="17"/>
      <c r="AE1034" s="17"/>
      <c r="AF1034" s="17"/>
      <c r="AG1034" s="17"/>
      <c r="AH1034" s="17"/>
      <c r="AI1034" s="17"/>
      <c r="AJ1034" s="17"/>
      <c r="AK1034" s="17"/>
      <c r="AL1034" s="17"/>
      <c r="AM1034" s="17"/>
      <c r="AN1034" s="17"/>
      <c r="AO1034" s="17"/>
    </row>
    <row r="1035" spans="1:43">
      <c r="V1035" s="17"/>
    </row>
    <row r="1036" spans="1:43">
      <c r="H1036" s="173" t="s">
        <v>30</v>
      </c>
      <c r="I1036" s="173"/>
      <c r="J1036" s="173"/>
      <c r="V1036" s="17"/>
      <c r="AA1036" s="173" t="s">
        <v>31</v>
      </c>
      <c r="AB1036" s="173"/>
      <c r="AC1036" s="173"/>
    </row>
    <row r="1037" spans="1:43">
      <c r="H1037" s="173"/>
      <c r="I1037" s="173"/>
      <c r="J1037" s="173"/>
      <c r="V1037" s="17"/>
      <c r="AA1037" s="173"/>
      <c r="AB1037" s="173"/>
      <c r="AC1037" s="173"/>
    </row>
    <row r="1038" spans="1:43">
      <c r="V1038" s="17"/>
    </row>
    <row r="1039" spans="1:43">
      <c r="V1039" s="17"/>
      <c r="AP1039" s="17"/>
      <c r="AQ1039" s="17"/>
    </row>
    <row r="1040" spans="1:43" ht="23.25">
      <c r="B1040" s="24" t="s">
        <v>72</v>
      </c>
      <c r="V1040" s="17"/>
      <c r="X1040" s="22" t="s">
        <v>72</v>
      </c>
      <c r="AP1040" s="17"/>
      <c r="AQ1040" s="17"/>
    </row>
    <row r="1041" spans="2:43" ht="23.25">
      <c r="B1041" s="23" t="s">
        <v>32</v>
      </c>
      <c r="C1041" s="20">
        <f>IF(X996="PAGADO",0,C1001)</f>
        <v>-2703.3370000000023</v>
      </c>
      <c r="E1041" s="174" t="s">
        <v>20</v>
      </c>
      <c r="F1041" s="174"/>
      <c r="G1041" s="174"/>
      <c r="H1041" s="174"/>
      <c r="V1041" s="17"/>
      <c r="X1041" s="23" t="s">
        <v>32</v>
      </c>
      <c r="Y1041" s="20">
        <f>IF(B1841="PAGADO",0,C1046)</f>
        <v>-2703.3370000000023</v>
      </c>
      <c r="AA1041" s="174" t="s">
        <v>20</v>
      </c>
      <c r="AB1041" s="174"/>
      <c r="AC1041" s="174"/>
      <c r="AD1041" s="174"/>
      <c r="AP1041" s="17"/>
      <c r="AQ1041" s="17"/>
    </row>
    <row r="1042" spans="2:43">
      <c r="B1042" s="1" t="s">
        <v>0</v>
      </c>
      <c r="C1042" s="19">
        <f>H1057</f>
        <v>0</v>
      </c>
      <c r="E1042" s="2" t="s">
        <v>1</v>
      </c>
      <c r="F1042" s="2" t="s">
        <v>2</v>
      </c>
      <c r="G1042" s="2" t="s">
        <v>3</v>
      </c>
      <c r="H1042" s="2" t="s">
        <v>4</v>
      </c>
      <c r="N1042" s="2" t="s">
        <v>1</v>
      </c>
      <c r="O1042" s="2" t="s">
        <v>5</v>
      </c>
      <c r="P1042" s="2" t="s">
        <v>4</v>
      </c>
      <c r="Q1042" s="2" t="s">
        <v>6</v>
      </c>
      <c r="R1042" s="2" t="s">
        <v>7</v>
      </c>
      <c r="S1042" s="3"/>
      <c r="V1042" s="17"/>
      <c r="X1042" s="1" t="s">
        <v>0</v>
      </c>
      <c r="Y1042" s="19">
        <f>AD1057</f>
        <v>0</v>
      </c>
      <c r="AA1042" s="2" t="s">
        <v>1</v>
      </c>
      <c r="AB1042" s="2" t="s">
        <v>2</v>
      </c>
      <c r="AC1042" s="2" t="s">
        <v>3</v>
      </c>
      <c r="AD1042" s="2" t="s">
        <v>4</v>
      </c>
      <c r="AJ1042" s="2" t="s">
        <v>1</v>
      </c>
      <c r="AK1042" s="2" t="s">
        <v>5</v>
      </c>
      <c r="AL1042" s="2" t="s">
        <v>4</v>
      </c>
      <c r="AM1042" s="2" t="s">
        <v>6</v>
      </c>
      <c r="AN1042" s="2" t="s">
        <v>7</v>
      </c>
      <c r="AO1042" s="3"/>
    </row>
    <row r="1043" spans="2:43">
      <c r="C1043" s="2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Y1043" s="2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3">
      <c r="B1044" s="1" t="s">
        <v>24</v>
      </c>
      <c r="C1044" s="19">
        <f>IF(C1041&gt;0,C1041+C1042,C1042)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24</v>
      </c>
      <c r="Y1044" s="19">
        <f>IF(Y1041&gt;0,Y1041+Y1042,Y1042)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3">
      <c r="B1045" s="1" t="s">
        <v>9</v>
      </c>
      <c r="C1045" s="20">
        <f>C1069</f>
        <v>2703.3370000000023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" t="s">
        <v>9</v>
      </c>
      <c r="Y1045" s="20">
        <f>Y1069</f>
        <v>2703.3370000000023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3">
      <c r="B1046" s="6" t="s">
        <v>26</v>
      </c>
      <c r="C1046" s="21">
        <f>C1044-C1045</f>
        <v>-2703.3370000000023</v>
      </c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6" t="s">
        <v>27</v>
      </c>
      <c r="Y1046" s="21">
        <f>Y1044-Y1045</f>
        <v>-2703.3370000000023</v>
      </c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3" ht="23.25">
      <c r="B1047" s="6"/>
      <c r="C1047" s="7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75" t="str">
        <f>IF(Y1046&lt;0,"NO PAGAR","COBRAR'")</f>
        <v>NO PAGAR</v>
      </c>
      <c r="Y1047" s="175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3" ht="23.25">
      <c r="B1048" s="175" t="str">
        <f>IF(C1046&lt;0,"NO PAGAR","COBRAR'")</f>
        <v>NO PAGAR</v>
      </c>
      <c r="C1048" s="175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6"/>
      <c r="Y1048" s="8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3">
      <c r="B1049" s="168" t="s">
        <v>9</v>
      </c>
      <c r="C1049" s="169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68" t="s">
        <v>9</v>
      </c>
      <c r="Y1049" s="169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3">
      <c r="B1050" s="9" t="str">
        <f>IF(Y1001&lt;0,"SALDO ADELANTADO","SALDO A FAVOR '")</f>
        <v>SALDO ADELANTADO</v>
      </c>
      <c r="C1050" s="10">
        <f>IF(Y1001&lt;=0,Y1001*-1)</f>
        <v>2703.3370000000023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9" t="str">
        <f>IF(C1046&lt;0,"SALDO ADELANTADO","SALDO A FAVOR'")</f>
        <v>SALDO ADELANTADO</v>
      </c>
      <c r="Y1050" s="10">
        <f>IF(C1046&lt;=0,C1046*-1)</f>
        <v>2703.3370000000023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3">
      <c r="B1051" s="11" t="s">
        <v>10</v>
      </c>
      <c r="C1051" s="10">
        <f>R1059</f>
        <v>0</v>
      </c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10</v>
      </c>
      <c r="Y1051" s="10">
        <f>AN1059</f>
        <v>0</v>
      </c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3">
      <c r="B1052" s="11" t="s">
        <v>11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11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3">
      <c r="B1053" s="11" t="s">
        <v>12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12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3">
      <c r="B1054" s="11" t="s">
        <v>13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13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3">
      <c r="B1055" s="11" t="s">
        <v>14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14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3">
      <c r="B1056" s="11" t="s">
        <v>15</v>
      </c>
      <c r="C1056" s="10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15</v>
      </c>
      <c r="Y1056" s="10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16</v>
      </c>
      <c r="C1057" s="10"/>
      <c r="E1057" s="170" t="s">
        <v>7</v>
      </c>
      <c r="F1057" s="171"/>
      <c r="G1057" s="172"/>
      <c r="H1057" s="5">
        <f>SUM(H1043:H1056)</f>
        <v>0</v>
      </c>
      <c r="N1057" s="3"/>
      <c r="O1057" s="3"/>
      <c r="P1057" s="3"/>
      <c r="Q1057" s="3"/>
      <c r="R1057" s="18"/>
      <c r="S1057" s="3"/>
      <c r="V1057" s="17"/>
      <c r="X1057" s="11" t="s">
        <v>16</v>
      </c>
      <c r="Y1057" s="10"/>
      <c r="AA1057" s="170" t="s">
        <v>7</v>
      </c>
      <c r="AB1057" s="171"/>
      <c r="AC1057" s="172"/>
      <c r="AD1057" s="5">
        <f>SUM(AD1043:AD1056)</f>
        <v>0</v>
      </c>
      <c r="AJ1057" s="3"/>
      <c r="AK1057" s="3"/>
      <c r="AL1057" s="3"/>
      <c r="AM1057" s="3"/>
      <c r="AN1057" s="18"/>
      <c r="AO1057" s="3"/>
    </row>
    <row r="1058" spans="2:41">
      <c r="B1058" s="11" t="s">
        <v>17</v>
      </c>
      <c r="C1058" s="10"/>
      <c r="E1058" s="13"/>
      <c r="F1058" s="13"/>
      <c r="G1058" s="13"/>
      <c r="N1058" s="3"/>
      <c r="O1058" s="3"/>
      <c r="P1058" s="3"/>
      <c r="Q1058" s="3"/>
      <c r="R1058" s="18"/>
      <c r="S1058" s="3"/>
      <c r="V1058" s="17"/>
      <c r="X1058" s="11" t="s">
        <v>17</v>
      </c>
      <c r="Y1058" s="10"/>
      <c r="AA1058" s="13"/>
      <c r="AB1058" s="13"/>
      <c r="AC1058" s="13"/>
      <c r="AJ1058" s="3"/>
      <c r="AK1058" s="3"/>
      <c r="AL1058" s="3"/>
      <c r="AM1058" s="3"/>
      <c r="AN1058" s="18"/>
      <c r="AO1058" s="3"/>
    </row>
    <row r="1059" spans="2:41">
      <c r="B1059" s="12"/>
      <c r="C1059" s="10"/>
      <c r="N1059" s="170" t="s">
        <v>7</v>
      </c>
      <c r="O1059" s="171"/>
      <c r="P1059" s="171"/>
      <c r="Q1059" s="172"/>
      <c r="R1059" s="18">
        <f>SUM(R1043:R1058)</f>
        <v>0</v>
      </c>
      <c r="S1059" s="3"/>
      <c r="V1059" s="17"/>
      <c r="X1059" s="12"/>
      <c r="Y1059" s="10"/>
      <c r="AJ1059" s="170" t="s">
        <v>7</v>
      </c>
      <c r="AK1059" s="171"/>
      <c r="AL1059" s="171"/>
      <c r="AM1059" s="172"/>
      <c r="AN1059" s="18">
        <f>SUM(AN1043:AN1058)</f>
        <v>0</v>
      </c>
      <c r="AO1059" s="3"/>
    </row>
    <row r="1060" spans="2:41">
      <c r="B1060" s="12"/>
      <c r="C1060" s="10"/>
      <c r="V1060" s="17"/>
      <c r="X1060" s="12"/>
      <c r="Y1060" s="10"/>
    </row>
    <row r="1061" spans="2:41">
      <c r="B1061" s="12"/>
      <c r="C1061" s="10"/>
      <c r="V1061" s="17"/>
      <c r="X1061" s="12"/>
      <c r="Y1061" s="10"/>
    </row>
    <row r="1062" spans="2:41">
      <c r="B1062" s="12"/>
      <c r="C1062" s="10"/>
      <c r="E1062" s="14"/>
      <c r="V1062" s="17"/>
      <c r="X1062" s="12"/>
      <c r="Y1062" s="10"/>
      <c r="AA1062" s="14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2"/>
      <c r="C1066" s="10"/>
      <c r="V1066" s="17"/>
      <c r="X1066" s="12"/>
      <c r="Y1066" s="10"/>
    </row>
    <row r="1067" spans="2:41">
      <c r="B1067" s="12"/>
      <c r="C1067" s="10"/>
      <c r="V1067" s="17"/>
      <c r="X1067" s="12"/>
      <c r="Y1067" s="10"/>
    </row>
    <row r="1068" spans="2:41">
      <c r="B1068" s="11"/>
      <c r="C1068" s="10"/>
      <c r="V1068" s="17"/>
      <c r="X1068" s="11"/>
      <c r="Y1068" s="10"/>
    </row>
    <row r="1069" spans="2:41">
      <c r="B1069" s="15" t="s">
        <v>18</v>
      </c>
      <c r="C1069" s="16">
        <f>SUM(C1050:C1068)</f>
        <v>2703.3370000000023</v>
      </c>
      <c r="D1069" t="s">
        <v>22</v>
      </c>
      <c r="E1069" t="s">
        <v>21</v>
      </c>
      <c r="V1069" s="17"/>
      <c r="X1069" s="15" t="s">
        <v>18</v>
      </c>
      <c r="Y1069" s="16">
        <f>SUM(Y1050:Y1068)</f>
        <v>2703.3370000000023</v>
      </c>
      <c r="Z1069" t="s">
        <v>22</v>
      </c>
      <c r="AA1069" t="s">
        <v>21</v>
      </c>
    </row>
    <row r="1070" spans="2:41">
      <c r="E1070" s="1" t="s">
        <v>19</v>
      </c>
      <c r="V1070" s="17"/>
      <c r="AA1070" s="1" t="s">
        <v>19</v>
      </c>
    </row>
    <row r="1071" spans="2:41">
      <c r="V1071" s="17"/>
    </row>
    <row r="1072" spans="2:41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</sheetData>
  <mergeCells count="290">
    <mergeCell ref="AB440:AC440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N8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9:AM119"/>
    <mergeCell ref="AC95:AE97"/>
    <mergeCell ref="H96:J97"/>
    <mergeCell ref="E101:H101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H129:J130"/>
    <mergeCell ref="AA129:AC130"/>
    <mergeCell ref="E134:H134"/>
    <mergeCell ref="AA134:AD134"/>
    <mergeCell ref="X140:Y140"/>
    <mergeCell ref="B141:C141"/>
    <mergeCell ref="B108:C108"/>
    <mergeCell ref="X108:Y108"/>
    <mergeCell ref="E117:G117"/>
    <mergeCell ref="AA117:AC117"/>
    <mergeCell ref="N119:Q119"/>
    <mergeCell ref="AJ192:AM192"/>
    <mergeCell ref="B180:C180"/>
    <mergeCell ref="X181:Y181"/>
    <mergeCell ref="E235:G235"/>
    <mergeCell ref="N237:Q237"/>
    <mergeCell ref="B142:C142"/>
    <mergeCell ref="X142:Y142"/>
    <mergeCell ref="E150:G150"/>
    <mergeCell ref="B179:C179"/>
    <mergeCell ref="AA150:AC150"/>
    <mergeCell ref="N152:Q152"/>
    <mergeCell ref="AJ152:AM152"/>
    <mergeCell ref="B226:C226"/>
    <mergeCell ref="E190:G190"/>
    <mergeCell ref="AA190:AC190"/>
    <mergeCell ref="N192:Q192"/>
    <mergeCell ref="B225:C225"/>
    <mergeCell ref="AC168:AE170"/>
    <mergeCell ref="H169:J170"/>
    <mergeCell ref="E174:H174"/>
    <mergeCell ref="AA174:AD174"/>
    <mergeCell ref="X180:Y180"/>
    <mergeCell ref="H214:J215"/>
    <mergeCell ref="AA214:AC215"/>
    <mergeCell ref="E219:H219"/>
    <mergeCell ref="AA219:AD219"/>
    <mergeCell ref="X225:Y225"/>
    <mergeCell ref="X227:Y227"/>
    <mergeCell ref="AA235:AC235"/>
    <mergeCell ref="AJ329:AM329"/>
    <mergeCell ref="E282:G282"/>
    <mergeCell ref="AA282:AC282"/>
    <mergeCell ref="N284:Q284"/>
    <mergeCell ref="H306:J307"/>
    <mergeCell ref="AA306:AC307"/>
    <mergeCell ref="E311:H311"/>
    <mergeCell ref="AA311:AD311"/>
    <mergeCell ref="AJ284:AM284"/>
    <mergeCell ref="AJ237:AM237"/>
    <mergeCell ref="AB356:AD358"/>
    <mergeCell ref="H354:J355"/>
    <mergeCell ref="E359:H359"/>
    <mergeCell ref="AA359:AD359"/>
    <mergeCell ref="B364:C364"/>
    <mergeCell ref="X365:Y365"/>
    <mergeCell ref="AC260:AE262"/>
    <mergeCell ref="H261:J262"/>
    <mergeCell ref="E266:H266"/>
    <mergeCell ref="AA266:AD266"/>
    <mergeCell ref="B271:C271"/>
    <mergeCell ref="X272:Y272"/>
    <mergeCell ref="E327:G327"/>
    <mergeCell ref="AA327:AC327"/>
    <mergeCell ref="N329:Q329"/>
    <mergeCell ref="X317:Y317"/>
    <mergeCell ref="X319:Y319"/>
    <mergeCell ref="X273:Y273"/>
    <mergeCell ref="B272:C272"/>
    <mergeCell ref="B317:C317"/>
    <mergeCell ref="B318:C318"/>
    <mergeCell ref="X356:X358"/>
    <mergeCell ref="AJ371:AM371"/>
    <mergeCell ref="H392:J393"/>
    <mergeCell ref="AA392:AC393"/>
    <mergeCell ref="E397:H397"/>
    <mergeCell ref="AA397:AD397"/>
    <mergeCell ref="B365:C365"/>
    <mergeCell ref="X366:Y366"/>
    <mergeCell ref="E375:G375"/>
    <mergeCell ref="AA374:AC374"/>
    <mergeCell ref="N377:Q377"/>
    <mergeCell ref="AA413:AC413"/>
    <mergeCell ref="N415:Q415"/>
    <mergeCell ref="AJ408:AM408"/>
    <mergeCell ref="H438:J439"/>
    <mergeCell ref="X403:Y403"/>
    <mergeCell ref="B404:C404"/>
    <mergeCell ref="B405:C405"/>
    <mergeCell ref="X405:Y405"/>
    <mergeCell ref="E413:G413"/>
    <mergeCell ref="E459:G459"/>
    <mergeCell ref="AA459:AC459"/>
    <mergeCell ref="N461:Q461"/>
    <mergeCell ref="AJ454:AM454"/>
    <mergeCell ref="H477:J478"/>
    <mergeCell ref="AA477:AC478"/>
    <mergeCell ref="E443:H443"/>
    <mergeCell ref="AA443:AD443"/>
    <mergeCell ref="B449:C449"/>
    <mergeCell ref="X449:Y449"/>
    <mergeCell ref="B450:C450"/>
    <mergeCell ref="X450:Y450"/>
    <mergeCell ref="AJ500:AM500"/>
    <mergeCell ref="AC524:AE526"/>
    <mergeCell ref="H525:J526"/>
    <mergeCell ref="E482:H482"/>
    <mergeCell ref="AA482:AD482"/>
    <mergeCell ref="X488:Y488"/>
    <mergeCell ref="B489:C489"/>
    <mergeCell ref="B490:C490"/>
    <mergeCell ref="X490:Y490"/>
    <mergeCell ref="E530:H530"/>
    <mergeCell ref="AA530:AD530"/>
    <mergeCell ref="B536:C536"/>
    <mergeCell ref="X536:Y536"/>
    <mergeCell ref="B537:C537"/>
    <mergeCell ref="X537:Y537"/>
    <mergeCell ref="E498:G498"/>
    <mergeCell ref="AA498:AC498"/>
    <mergeCell ref="N500:Q500"/>
    <mergeCell ref="B582:C582"/>
    <mergeCell ref="B583:C583"/>
    <mergeCell ref="X583:Y583"/>
    <mergeCell ref="E546:G546"/>
    <mergeCell ref="AA546:AC546"/>
    <mergeCell ref="N548:Q548"/>
    <mergeCell ref="AJ548:AM548"/>
    <mergeCell ref="H570:J571"/>
    <mergeCell ref="AA570:AC571"/>
    <mergeCell ref="E591:G591"/>
    <mergeCell ref="AA591:AC591"/>
    <mergeCell ref="N593:Q593"/>
    <mergeCell ref="AJ593:AM593"/>
    <mergeCell ref="AC617:AE619"/>
    <mergeCell ref="H618:J619"/>
    <mergeCell ref="E575:H575"/>
    <mergeCell ref="AA575:AD575"/>
    <mergeCell ref="X581:Y581"/>
    <mergeCell ref="E639:G639"/>
    <mergeCell ref="AA639:AC639"/>
    <mergeCell ref="N641:Q641"/>
    <mergeCell ref="AJ641:AM641"/>
    <mergeCell ref="H663:J664"/>
    <mergeCell ref="AA663:AC664"/>
    <mergeCell ref="E623:H623"/>
    <mergeCell ref="AA623:AD623"/>
    <mergeCell ref="B629:C629"/>
    <mergeCell ref="X629:Y629"/>
    <mergeCell ref="B630:C630"/>
    <mergeCell ref="X630:Y630"/>
    <mergeCell ref="AJ686:AM686"/>
    <mergeCell ref="AC710:AE712"/>
    <mergeCell ref="H711:J712"/>
    <mergeCell ref="E668:H668"/>
    <mergeCell ref="AA668:AD668"/>
    <mergeCell ref="X674:Y674"/>
    <mergeCell ref="B675:C675"/>
    <mergeCell ref="B676:C676"/>
    <mergeCell ref="X676:Y676"/>
    <mergeCell ref="E716:H716"/>
    <mergeCell ref="AA716:AD716"/>
    <mergeCell ref="B722:C722"/>
    <mergeCell ref="X722:Y722"/>
    <mergeCell ref="B723:C723"/>
    <mergeCell ref="X723:Y723"/>
    <mergeCell ref="E684:G684"/>
    <mergeCell ref="AA684:AC684"/>
    <mergeCell ref="N686:Q686"/>
    <mergeCell ref="B768:C768"/>
    <mergeCell ref="B769:C769"/>
    <mergeCell ref="X769:Y769"/>
    <mergeCell ref="E732:G732"/>
    <mergeCell ref="AA732:AC732"/>
    <mergeCell ref="N734:Q734"/>
    <mergeCell ref="AJ734:AM734"/>
    <mergeCell ref="H756:J757"/>
    <mergeCell ref="AA756:AC757"/>
    <mergeCell ref="E777:G777"/>
    <mergeCell ref="AA777:AC777"/>
    <mergeCell ref="N779:Q779"/>
    <mergeCell ref="AJ779:AM779"/>
    <mergeCell ref="AC803:AE805"/>
    <mergeCell ref="H804:J805"/>
    <mergeCell ref="E761:H761"/>
    <mergeCell ref="AA761:AD761"/>
    <mergeCell ref="X767:Y767"/>
    <mergeCell ref="E825:G825"/>
    <mergeCell ref="AA825:AC825"/>
    <mergeCell ref="N827:Q827"/>
    <mergeCell ref="AJ827:AM827"/>
    <mergeCell ref="H849:J850"/>
    <mergeCell ref="AA849:AC850"/>
    <mergeCell ref="E809:H809"/>
    <mergeCell ref="AA809:AD809"/>
    <mergeCell ref="B815:C815"/>
    <mergeCell ref="X815:Y815"/>
    <mergeCell ref="B816:C816"/>
    <mergeCell ref="X816:Y816"/>
    <mergeCell ref="AJ872:AM872"/>
    <mergeCell ref="AC897:AE899"/>
    <mergeCell ref="H898:J899"/>
    <mergeCell ref="E854:H854"/>
    <mergeCell ref="AA854:AD854"/>
    <mergeCell ref="X860:Y860"/>
    <mergeCell ref="B861:C861"/>
    <mergeCell ref="B862:C862"/>
    <mergeCell ref="X862:Y862"/>
    <mergeCell ref="E903:H903"/>
    <mergeCell ref="AA903:AD903"/>
    <mergeCell ref="B909:C909"/>
    <mergeCell ref="X909:Y909"/>
    <mergeCell ref="B910:C910"/>
    <mergeCell ref="X910:Y910"/>
    <mergeCell ref="E870:G870"/>
    <mergeCell ref="AA870:AC870"/>
    <mergeCell ref="N872:Q872"/>
    <mergeCell ref="B955:C955"/>
    <mergeCell ref="B956:C956"/>
    <mergeCell ref="X956:Y956"/>
    <mergeCell ref="E919:G919"/>
    <mergeCell ref="AA919:AC919"/>
    <mergeCell ref="N921:Q921"/>
    <mergeCell ref="AJ921:AM921"/>
    <mergeCell ref="H943:J944"/>
    <mergeCell ref="AA943:AC944"/>
    <mergeCell ref="E964:G964"/>
    <mergeCell ref="AA964:AC964"/>
    <mergeCell ref="N966:Q966"/>
    <mergeCell ref="AJ966:AM966"/>
    <mergeCell ref="AC990:AE992"/>
    <mergeCell ref="H991:J992"/>
    <mergeCell ref="E948:H948"/>
    <mergeCell ref="AA948:AD948"/>
    <mergeCell ref="X954:Y954"/>
    <mergeCell ref="E1012:G1012"/>
    <mergeCell ref="AA1012:AC1012"/>
    <mergeCell ref="N1014:Q1014"/>
    <mergeCell ref="AJ1014:AM1014"/>
    <mergeCell ref="H1036:J1037"/>
    <mergeCell ref="AA1036:AC1037"/>
    <mergeCell ref="E996:H996"/>
    <mergeCell ref="AA996:AD996"/>
    <mergeCell ref="B1002:C1002"/>
    <mergeCell ref="X1002:Y1002"/>
    <mergeCell ref="B1003:C1003"/>
    <mergeCell ref="X1003:Y1003"/>
    <mergeCell ref="E1057:G1057"/>
    <mergeCell ref="AA1057:AC1057"/>
    <mergeCell ref="N1059:Q1059"/>
    <mergeCell ref="AJ1059:AM1059"/>
    <mergeCell ref="E1041:H1041"/>
    <mergeCell ref="AA1041:AD1041"/>
    <mergeCell ref="X1047:Y1047"/>
    <mergeCell ref="B1048:C1048"/>
    <mergeCell ref="B1049:C1049"/>
    <mergeCell ref="X1049:Y1049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1178"/>
  <sheetViews>
    <sheetView topLeftCell="A515" zoomScale="93" zoomScaleNormal="93" workbookViewId="0">
      <selection activeCell="E524" sqref="E524"/>
    </sheetView>
  </sheetViews>
  <sheetFormatPr baseColWidth="10" defaultColWidth="11.42578125" defaultRowHeight="15"/>
  <cols>
    <col min="1" max="1" width="2.85546875" customWidth="1"/>
    <col min="2" max="2" width="22.7109375" customWidth="1"/>
    <col min="3" max="3" width="16.85546875" customWidth="1"/>
    <col min="5" max="5" width="12" customWidth="1"/>
    <col min="6" max="6" width="14" customWidth="1"/>
    <col min="7" max="8" width="12.85546875" customWidth="1"/>
    <col min="15" max="15" width="19.140625" customWidth="1"/>
    <col min="24" max="24" width="28.28515625" customWidth="1"/>
    <col min="25" max="25" width="16.7109375" customWidth="1"/>
    <col min="29" max="29" width="14" customWidth="1"/>
    <col min="34" max="34" width="11.42578125" customWidth="1"/>
    <col min="37" max="37" width="14.7109375" customWidth="1"/>
    <col min="39" max="39" width="16.85546875" customWidth="1"/>
    <col min="40" max="40" width="11.7109375" customWidth="1"/>
    <col min="41" max="41" width="7" customWidth="1"/>
    <col min="42" max="42" width="8.140625" customWidth="1"/>
    <col min="43" max="43" width="6.7109375" customWidth="1"/>
    <col min="44" max="44" width="8" customWidth="1"/>
  </cols>
  <sheetData>
    <row r="1" spans="2:41">
      <c r="V1" s="17"/>
    </row>
    <row r="2" spans="2:41">
      <c r="V2" s="17"/>
      <c r="AC2" s="176" t="s">
        <v>29</v>
      </c>
      <c r="AD2" s="176"/>
      <c r="AE2" s="176"/>
    </row>
    <row r="3" spans="2:41">
      <c r="H3" s="173" t="s">
        <v>28</v>
      </c>
      <c r="I3" s="173"/>
      <c r="J3" s="173"/>
      <c r="V3" s="17"/>
      <c r="AC3" s="176"/>
      <c r="AD3" s="176"/>
      <c r="AE3" s="176"/>
    </row>
    <row r="4" spans="2:41">
      <c r="H4" s="173"/>
      <c r="I4" s="173"/>
      <c r="J4" s="173"/>
      <c r="V4" s="17"/>
      <c r="AC4" s="176"/>
      <c r="AD4" s="176"/>
      <c r="AE4" s="17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82</v>
      </c>
      <c r="C8" s="20"/>
      <c r="E8" s="174" t="s">
        <v>79</v>
      </c>
      <c r="F8" s="174"/>
      <c r="G8" s="174"/>
      <c r="H8" s="174"/>
      <c r="V8" s="17"/>
      <c r="X8" s="23" t="s">
        <v>32</v>
      </c>
      <c r="Y8" s="20">
        <f>IF(B8="PAGADO",0,C13)</f>
        <v>0</v>
      </c>
      <c r="AA8" s="174" t="s">
        <v>148</v>
      </c>
      <c r="AB8" s="174"/>
      <c r="AC8" s="174"/>
      <c r="AD8" s="174"/>
      <c r="AK8" s="187" t="s">
        <v>110</v>
      </c>
      <c r="AL8" s="187"/>
      <c r="AM8" s="187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1020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45266</v>
      </c>
      <c r="F10" s="3" t="s">
        <v>98</v>
      </c>
      <c r="G10" s="3" t="s">
        <v>99</v>
      </c>
      <c r="H10" s="5">
        <v>285</v>
      </c>
      <c r="N10" s="3"/>
      <c r="O10" s="3"/>
      <c r="P10" s="3"/>
      <c r="Q10" s="3"/>
      <c r="R10" s="18"/>
      <c r="S10" s="3"/>
      <c r="V10" s="17"/>
      <c r="Y10" s="20"/>
      <c r="AA10" s="4">
        <v>44870</v>
      </c>
      <c r="AB10" s="3" t="s">
        <v>149</v>
      </c>
      <c r="AC10" s="3" t="s">
        <v>141</v>
      </c>
      <c r="AD10" s="5">
        <v>170</v>
      </c>
      <c r="AJ10" s="25">
        <v>44932</v>
      </c>
      <c r="AK10" s="3" t="s">
        <v>132</v>
      </c>
      <c r="AL10" s="3">
        <v>500</v>
      </c>
      <c r="AM10" s="3"/>
      <c r="AN10" s="18">
        <v>500</v>
      </c>
      <c r="AO10" s="3"/>
    </row>
    <row r="11" spans="2:41">
      <c r="B11" s="1" t="s">
        <v>24</v>
      </c>
      <c r="C11" s="19">
        <f>H24</f>
        <v>875</v>
      </c>
      <c r="E11" s="4">
        <v>45267</v>
      </c>
      <c r="F11" s="3" t="s">
        <v>98</v>
      </c>
      <c r="G11" s="3" t="s">
        <v>101</v>
      </c>
      <c r="H11" s="5">
        <v>305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1020</v>
      </c>
      <c r="AA11" s="4">
        <v>44872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150</v>
      </c>
      <c r="E12" s="4">
        <v>45268</v>
      </c>
      <c r="F12" s="3" t="s">
        <v>98</v>
      </c>
      <c r="G12" s="3" t="s">
        <v>99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1210.1199999999999</v>
      </c>
      <c r="AA12" s="4">
        <v>44876</v>
      </c>
      <c r="AB12" s="3" t="s">
        <v>149</v>
      </c>
      <c r="AC12" s="3" t="s">
        <v>141</v>
      </c>
      <c r="AD12" s="5">
        <v>170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725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-190.11999999999989</v>
      </c>
      <c r="AA13" s="4">
        <v>45244</v>
      </c>
      <c r="AB13" s="3" t="s">
        <v>149</v>
      </c>
      <c r="AC13" s="3" t="s">
        <v>141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177" t="str">
        <f>IF(C13&lt;0,"NO PAGAR","COBRAR")</f>
        <v>COBRAR</v>
      </c>
      <c r="C14" s="17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77" t="str">
        <f>IF(Y13&lt;0,"NO PAGAR","COBRAR")</f>
        <v>NO PAGAR</v>
      </c>
      <c r="Y14" s="177"/>
      <c r="AA14" s="4">
        <v>45252</v>
      </c>
      <c r="AB14" s="3" t="s">
        <v>149</v>
      </c>
      <c r="AC14" s="3" t="s">
        <v>141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168" t="s">
        <v>9</v>
      </c>
      <c r="C15" s="16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68" t="s">
        <v>9</v>
      </c>
      <c r="Y15" s="169"/>
      <c r="AA15" s="4">
        <v>45253</v>
      </c>
      <c r="AB15" s="3" t="s">
        <v>149</v>
      </c>
      <c r="AC15" s="3" t="s">
        <v>141</v>
      </c>
      <c r="AD15" s="5">
        <v>170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100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500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70" t="s">
        <v>7</v>
      </c>
      <c r="F24" s="171"/>
      <c r="G24" s="172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161</v>
      </c>
      <c r="Y24" s="10">
        <v>710.12</v>
      </c>
      <c r="AA24" s="170" t="s">
        <v>7</v>
      </c>
      <c r="AB24" s="171"/>
      <c r="AC24" s="172"/>
      <c r="AD24" s="5">
        <f>SUM(AD10:AD23)</f>
        <v>1020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70" t="s">
        <v>7</v>
      </c>
      <c r="O26" s="171"/>
      <c r="P26" s="171"/>
      <c r="Q26" s="172"/>
      <c r="R26" s="18">
        <f>SUM(R10:R25)</f>
        <v>0</v>
      </c>
      <c r="S26" s="3"/>
      <c r="V26" s="17"/>
      <c r="X26" s="12"/>
      <c r="Y26" s="10"/>
      <c r="AJ26" s="170" t="s">
        <v>7</v>
      </c>
      <c r="AK26" s="171"/>
      <c r="AL26" s="171"/>
      <c r="AM26" s="172"/>
      <c r="AN26" s="18">
        <f>SUM(AN10:AN25)</f>
        <v>500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150</v>
      </c>
      <c r="V35" s="17"/>
      <c r="X35" s="15" t="s">
        <v>18</v>
      </c>
      <c r="Y35" s="16">
        <f>SUM(Y16:Y34)</f>
        <v>1210.1199999999999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73" t="s">
        <v>30</v>
      </c>
      <c r="I48" s="173"/>
      <c r="J48" s="173"/>
      <c r="V48" s="17"/>
      <c r="AA48" s="173" t="s">
        <v>31</v>
      </c>
      <c r="AB48" s="173"/>
      <c r="AC48" s="173"/>
    </row>
    <row r="49" spans="2:41">
      <c r="H49" s="173"/>
      <c r="I49" s="173"/>
      <c r="J49" s="173"/>
      <c r="V49" s="17"/>
      <c r="AA49" s="173"/>
      <c r="AB49" s="173"/>
      <c r="AC49" s="173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-190.11999999999989</v>
      </c>
      <c r="E53" s="174" t="s">
        <v>79</v>
      </c>
      <c r="F53" s="174"/>
      <c r="G53" s="174"/>
      <c r="H53" s="174"/>
      <c r="V53" s="17"/>
      <c r="X53" s="23" t="s">
        <v>32</v>
      </c>
      <c r="Y53" s="20">
        <f>IF(B53="PAGADO",0,C58)</f>
        <v>251.97000000000011</v>
      </c>
      <c r="AA53" s="174" t="s">
        <v>148</v>
      </c>
      <c r="AB53" s="174"/>
      <c r="AC53" s="174"/>
      <c r="AD53" s="174"/>
    </row>
    <row r="54" spans="2:41">
      <c r="B54" s="1" t="s">
        <v>0</v>
      </c>
      <c r="C54" s="19">
        <f>H69</f>
        <v>460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930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44905</v>
      </c>
      <c r="F55" s="3" t="s">
        <v>199</v>
      </c>
      <c r="G55" s="3" t="s">
        <v>200</v>
      </c>
      <c r="H55" s="5">
        <v>170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199</v>
      </c>
      <c r="AC55" s="3" t="s">
        <v>169</v>
      </c>
      <c r="AD55" s="5">
        <v>180</v>
      </c>
      <c r="AJ55" s="25">
        <v>44951</v>
      </c>
      <c r="AK55" s="3" t="s">
        <v>256</v>
      </c>
      <c r="AL55" s="3">
        <v>100</v>
      </c>
      <c r="AM55" s="3"/>
      <c r="AN55" s="18">
        <v>100</v>
      </c>
      <c r="AO55" s="3"/>
    </row>
    <row r="56" spans="2:41">
      <c r="B56" s="1" t="s">
        <v>24</v>
      </c>
      <c r="C56" s="19">
        <f>IF(C53&gt;0,C53+C54,C54)</f>
        <v>460</v>
      </c>
      <c r="E56" s="4">
        <v>44907</v>
      </c>
      <c r="F56" s="3" t="s">
        <v>199</v>
      </c>
      <c r="G56" s="3" t="s">
        <v>150</v>
      </c>
      <c r="H56" s="5">
        <v>180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1181.97</v>
      </c>
      <c r="AA56" s="4">
        <v>45281</v>
      </c>
      <c r="AB56" s="3" t="s">
        <v>199</v>
      </c>
      <c r="AC56" s="3" t="s">
        <v>189</v>
      </c>
      <c r="AD56" s="5">
        <v>580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C78</f>
        <v>208.02999999999989</v>
      </c>
      <c r="E57" s="4">
        <v>44910</v>
      </c>
      <c r="F57" s="3" t="s">
        <v>229</v>
      </c>
      <c r="G57" s="3" t="s">
        <v>230</v>
      </c>
      <c r="H57" s="5">
        <v>110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Y78</f>
        <v>100</v>
      </c>
      <c r="AA57" s="4">
        <v>44898</v>
      </c>
      <c r="AB57" s="3" t="s">
        <v>149</v>
      </c>
      <c r="AC57" s="3" t="s">
        <v>150</v>
      </c>
      <c r="AD57" s="5">
        <v>170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251.97000000000011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1081.97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75" t="str">
        <f>IF(Y58&lt;0,"NO PAGAR","COBRAR'")</f>
        <v>COBRAR'</v>
      </c>
      <c r="Y59" s="17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75" t="str">
        <f>IF(C58&lt;0,"NO PAGAR","COBRAR'")</f>
        <v>COBRAR'</v>
      </c>
      <c r="C60" s="17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68" t="s">
        <v>9</v>
      </c>
      <c r="C61" s="16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68" t="s">
        <v>9</v>
      </c>
      <c r="Y61" s="16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190.11999999999989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100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217</v>
      </c>
      <c r="C69" s="10">
        <v>17.91</v>
      </c>
      <c r="E69" s="170" t="s">
        <v>7</v>
      </c>
      <c r="F69" s="171"/>
      <c r="G69" s="172"/>
      <c r="H69" s="5">
        <f>SUM(H55:H68)</f>
        <v>460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70" t="s">
        <v>7</v>
      </c>
      <c r="AB69" s="171"/>
      <c r="AC69" s="172"/>
      <c r="AD69" s="5">
        <f>SUM(AD55:AD68)</f>
        <v>930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70" t="s">
        <v>7</v>
      </c>
      <c r="O71" s="171"/>
      <c r="P71" s="171"/>
      <c r="Q71" s="172"/>
      <c r="R71" s="18">
        <f>SUM(R55:R70)</f>
        <v>0</v>
      </c>
      <c r="S71" s="3"/>
      <c r="V71" s="17"/>
      <c r="X71" s="12"/>
      <c r="Y71" s="10"/>
      <c r="AJ71" s="170" t="s">
        <v>7</v>
      </c>
      <c r="AK71" s="171"/>
      <c r="AL71" s="171"/>
      <c r="AM71" s="172"/>
      <c r="AN71" s="18">
        <f>SUM(AN55:AN70)</f>
        <v>100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5" t="s">
        <v>18</v>
      </c>
      <c r="C78" s="16">
        <f>SUM(C62:C77)</f>
        <v>208.02999999999989</v>
      </c>
      <c r="D78" t="s">
        <v>22</v>
      </c>
      <c r="E78" t="s">
        <v>21</v>
      </c>
      <c r="V78" s="17"/>
      <c r="X78" s="15" t="s">
        <v>18</v>
      </c>
      <c r="Y78" s="16">
        <f>SUM(Y62:Y77)</f>
        <v>100</v>
      </c>
      <c r="Z78" t="s">
        <v>22</v>
      </c>
      <c r="AA78" t="s">
        <v>21</v>
      </c>
    </row>
    <row r="79" spans="2:41">
      <c r="E79" s="1" t="s">
        <v>19</v>
      </c>
      <c r="V79" s="17"/>
      <c r="AA79" s="1" t="s">
        <v>19</v>
      </c>
    </row>
    <row r="80" spans="2:41">
      <c r="V80" s="17"/>
    </row>
    <row r="81" spans="22:22">
      <c r="V81" s="17"/>
    </row>
    <row r="82" spans="22:22">
      <c r="V82" s="17"/>
    </row>
    <row r="83" spans="22:22">
      <c r="V83" s="17"/>
    </row>
    <row r="84" spans="22:22">
      <c r="V84" s="17"/>
    </row>
    <row r="85" spans="22:22">
      <c r="V85" s="17"/>
    </row>
    <row r="86" spans="22:22">
      <c r="V86" s="17"/>
    </row>
    <row r="87" spans="22:22">
      <c r="V87" s="17"/>
    </row>
    <row r="88" spans="22:22">
      <c r="V88" s="17"/>
    </row>
    <row r="89" spans="22:22">
      <c r="V89" s="17"/>
    </row>
    <row r="90" spans="22:22">
      <c r="V90" s="17"/>
    </row>
    <row r="91" spans="22:22">
      <c r="V91" s="17"/>
    </row>
    <row r="92" spans="22:22">
      <c r="V92" s="17"/>
    </row>
    <row r="93" spans="22:22">
      <c r="V93" s="17"/>
    </row>
    <row r="94" spans="22:22">
      <c r="V94" s="17"/>
    </row>
    <row r="95" spans="22:22">
      <c r="V95" s="17"/>
    </row>
    <row r="96" spans="22:22">
      <c r="V96" s="17"/>
    </row>
    <row r="97" spans="2:41">
      <c r="V97" s="17"/>
      <c r="AC97" s="176" t="s">
        <v>29</v>
      </c>
      <c r="AD97" s="176"/>
      <c r="AE97" s="176"/>
    </row>
    <row r="98" spans="2:41">
      <c r="H98" s="173" t="s">
        <v>28</v>
      </c>
      <c r="I98" s="173"/>
      <c r="J98" s="173"/>
      <c r="V98" s="17"/>
      <c r="AC98" s="176"/>
      <c r="AD98" s="176"/>
      <c r="AE98" s="176"/>
    </row>
    <row r="99" spans="2:41">
      <c r="H99" s="173"/>
      <c r="I99" s="173"/>
      <c r="J99" s="173"/>
      <c r="V99" s="17"/>
      <c r="AC99" s="176"/>
      <c r="AD99" s="176"/>
      <c r="AE99" s="176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1081.97</v>
      </c>
      <c r="E103" s="174" t="s">
        <v>79</v>
      </c>
      <c r="F103" s="174"/>
      <c r="G103" s="174"/>
      <c r="H103" s="174"/>
      <c r="V103" s="17"/>
      <c r="X103" s="23" t="s">
        <v>156</v>
      </c>
      <c r="Y103" s="20">
        <f>IF(B103="PAGADO",0,C108)</f>
        <v>1501.97</v>
      </c>
      <c r="AA103" s="174" t="s">
        <v>79</v>
      </c>
      <c r="AB103" s="174"/>
      <c r="AC103" s="174"/>
      <c r="AD103" s="174"/>
    </row>
    <row r="104" spans="2:41">
      <c r="B104" s="1" t="s">
        <v>0</v>
      </c>
      <c r="C104" s="19">
        <f>H119</f>
        <v>470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44911</v>
      </c>
      <c r="F105" s="3" t="s">
        <v>274</v>
      </c>
      <c r="G105" s="3" t="s">
        <v>275</v>
      </c>
      <c r="H105" s="5">
        <v>150</v>
      </c>
      <c r="N105" s="3"/>
      <c r="O105" s="3"/>
      <c r="P105" s="3"/>
      <c r="Q105" s="3"/>
      <c r="R105" s="18"/>
      <c r="S105" s="3"/>
      <c r="V105" s="17"/>
      <c r="Y105" s="20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24</v>
      </c>
      <c r="C106" s="19">
        <f>IF(C103&gt;0,C103+C104,C104)</f>
        <v>1551.97</v>
      </c>
      <c r="E106" s="4">
        <v>44918</v>
      </c>
      <c r="F106" s="3" t="s">
        <v>263</v>
      </c>
      <c r="G106" s="3" t="s">
        <v>86</v>
      </c>
      <c r="H106" s="5">
        <v>120</v>
      </c>
      <c r="N106" s="3"/>
      <c r="O106" s="3"/>
      <c r="P106" s="3"/>
      <c r="Q106" s="3"/>
      <c r="R106" s="18"/>
      <c r="S106" s="3"/>
      <c r="V106" s="17"/>
      <c r="X106" s="1" t="s">
        <v>24</v>
      </c>
      <c r="Y106" s="19">
        <f>IF(Y103&gt;0,Y103+Y104,Y104)</f>
        <v>1501.97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1" t="s">
        <v>9</v>
      </c>
      <c r="C107" s="20">
        <f>C122</f>
        <v>50</v>
      </c>
      <c r="E107" s="4">
        <v>44933</v>
      </c>
      <c r="F107" s="3" t="s">
        <v>194</v>
      </c>
      <c r="G107" s="3" t="s">
        <v>143</v>
      </c>
      <c r="H107" s="5">
        <v>200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Y122</f>
        <v>18.02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6" t="s">
        <v>25</v>
      </c>
      <c r="C108" s="21">
        <f>C106-C107</f>
        <v>1501.97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1483.95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ht="26.25">
      <c r="B109" s="177" t="str">
        <f>IF(C108&lt;0,"NO PAGAR","COBRAR")</f>
        <v>COBRAR</v>
      </c>
      <c r="C109" s="177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77" t="str">
        <f>IF(Y108&lt;0,"NO PAGAR","COBRAR")</f>
        <v>COBRAR</v>
      </c>
      <c r="Y109" s="177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68" t="s">
        <v>9</v>
      </c>
      <c r="C110" s="169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68" t="s">
        <v>9</v>
      </c>
      <c r="Y110" s="169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IF(C131&lt;0,"SALDO A FAVOR","SALDO ADELANTAD0'")</f>
        <v>SALDO ADELANTAD0'</v>
      </c>
      <c r="C111" s="10" t="b">
        <f>IF(Y58&lt;=0,Y58*-1)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 FAVOR'</v>
      </c>
      <c r="Y111" s="10" t="b">
        <f>IF(C108&lt;=0,C108*-1)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0</v>
      </c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50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12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314</v>
      </c>
      <c r="Y118" s="10">
        <v>18.02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170" t="s">
        <v>7</v>
      </c>
      <c r="F119" s="171"/>
      <c r="G119" s="172"/>
      <c r="H119" s="5">
        <f>SUM(H105:H118)</f>
        <v>470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170" t="s">
        <v>7</v>
      </c>
      <c r="AB119" s="171"/>
      <c r="AC119" s="172"/>
      <c r="AD119" s="5">
        <f>SUM(AD105:AD118)</f>
        <v>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170" t="s">
        <v>7</v>
      </c>
      <c r="O121" s="171"/>
      <c r="P121" s="171"/>
      <c r="Q121" s="172"/>
      <c r="R121" s="18">
        <f>SUM(R105:R120)</f>
        <v>0</v>
      </c>
      <c r="S121" s="3"/>
      <c r="V121" s="17"/>
      <c r="X121" s="12"/>
      <c r="Y121" s="10"/>
      <c r="AJ121" s="170" t="s">
        <v>7</v>
      </c>
      <c r="AK121" s="171"/>
      <c r="AL121" s="171"/>
      <c r="AM121" s="172"/>
      <c r="AN121" s="18">
        <f>SUM(AN105:AN120)</f>
        <v>0</v>
      </c>
      <c r="AO121" s="3"/>
    </row>
    <row r="122" spans="1:43">
      <c r="B122" s="15" t="s">
        <v>18</v>
      </c>
      <c r="C122" s="16">
        <f>SUM(C111:C121)</f>
        <v>50</v>
      </c>
      <c r="V122" s="17"/>
      <c r="X122" s="15" t="s">
        <v>18</v>
      </c>
      <c r="Y122" s="16">
        <f>SUM(Y111:Y121)</f>
        <v>18.02</v>
      </c>
    </row>
    <row r="123" spans="1:43">
      <c r="D123" t="s">
        <v>22</v>
      </c>
      <c r="E123" t="s">
        <v>21</v>
      </c>
      <c r="V123" s="17"/>
      <c r="Z123" t="s">
        <v>22</v>
      </c>
      <c r="AA123" t="s">
        <v>21</v>
      </c>
    </row>
    <row r="124" spans="1:43">
      <c r="E124" s="1" t="s">
        <v>19</v>
      </c>
      <c r="V124" s="17"/>
      <c r="AA124" s="1" t="s">
        <v>19</v>
      </c>
    </row>
    <row r="125" spans="1:43">
      <c r="V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2:41">
      <c r="V129" s="17"/>
    </row>
    <row r="130" spans="2:41">
      <c r="H130" s="173" t="s">
        <v>30</v>
      </c>
      <c r="I130" s="173"/>
      <c r="J130" s="173"/>
      <c r="V130" s="17"/>
      <c r="AA130" s="173" t="s">
        <v>31</v>
      </c>
      <c r="AB130" s="173"/>
      <c r="AC130" s="173"/>
    </row>
    <row r="131" spans="2:41">
      <c r="H131" s="173"/>
      <c r="I131" s="173"/>
      <c r="J131" s="173"/>
      <c r="V131" s="17"/>
      <c r="AA131" s="173"/>
      <c r="AB131" s="173"/>
      <c r="AC131" s="173"/>
    </row>
    <row r="132" spans="2:41">
      <c r="V132" s="17"/>
    </row>
    <row r="133" spans="2:41">
      <c r="V133" s="17"/>
    </row>
    <row r="134" spans="2:41" ht="23.25">
      <c r="B134" s="24" t="s">
        <v>33</v>
      </c>
      <c r="V134" s="17"/>
      <c r="X134" s="22" t="s">
        <v>33</v>
      </c>
    </row>
    <row r="135" spans="2:41" ht="23.25">
      <c r="B135" s="23" t="s">
        <v>82</v>
      </c>
      <c r="C135" s="20">
        <f>IF(X103="PAGADO",0,C108)</f>
        <v>0</v>
      </c>
      <c r="E135" s="174" t="s">
        <v>148</v>
      </c>
      <c r="F135" s="174"/>
      <c r="G135" s="174"/>
      <c r="H135" s="174"/>
      <c r="V135" s="17"/>
      <c r="X135" s="23" t="s">
        <v>32</v>
      </c>
      <c r="Y135" s="20">
        <f>IF(B135="PAGADO",0,C140)</f>
        <v>0</v>
      </c>
      <c r="AA135" s="174" t="s">
        <v>356</v>
      </c>
      <c r="AB135" s="174"/>
      <c r="AC135" s="174"/>
      <c r="AD135" s="174"/>
    </row>
    <row r="136" spans="2:41">
      <c r="B136" s="1" t="s">
        <v>0</v>
      </c>
      <c r="C136" s="19">
        <f>H151</f>
        <v>1760</v>
      </c>
      <c r="E136" s="2" t="s">
        <v>1</v>
      </c>
      <c r="F136" s="2" t="s">
        <v>2</v>
      </c>
      <c r="G136" s="2" t="s">
        <v>3</v>
      </c>
      <c r="H136" s="2" t="s">
        <v>4</v>
      </c>
      <c r="N136" s="2" t="s">
        <v>1</v>
      </c>
      <c r="O136" s="2" t="s">
        <v>5</v>
      </c>
      <c r="P136" s="2" t="s">
        <v>4</v>
      </c>
      <c r="Q136" s="2" t="s">
        <v>6</v>
      </c>
      <c r="R136" s="2" t="s">
        <v>7</v>
      </c>
      <c r="S136" s="3"/>
      <c r="V136" s="17"/>
      <c r="X136" s="1" t="s">
        <v>0</v>
      </c>
      <c r="Y136" s="19">
        <f>AD151</f>
        <v>2190</v>
      </c>
      <c r="AA136" s="2" t="s">
        <v>1</v>
      </c>
      <c r="AB136" s="2" t="s">
        <v>2</v>
      </c>
      <c r="AC136" s="2" t="s">
        <v>3</v>
      </c>
      <c r="AD136" s="2" t="s">
        <v>4</v>
      </c>
      <c r="AJ136" s="2" t="s">
        <v>1</v>
      </c>
      <c r="AK136" s="2" t="s">
        <v>5</v>
      </c>
      <c r="AL136" s="2" t="s">
        <v>4</v>
      </c>
      <c r="AM136" s="2" t="s">
        <v>6</v>
      </c>
      <c r="AN136" s="2" t="s">
        <v>7</v>
      </c>
      <c r="AO136" s="3"/>
    </row>
    <row r="137" spans="2:41">
      <c r="C137" s="20"/>
      <c r="E137" s="4">
        <v>44908</v>
      </c>
      <c r="F137" s="3" t="s">
        <v>149</v>
      </c>
      <c r="G137" s="3" t="s">
        <v>150</v>
      </c>
      <c r="H137" s="5">
        <v>170</v>
      </c>
      <c r="N137" s="3"/>
      <c r="O137" s="3"/>
      <c r="P137" s="3"/>
      <c r="Q137" s="3"/>
      <c r="R137" s="18"/>
      <c r="S137" s="3"/>
      <c r="V137" s="17"/>
      <c r="Y137" s="20"/>
      <c r="AA137" s="4">
        <v>44896</v>
      </c>
      <c r="AB137" s="3" t="s">
        <v>354</v>
      </c>
      <c r="AC137" s="3" t="s">
        <v>89</v>
      </c>
      <c r="AD137" s="5">
        <v>130</v>
      </c>
      <c r="AJ137" s="3"/>
      <c r="AK137" s="3"/>
      <c r="AL137" s="3"/>
      <c r="AM137" s="3"/>
      <c r="AN137" s="18"/>
      <c r="AO137" s="3"/>
    </row>
    <row r="138" spans="2:41">
      <c r="B138" s="1" t="s">
        <v>24</v>
      </c>
      <c r="C138" s="19">
        <f>IF(C135&gt;0,C136+C135,C136)</f>
        <v>1760</v>
      </c>
      <c r="E138" s="4">
        <v>44921</v>
      </c>
      <c r="F138" s="3" t="s">
        <v>149</v>
      </c>
      <c r="G138" s="3" t="s">
        <v>150</v>
      </c>
      <c r="H138" s="5">
        <v>170</v>
      </c>
      <c r="N138" s="3"/>
      <c r="O138" s="3"/>
      <c r="P138" s="3"/>
      <c r="Q138" s="3"/>
      <c r="R138" s="18"/>
      <c r="S138" s="3"/>
      <c r="V138" s="17"/>
      <c r="X138" s="1" t="s">
        <v>24</v>
      </c>
      <c r="Y138" s="19">
        <f>IF(Y135&gt;0,Y135+Y136,Y136)</f>
        <v>2190</v>
      </c>
      <c r="AA138" s="4" t="s">
        <v>355</v>
      </c>
      <c r="AB138" s="3"/>
      <c r="AC138" s="3"/>
      <c r="AD138" s="5">
        <v>20</v>
      </c>
      <c r="AJ138" s="3"/>
      <c r="AK138" s="3"/>
      <c r="AL138" s="3"/>
      <c r="AM138" s="3"/>
      <c r="AN138" s="18"/>
      <c r="AO138" s="3"/>
    </row>
    <row r="139" spans="2:41">
      <c r="B139" s="1" t="s">
        <v>9</v>
      </c>
      <c r="C139" s="20">
        <f>C154</f>
        <v>0</v>
      </c>
      <c r="E139" s="4">
        <v>44923</v>
      </c>
      <c r="F139" s="3" t="s">
        <v>149</v>
      </c>
      <c r="G139" s="3" t="s">
        <v>150</v>
      </c>
      <c r="H139" s="5">
        <v>170</v>
      </c>
      <c r="N139" s="3"/>
      <c r="O139" s="3"/>
      <c r="P139" s="3"/>
      <c r="Q139" s="3"/>
      <c r="R139" s="18"/>
      <c r="S139" s="3"/>
      <c r="V139" s="17"/>
      <c r="X139" s="1" t="s">
        <v>9</v>
      </c>
      <c r="Y139" s="20">
        <f>Y154</f>
        <v>0</v>
      </c>
      <c r="AA139" s="4">
        <v>44944</v>
      </c>
      <c r="AB139" s="3" t="s">
        <v>194</v>
      </c>
      <c r="AC139" s="3" t="s">
        <v>189</v>
      </c>
      <c r="AD139" s="5">
        <v>580</v>
      </c>
      <c r="AJ139" s="3"/>
      <c r="AK139" s="3"/>
      <c r="AL139" s="3"/>
      <c r="AM139" s="3"/>
      <c r="AN139" s="18"/>
      <c r="AO139" s="3"/>
    </row>
    <row r="140" spans="2:41">
      <c r="B140" s="6" t="s">
        <v>26</v>
      </c>
      <c r="C140" s="21">
        <f>C138-C139</f>
        <v>1760</v>
      </c>
      <c r="E140" s="4">
        <v>45289</v>
      </c>
      <c r="F140" s="3" t="s">
        <v>149</v>
      </c>
      <c r="G140" s="3" t="s">
        <v>326</v>
      </c>
      <c r="H140" s="5">
        <v>380</v>
      </c>
      <c r="N140" s="3"/>
      <c r="O140" s="3"/>
      <c r="P140" s="3"/>
      <c r="Q140" s="3"/>
      <c r="R140" s="18"/>
      <c r="S140" s="3"/>
      <c r="V140" s="17"/>
      <c r="X140" s="6" t="s">
        <v>27</v>
      </c>
      <c r="Y140" s="21">
        <f>Y138-Y139</f>
        <v>2190</v>
      </c>
      <c r="AA140" s="4">
        <v>44951</v>
      </c>
      <c r="AB140" s="3" t="s">
        <v>194</v>
      </c>
      <c r="AC140" s="3" t="s">
        <v>189</v>
      </c>
      <c r="AD140" s="5">
        <v>580</v>
      </c>
      <c r="AJ140" s="3"/>
      <c r="AK140" s="3"/>
      <c r="AL140" s="3"/>
      <c r="AM140" s="3"/>
      <c r="AN140" s="18"/>
      <c r="AO140" s="3"/>
    </row>
    <row r="141" spans="2:41" ht="23.25">
      <c r="B141" s="6"/>
      <c r="C141" s="7"/>
      <c r="E141" s="4">
        <v>44931</v>
      </c>
      <c r="F141" s="3" t="s">
        <v>330</v>
      </c>
      <c r="G141" s="3" t="s">
        <v>332</v>
      </c>
      <c r="H141" s="5">
        <v>300</v>
      </c>
      <c r="N141" s="3"/>
      <c r="O141" s="3"/>
      <c r="P141" s="3"/>
      <c r="Q141" s="3"/>
      <c r="R141" s="18"/>
      <c r="S141" s="3"/>
      <c r="V141" s="17"/>
      <c r="X141" s="175" t="str">
        <f>IF(Y140&lt;0,"NO PAGAR","COBRAR'")</f>
        <v>COBRAR'</v>
      </c>
      <c r="Y141" s="175"/>
      <c r="AA141" s="4">
        <v>44953</v>
      </c>
      <c r="AB141" s="3" t="s">
        <v>194</v>
      </c>
      <c r="AC141" s="3" t="s">
        <v>141</v>
      </c>
      <c r="AD141" s="5">
        <v>180</v>
      </c>
      <c r="AJ141" s="3"/>
      <c r="AK141" s="3"/>
      <c r="AL141" s="3"/>
      <c r="AM141" s="3"/>
      <c r="AN141" s="18"/>
      <c r="AO141" s="3"/>
    </row>
    <row r="142" spans="2:41" ht="23.25">
      <c r="B142" s="175" t="str">
        <f>IF(C140&lt;0,"NO PAGAR","COBRAR'")</f>
        <v>COBRAR'</v>
      </c>
      <c r="C142" s="175"/>
      <c r="E142" s="4">
        <v>44937</v>
      </c>
      <c r="F142" s="3" t="s">
        <v>330</v>
      </c>
      <c r="G142" s="3" t="s">
        <v>97</v>
      </c>
      <c r="H142" s="5">
        <v>285</v>
      </c>
      <c r="N142" s="3"/>
      <c r="O142" s="3"/>
      <c r="P142" s="3"/>
      <c r="Q142" s="3"/>
      <c r="R142" s="18"/>
      <c r="S142" s="3"/>
      <c r="V142" s="17"/>
      <c r="X142" s="6"/>
      <c r="Y142" s="8"/>
      <c r="AA142" s="4">
        <v>44949</v>
      </c>
      <c r="AB142" s="3" t="s">
        <v>262</v>
      </c>
      <c r="AC142" s="3" t="s">
        <v>86</v>
      </c>
      <c r="AD142" s="5">
        <v>120</v>
      </c>
      <c r="AJ142" s="3"/>
      <c r="AK142" s="3"/>
      <c r="AL142" s="3"/>
      <c r="AM142" s="3"/>
      <c r="AN142" s="18"/>
      <c r="AO142" s="3"/>
    </row>
    <row r="143" spans="2:41">
      <c r="B143" s="168" t="s">
        <v>9</v>
      </c>
      <c r="C143" s="169"/>
      <c r="E143" s="4">
        <v>44939</v>
      </c>
      <c r="F143" s="3" t="s">
        <v>330</v>
      </c>
      <c r="G143" s="3" t="s">
        <v>106</v>
      </c>
      <c r="H143" s="5">
        <v>285</v>
      </c>
      <c r="N143" s="3"/>
      <c r="O143" s="3"/>
      <c r="P143" s="3"/>
      <c r="Q143" s="3"/>
      <c r="R143" s="18"/>
      <c r="S143" s="3"/>
      <c r="V143" s="17"/>
      <c r="X143" s="168" t="s">
        <v>9</v>
      </c>
      <c r="Y143" s="169"/>
      <c r="AA143" s="4">
        <v>44944</v>
      </c>
      <c r="AB143" s="3" t="s">
        <v>383</v>
      </c>
      <c r="AC143" s="3" t="s">
        <v>189</v>
      </c>
      <c r="AD143" s="5">
        <v>580</v>
      </c>
      <c r="AJ143" s="3"/>
      <c r="AK143" s="3"/>
      <c r="AL143" s="3"/>
      <c r="AM143" s="3"/>
      <c r="AN143" s="18"/>
      <c r="AO143" s="3"/>
    </row>
    <row r="144" spans="2:41">
      <c r="B144" s="9" t="str">
        <f>IF(Y108&lt;0,"SALDO ADELANTADO","SALDO A FAVOR '")</f>
        <v>SALDO A FAVOR '</v>
      </c>
      <c r="C144" s="10" t="b">
        <f>IF(Y108&lt;=0,Y108*-1)</f>
        <v>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9" t="str">
        <f>IF(C140&lt;0,"SALDO ADELANTADO","SALDO A FAVOR'")</f>
        <v>SALDO A FAVOR'</v>
      </c>
      <c r="Y144" s="10" t="b">
        <f>IF(C140&lt;=0,C140*-1)</f>
        <v>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10</v>
      </c>
      <c r="C145" s="10">
        <f>R153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10</v>
      </c>
      <c r="Y145" s="10">
        <f>AN153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11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11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12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12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13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13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14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14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15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15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16</v>
      </c>
      <c r="C151" s="10"/>
      <c r="E151" s="170" t="s">
        <v>7</v>
      </c>
      <c r="F151" s="171"/>
      <c r="G151" s="172"/>
      <c r="H151" s="5">
        <f>SUM(H137:H150)</f>
        <v>1760</v>
      </c>
      <c r="N151" s="3"/>
      <c r="O151" s="3"/>
      <c r="P151" s="3"/>
      <c r="Q151" s="3"/>
      <c r="R151" s="18"/>
      <c r="S151" s="3"/>
      <c r="V151" s="17"/>
      <c r="X151" s="11" t="s">
        <v>16</v>
      </c>
      <c r="Y151" s="10"/>
      <c r="AA151" s="170" t="s">
        <v>7</v>
      </c>
      <c r="AB151" s="171"/>
      <c r="AC151" s="172"/>
      <c r="AD151" s="5">
        <f>SUM(AD137:AD150)</f>
        <v>2190</v>
      </c>
      <c r="AJ151" s="3"/>
      <c r="AK151" s="3"/>
      <c r="AL151" s="3"/>
      <c r="AM151" s="3"/>
      <c r="AN151" s="18"/>
      <c r="AO151" s="3"/>
    </row>
    <row r="152" spans="2:41">
      <c r="B152" s="11" t="s">
        <v>17</v>
      </c>
      <c r="C152" s="10"/>
      <c r="E152" s="13"/>
      <c r="F152" s="13"/>
      <c r="G152" s="13"/>
      <c r="N152" s="3"/>
      <c r="O152" s="3"/>
      <c r="P152" s="3"/>
      <c r="Q152" s="3"/>
      <c r="R152" s="18"/>
      <c r="S152" s="3"/>
      <c r="V152" s="17"/>
      <c r="X152" s="11" t="s">
        <v>17</v>
      </c>
      <c r="Y152" s="10"/>
      <c r="AA152" s="13"/>
      <c r="AB152" s="13"/>
      <c r="AC152" s="13"/>
      <c r="AJ152" s="3"/>
      <c r="AK152" s="3"/>
      <c r="AL152" s="3"/>
      <c r="AM152" s="3"/>
      <c r="AN152" s="18"/>
      <c r="AO152" s="3"/>
    </row>
    <row r="153" spans="2:41">
      <c r="B153" s="12"/>
      <c r="C153" s="10"/>
      <c r="N153" s="170" t="s">
        <v>7</v>
      </c>
      <c r="O153" s="171"/>
      <c r="P153" s="171"/>
      <c r="Q153" s="172"/>
      <c r="R153" s="18">
        <f>SUM(R137:R152)</f>
        <v>0</v>
      </c>
      <c r="S153" s="3"/>
      <c r="V153" s="17"/>
      <c r="X153" s="12"/>
      <c r="Y153" s="10"/>
      <c r="AJ153" s="170" t="s">
        <v>7</v>
      </c>
      <c r="AK153" s="171"/>
      <c r="AL153" s="171"/>
      <c r="AM153" s="172"/>
      <c r="AN153" s="18">
        <f>SUM(AN137:AN152)</f>
        <v>0</v>
      </c>
      <c r="AO153" s="3"/>
    </row>
    <row r="154" spans="2:41">
      <c r="B154" s="15" t="s">
        <v>18</v>
      </c>
      <c r="C154" s="16">
        <f>SUM(C144:C153)</f>
        <v>0</v>
      </c>
      <c r="D154" t="s">
        <v>22</v>
      </c>
      <c r="E154" t="s">
        <v>21</v>
      </c>
      <c r="V154" s="17"/>
      <c r="X154" s="15" t="s">
        <v>18</v>
      </c>
      <c r="Y154" s="16">
        <f>SUM(Y144:Y153)</f>
        <v>0</v>
      </c>
      <c r="Z154" t="s">
        <v>22</v>
      </c>
      <c r="AA154" t="s">
        <v>21</v>
      </c>
    </row>
    <row r="155" spans="2:41">
      <c r="E155" s="1" t="s">
        <v>19</v>
      </c>
      <c r="V155" s="17"/>
      <c r="AA155" s="1" t="s">
        <v>19</v>
      </c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</row>
    <row r="169" spans="2:41">
      <c r="V169" s="17"/>
      <c r="AC169" s="176" t="s">
        <v>29</v>
      </c>
      <c r="AD169" s="176"/>
      <c r="AE169" s="176"/>
    </row>
    <row r="170" spans="2:41">
      <c r="H170" s="173" t="s">
        <v>28</v>
      </c>
      <c r="I170" s="173"/>
      <c r="J170" s="173"/>
      <c r="V170" s="17"/>
      <c r="AC170" s="176"/>
      <c r="AD170" s="176"/>
      <c r="AE170" s="176"/>
    </row>
    <row r="171" spans="2:41">
      <c r="H171" s="173"/>
      <c r="I171" s="173"/>
      <c r="J171" s="173"/>
      <c r="V171" s="17"/>
      <c r="AC171" s="176"/>
      <c r="AD171" s="176"/>
      <c r="AE171" s="176"/>
    </row>
    <row r="172" spans="2:41">
      <c r="V172" s="17"/>
    </row>
    <row r="173" spans="2:41">
      <c r="V173" s="17"/>
    </row>
    <row r="174" spans="2:41" ht="23.25">
      <c r="B174" s="22" t="s">
        <v>63</v>
      </c>
      <c r="V174" s="17"/>
      <c r="X174" s="22" t="s">
        <v>63</v>
      </c>
    </row>
    <row r="175" spans="2:41" ht="23.25">
      <c r="B175" s="23" t="s">
        <v>130</v>
      </c>
      <c r="C175" s="20">
        <f>IF(X135="PAGADO",0,Y140)</f>
        <v>2190</v>
      </c>
      <c r="E175" s="174" t="s">
        <v>79</v>
      </c>
      <c r="F175" s="174"/>
      <c r="G175" s="174"/>
      <c r="H175" s="174"/>
      <c r="V175" s="17"/>
      <c r="X175" s="23" t="s">
        <v>32</v>
      </c>
      <c r="Y175" s="20">
        <f>IF(B175="PAGADO",0,C180)</f>
        <v>0</v>
      </c>
      <c r="AA175" s="174" t="s">
        <v>356</v>
      </c>
      <c r="AB175" s="174"/>
      <c r="AC175" s="174"/>
      <c r="AD175" s="174"/>
    </row>
    <row r="176" spans="2:41">
      <c r="B176" s="1" t="s">
        <v>0</v>
      </c>
      <c r="C176" s="19">
        <f>H191</f>
        <v>0</v>
      </c>
      <c r="E176" s="2" t="s">
        <v>1</v>
      </c>
      <c r="F176" s="2" t="s">
        <v>2</v>
      </c>
      <c r="G176" s="2" t="s">
        <v>3</v>
      </c>
      <c r="H176" s="2" t="s">
        <v>4</v>
      </c>
      <c r="N176" s="2" t="s">
        <v>1</v>
      </c>
      <c r="O176" s="2" t="s">
        <v>5</v>
      </c>
      <c r="P176" s="2" t="s">
        <v>4</v>
      </c>
      <c r="Q176" s="2" t="s">
        <v>6</v>
      </c>
      <c r="R176" s="2" t="s">
        <v>7</v>
      </c>
      <c r="S176" s="3"/>
      <c r="V176" s="17"/>
      <c r="X176" s="1" t="s">
        <v>0</v>
      </c>
      <c r="Y176" s="19">
        <f>AD191</f>
        <v>500</v>
      </c>
      <c r="AA176" s="2" t="s">
        <v>1</v>
      </c>
      <c r="AB176" s="2" t="s">
        <v>2</v>
      </c>
      <c r="AC176" s="2" t="s">
        <v>3</v>
      </c>
      <c r="AD176" s="2" t="s">
        <v>4</v>
      </c>
      <c r="AJ176" s="2" t="s">
        <v>1</v>
      </c>
      <c r="AK176" s="2" t="s">
        <v>5</v>
      </c>
      <c r="AL176" s="2" t="s">
        <v>4</v>
      </c>
      <c r="AM176" s="2" t="s">
        <v>6</v>
      </c>
      <c r="AN176" s="2" t="s">
        <v>7</v>
      </c>
      <c r="AO176" s="3"/>
    </row>
    <row r="177" spans="2:41">
      <c r="C177" s="20"/>
      <c r="E177" s="4"/>
      <c r="F177" s="3"/>
      <c r="G177" s="3"/>
      <c r="H177" s="5"/>
      <c r="N177" s="25">
        <v>44985</v>
      </c>
      <c r="O177" s="3" t="s">
        <v>315</v>
      </c>
      <c r="P177" s="3">
        <v>300</v>
      </c>
      <c r="Q177" s="3"/>
      <c r="R177" s="18">
        <v>300</v>
      </c>
      <c r="S177" s="3"/>
      <c r="V177" s="17"/>
      <c r="Y177" s="20"/>
      <c r="AA177" s="4">
        <v>44974</v>
      </c>
      <c r="AB177" s="3" t="s">
        <v>201</v>
      </c>
      <c r="AC177" s="3" t="s">
        <v>379</v>
      </c>
      <c r="AD177" s="5">
        <v>220</v>
      </c>
      <c r="AJ177" s="25">
        <v>44994</v>
      </c>
      <c r="AK177" s="3" t="s">
        <v>485</v>
      </c>
      <c r="AL177" s="3">
        <v>20</v>
      </c>
      <c r="AM177" s="3"/>
      <c r="AN177" s="18">
        <v>20</v>
      </c>
      <c r="AO177" s="3"/>
    </row>
    <row r="178" spans="2:41">
      <c r="B178" s="1" t="s">
        <v>24</v>
      </c>
      <c r="C178" s="19">
        <f>IF(C175&gt;0,C175+C176,C176)</f>
        <v>2190</v>
      </c>
      <c r="E178" s="4"/>
      <c r="F178" s="3"/>
      <c r="G178" s="3"/>
      <c r="H178" s="5"/>
      <c r="N178" s="25">
        <v>44985</v>
      </c>
      <c r="O178" s="3" t="s">
        <v>410</v>
      </c>
      <c r="P178" s="3"/>
      <c r="Q178" s="3"/>
      <c r="R178" s="18">
        <v>100</v>
      </c>
      <c r="S178" s="3"/>
      <c r="V178" s="17"/>
      <c r="X178" s="1" t="s">
        <v>24</v>
      </c>
      <c r="Y178" s="19">
        <f>IF(Y175&gt;0,Y175+Y176,Y176)</f>
        <v>500</v>
      </c>
      <c r="AA178" s="4">
        <v>44974</v>
      </c>
      <c r="AB178" s="3" t="s">
        <v>201</v>
      </c>
      <c r="AC178" s="3" t="s">
        <v>442</v>
      </c>
      <c r="AD178" s="5">
        <v>110</v>
      </c>
      <c r="AE178" t="s">
        <v>443</v>
      </c>
      <c r="AJ178" s="3"/>
      <c r="AK178" s="3"/>
      <c r="AL178" s="3"/>
      <c r="AM178" s="3"/>
      <c r="AN178" s="18"/>
      <c r="AO178" s="3"/>
    </row>
    <row r="179" spans="2:41">
      <c r="B179" s="1" t="s">
        <v>9</v>
      </c>
      <c r="C179" s="20">
        <f>C194</f>
        <v>559.88</v>
      </c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" t="s">
        <v>9</v>
      </c>
      <c r="Y179" s="20">
        <f>Y194</f>
        <v>582.07999999999993</v>
      </c>
      <c r="AA179" s="4">
        <v>44936</v>
      </c>
      <c r="AB179" s="3" t="s">
        <v>149</v>
      </c>
      <c r="AC179" s="3" t="s">
        <v>150</v>
      </c>
      <c r="AD179" s="5">
        <v>170</v>
      </c>
      <c r="AJ179" s="3"/>
      <c r="AK179" s="3"/>
      <c r="AL179" s="3"/>
      <c r="AM179" s="3"/>
      <c r="AN179" s="18"/>
      <c r="AO179" s="3"/>
    </row>
    <row r="180" spans="2:41">
      <c r="B180" s="6" t="s">
        <v>25</v>
      </c>
      <c r="C180" s="21">
        <f>C178-C179</f>
        <v>1630.12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6" t="s">
        <v>8</v>
      </c>
      <c r="Y180" s="21">
        <f>Y178-Y179</f>
        <v>-82.079999999999927</v>
      </c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ht="26.25">
      <c r="B181" s="177" t="str">
        <f>IF(C180&lt;0,"NO PAGAR","COBRAR")</f>
        <v>COBRAR</v>
      </c>
      <c r="C181" s="177"/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177" t="str">
        <f>IF(Y180&lt;0,"NO PAGAR","COBRAR")</f>
        <v>NO PAGAR</v>
      </c>
      <c r="Y181" s="177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68" t="s">
        <v>9</v>
      </c>
      <c r="C182" s="169"/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68" t="s">
        <v>9</v>
      </c>
      <c r="Y182" s="169"/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9" t="str">
        <f>IF(C208&lt;0,"SALDO A FAVOR","SALDO ADELANTAD0'")</f>
        <v>SALDO ADELANTAD0'</v>
      </c>
      <c r="C183" s="10" t="b">
        <f>IF(Y140&lt;=0,Y140*-1)</f>
        <v>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9" t="str">
        <f>IF(C180&lt;0,"SALDO ADELANTADO","SALDO A FAVOR'")</f>
        <v>SALDO A FAVOR'</v>
      </c>
      <c r="Y183" s="10" t="b">
        <f>IF(C180&lt;=0,C180*-1)</f>
        <v>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10</v>
      </c>
      <c r="C184" s="10">
        <f>R193</f>
        <v>400</v>
      </c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10</v>
      </c>
      <c r="Y184" s="10">
        <f>AN193</f>
        <v>20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11</v>
      </c>
      <c r="C185" s="10">
        <v>50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11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12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12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13</v>
      </c>
      <c r="C187" s="10">
        <v>10</v>
      </c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13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14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14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15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15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16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460</v>
      </c>
      <c r="Y190" s="10">
        <v>18.02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17</v>
      </c>
      <c r="C191" s="10">
        <v>99.88</v>
      </c>
      <c r="E191" s="170" t="s">
        <v>7</v>
      </c>
      <c r="F191" s="171"/>
      <c r="G191" s="172"/>
      <c r="H191" s="5">
        <f>SUM(H177:H190)</f>
        <v>0</v>
      </c>
      <c r="N191" s="3"/>
      <c r="O191" s="3"/>
      <c r="P191" s="3"/>
      <c r="Q191" s="3"/>
      <c r="R191" s="18"/>
      <c r="S191" s="3"/>
      <c r="V191" s="17"/>
      <c r="X191" s="11" t="s">
        <v>17</v>
      </c>
      <c r="Y191" s="10">
        <v>544.05999999999995</v>
      </c>
      <c r="AA191" s="170" t="s">
        <v>7</v>
      </c>
      <c r="AB191" s="171"/>
      <c r="AC191" s="172"/>
      <c r="AD191" s="5">
        <f>SUM(AD177:AD190)</f>
        <v>500</v>
      </c>
      <c r="AJ191" s="3"/>
      <c r="AK191" s="3"/>
      <c r="AL191" s="3"/>
      <c r="AM191" s="3"/>
      <c r="AN191" s="18"/>
      <c r="AO191" s="3"/>
    </row>
    <row r="192" spans="2:41">
      <c r="B192" s="12"/>
      <c r="C192" s="10"/>
      <c r="E192" s="13"/>
      <c r="F192" s="13"/>
      <c r="G192" s="13"/>
      <c r="N192" s="3"/>
      <c r="O192" s="3"/>
      <c r="P192" s="3"/>
      <c r="Q192" s="3"/>
      <c r="R192" s="18"/>
      <c r="S192" s="3"/>
      <c r="V192" s="17"/>
      <c r="X192" s="12"/>
      <c r="Y192" s="10"/>
      <c r="AA192" s="13"/>
      <c r="AB192" s="13"/>
      <c r="AC192" s="13"/>
      <c r="AJ192" s="3"/>
      <c r="AK192" s="3"/>
      <c r="AL192" s="3"/>
      <c r="AM192" s="3"/>
      <c r="AN192" s="18"/>
      <c r="AO192" s="3"/>
    </row>
    <row r="193" spans="1:43">
      <c r="B193" s="12"/>
      <c r="C193" s="10"/>
      <c r="N193" s="170" t="s">
        <v>7</v>
      </c>
      <c r="O193" s="171"/>
      <c r="P193" s="171"/>
      <c r="Q193" s="172"/>
      <c r="R193" s="18">
        <f>SUM(R177:R192)</f>
        <v>400</v>
      </c>
      <c r="S193" s="3"/>
      <c r="V193" s="17"/>
      <c r="X193" s="12"/>
      <c r="Y193" s="10"/>
      <c r="AJ193" s="170" t="s">
        <v>7</v>
      </c>
      <c r="AK193" s="171"/>
      <c r="AL193" s="171"/>
      <c r="AM193" s="172"/>
      <c r="AN193" s="18">
        <f>SUM(AN177:AN192)</f>
        <v>20</v>
      </c>
      <c r="AO193" s="3"/>
    </row>
    <row r="194" spans="1:43">
      <c r="B194" s="15" t="s">
        <v>18</v>
      </c>
      <c r="C194" s="16">
        <f>SUM(C183:C193)</f>
        <v>559.88</v>
      </c>
      <c r="V194" s="17"/>
      <c r="X194" s="15" t="s">
        <v>18</v>
      </c>
      <c r="Y194" s="16">
        <f>SUM(Y183:Y193)</f>
        <v>582.07999999999993</v>
      </c>
    </row>
    <row r="195" spans="1:43">
      <c r="D195" t="s">
        <v>22</v>
      </c>
      <c r="E195" t="s">
        <v>21</v>
      </c>
      <c r="V195" s="17"/>
      <c r="Z195" t="s">
        <v>22</v>
      </c>
      <c r="AA195" t="s">
        <v>21</v>
      </c>
    </row>
    <row r="196" spans="1:43">
      <c r="E196" s="1" t="s">
        <v>19</v>
      </c>
      <c r="V196" s="17"/>
      <c r="AA196" s="1" t="s">
        <v>19</v>
      </c>
    </row>
    <row r="197" spans="1:43">
      <c r="V197" s="17"/>
    </row>
    <row r="198" spans="1:43">
      <c r="V198" s="17"/>
    </row>
    <row r="199" spans="1:43">
      <c r="V199" s="17"/>
    </row>
    <row r="200" spans="1:43">
      <c r="V200" s="17"/>
    </row>
    <row r="201" spans="1:43">
      <c r="V201" s="17"/>
    </row>
    <row r="202" spans="1:43">
      <c r="V202" s="17"/>
    </row>
    <row r="203" spans="1:4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</row>
    <row r="204" spans="1:43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</row>
    <row r="205" spans="1:43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</row>
    <row r="206" spans="1:43">
      <c r="V206" s="17"/>
    </row>
    <row r="207" spans="1:43">
      <c r="H207" s="173" t="s">
        <v>30</v>
      </c>
      <c r="I207" s="173"/>
      <c r="J207" s="173"/>
      <c r="V207" s="17"/>
      <c r="AA207" s="173" t="s">
        <v>31</v>
      </c>
      <c r="AB207" s="173"/>
      <c r="AC207" s="173"/>
    </row>
    <row r="208" spans="1:43">
      <c r="H208" s="173"/>
      <c r="I208" s="173"/>
      <c r="J208" s="173"/>
      <c r="V208" s="17"/>
      <c r="AA208" s="173"/>
      <c r="AB208" s="173"/>
      <c r="AC208" s="173"/>
    </row>
    <row r="209" spans="2:41">
      <c r="V209" s="17"/>
    </row>
    <row r="210" spans="2:41">
      <c r="V210" s="17"/>
    </row>
    <row r="211" spans="2:41" ht="23.25">
      <c r="B211" s="24" t="s">
        <v>63</v>
      </c>
      <c r="V211" s="17"/>
      <c r="X211" s="22" t="s">
        <v>63</v>
      </c>
    </row>
    <row r="212" spans="2:41" ht="23.25">
      <c r="B212" s="23" t="s">
        <v>82</v>
      </c>
      <c r="C212" s="20">
        <f>IF(X175="PAGADO",0,Y180)</f>
        <v>-82.079999999999927</v>
      </c>
      <c r="E212" s="174" t="s">
        <v>356</v>
      </c>
      <c r="F212" s="174"/>
      <c r="G212" s="174"/>
      <c r="H212" s="174"/>
      <c r="V212" s="17"/>
      <c r="X212" s="23" t="s">
        <v>130</v>
      </c>
      <c r="Y212" s="20">
        <f>IF(B212="PAGADO",0,C217)</f>
        <v>0</v>
      </c>
      <c r="AA212" s="174" t="s">
        <v>545</v>
      </c>
      <c r="AB212" s="174"/>
      <c r="AC212" s="174"/>
      <c r="AD212" s="174"/>
    </row>
    <row r="213" spans="2:41">
      <c r="B213" s="1" t="s">
        <v>0</v>
      </c>
      <c r="C213" s="19">
        <f>H228</f>
        <v>1680</v>
      </c>
      <c r="E213" s="2" t="s">
        <v>1</v>
      </c>
      <c r="F213" s="2" t="s">
        <v>2</v>
      </c>
      <c r="G213" s="2" t="s">
        <v>3</v>
      </c>
      <c r="H213" s="2" t="s">
        <v>4</v>
      </c>
      <c r="N213" s="2" t="s">
        <v>1</v>
      </c>
      <c r="O213" s="2" t="s">
        <v>5</v>
      </c>
      <c r="P213" s="2" t="s">
        <v>4</v>
      </c>
      <c r="Q213" s="2" t="s">
        <v>6</v>
      </c>
      <c r="R213" s="2" t="s">
        <v>7</v>
      </c>
      <c r="S213" s="3"/>
      <c r="V213" s="17"/>
      <c r="X213" s="1" t="s">
        <v>0</v>
      </c>
      <c r="Y213" s="19">
        <f>AD228</f>
        <v>1290</v>
      </c>
      <c r="AA213" s="2" t="s">
        <v>1</v>
      </c>
      <c r="AB213" s="2" t="s">
        <v>2</v>
      </c>
      <c r="AC213" s="2" t="s">
        <v>3</v>
      </c>
      <c r="AD213" s="2" t="s">
        <v>4</v>
      </c>
      <c r="AJ213" s="2" t="s">
        <v>1</v>
      </c>
      <c r="AK213" s="2" t="s">
        <v>5</v>
      </c>
      <c r="AL213" s="2" t="s">
        <v>4</v>
      </c>
      <c r="AM213" s="2" t="s">
        <v>6</v>
      </c>
      <c r="AN213" s="2" t="s">
        <v>7</v>
      </c>
      <c r="AO213" s="3"/>
    </row>
    <row r="214" spans="2:41">
      <c r="C214" s="20"/>
      <c r="E214" s="4">
        <v>44926</v>
      </c>
      <c r="F214" s="3" t="s">
        <v>489</v>
      </c>
      <c r="G214" s="3" t="s">
        <v>490</v>
      </c>
      <c r="H214" s="5">
        <v>390</v>
      </c>
      <c r="N214" s="3"/>
      <c r="O214" s="3"/>
      <c r="P214" s="3"/>
      <c r="Q214" s="3"/>
      <c r="R214" s="18"/>
      <c r="S214" s="3"/>
      <c r="V214" s="17"/>
      <c r="Y214" s="20"/>
      <c r="AA214" s="4">
        <v>44943</v>
      </c>
      <c r="AB214" s="3" t="s">
        <v>149</v>
      </c>
      <c r="AC214" s="3" t="s">
        <v>141</v>
      </c>
      <c r="AD214" s="5">
        <v>180</v>
      </c>
      <c r="AE214" t="s">
        <v>536</v>
      </c>
      <c r="AJ214" s="3"/>
      <c r="AK214" s="3"/>
      <c r="AL214" s="3"/>
      <c r="AM214" s="3"/>
      <c r="AN214" s="18"/>
      <c r="AO214" s="3"/>
    </row>
    <row r="215" spans="2:41">
      <c r="B215" s="1" t="s">
        <v>24</v>
      </c>
      <c r="C215" s="19">
        <f>IF(C212&gt;0,C212+C213,C213)</f>
        <v>1680</v>
      </c>
      <c r="E215" s="4">
        <v>44970</v>
      </c>
      <c r="F215" s="3" t="s">
        <v>498</v>
      </c>
      <c r="G215" s="3" t="s">
        <v>497</v>
      </c>
      <c r="H215" s="5">
        <v>210</v>
      </c>
      <c r="N215" s="3"/>
      <c r="O215" s="3"/>
      <c r="P215" s="3"/>
      <c r="Q215" s="3"/>
      <c r="R215" s="18"/>
      <c r="S215" s="3"/>
      <c r="V215" s="17"/>
      <c r="X215" s="1" t="s">
        <v>24</v>
      </c>
      <c r="Y215" s="19">
        <f>IF(Y212&gt;0,Y212+Y213,Y213)</f>
        <v>1290</v>
      </c>
      <c r="AA215" s="4">
        <v>44956</v>
      </c>
      <c r="AB215" s="3" t="s">
        <v>149</v>
      </c>
      <c r="AC215" s="3" t="s">
        <v>141</v>
      </c>
      <c r="AD215" s="5">
        <v>180</v>
      </c>
      <c r="AE215" t="s">
        <v>536</v>
      </c>
      <c r="AJ215" s="3"/>
      <c r="AK215" s="3"/>
      <c r="AL215" s="3"/>
      <c r="AM215" s="3"/>
      <c r="AN215" s="18"/>
      <c r="AO215" s="3"/>
    </row>
    <row r="216" spans="2:41">
      <c r="B216" s="1" t="s">
        <v>9</v>
      </c>
      <c r="C216" s="20">
        <f>C240</f>
        <v>82.079999999999927</v>
      </c>
      <c r="E216" s="4">
        <v>44971</v>
      </c>
      <c r="F216" s="3" t="s">
        <v>498</v>
      </c>
      <c r="G216" s="3" t="s">
        <v>96</v>
      </c>
      <c r="H216" s="5">
        <v>140</v>
      </c>
      <c r="N216" s="3"/>
      <c r="O216" s="3"/>
      <c r="P216" s="3"/>
      <c r="Q216" s="3"/>
      <c r="R216" s="18"/>
      <c r="S216" s="3"/>
      <c r="V216" s="17"/>
      <c r="X216" s="1" t="s">
        <v>9</v>
      </c>
      <c r="Y216" s="20">
        <f>Y240</f>
        <v>284.37200000000001</v>
      </c>
      <c r="AA216" s="4">
        <v>44958</v>
      </c>
      <c r="AB216" s="3" t="s">
        <v>149</v>
      </c>
      <c r="AC216" s="3" t="s">
        <v>141</v>
      </c>
      <c r="AD216" s="5">
        <v>170</v>
      </c>
      <c r="AJ216" s="3"/>
      <c r="AK216" s="3"/>
      <c r="AL216" s="3"/>
      <c r="AM216" s="3"/>
      <c r="AN216" s="18"/>
      <c r="AO216" s="3"/>
    </row>
    <row r="217" spans="2:41">
      <c r="B217" s="6" t="s">
        <v>26</v>
      </c>
      <c r="C217" s="21">
        <f>C215-C216</f>
        <v>1597.92</v>
      </c>
      <c r="E217" s="4">
        <v>44972</v>
      </c>
      <c r="F217" s="3" t="s">
        <v>498</v>
      </c>
      <c r="G217" s="3" t="s">
        <v>332</v>
      </c>
      <c r="H217" s="5">
        <v>300</v>
      </c>
      <c r="N217" s="3"/>
      <c r="O217" s="3"/>
      <c r="P217" s="3"/>
      <c r="Q217" s="3"/>
      <c r="R217" s="18"/>
      <c r="S217" s="3"/>
      <c r="V217" s="17"/>
      <c r="X217" s="6" t="s">
        <v>27</v>
      </c>
      <c r="Y217" s="21">
        <f>Y215-Y216</f>
        <v>1005.6279999999999</v>
      </c>
      <c r="AA217" s="4">
        <v>44943</v>
      </c>
      <c r="AB217" s="3" t="s">
        <v>549</v>
      </c>
      <c r="AC217" s="3" t="s">
        <v>180</v>
      </c>
      <c r="AD217" s="5">
        <v>280</v>
      </c>
      <c r="AJ217" s="3"/>
      <c r="AK217" s="3"/>
      <c r="AL217" s="3"/>
      <c r="AM217" s="3"/>
      <c r="AN217" s="18"/>
      <c r="AO217" s="3"/>
    </row>
    <row r="218" spans="2:41" ht="23.25">
      <c r="B218" s="6"/>
      <c r="C218" s="7"/>
      <c r="E218" s="4">
        <v>44973</v>
      </c>
      <c r="F218" s="3" t="s">
        <v>496</v>
      </c>
      <c r="G218" s="3" t="s">
        <v>499</v>
      </c>
      <c r="H218" s="5">
        <v>340</v>
      </c>
      <c r="N218" s="3"/>
      <c r="O218" s="3"/>
      <c r="P218" s="3"/>
      <c r="Q218" s="3"/>
      <c r="R218" s="18"/>
      <c r="S218" s="3"/>
      <c r="V218" s="17"/>
      <c r="X218" s="175" t="str">
        <f>IF(Y217&lt;0,"NO PAGAR","COBRAR'")</f>
        <v>COBRAR'</v>
      </c>
      <c r="Y218" s="175"/>
      <c r="AA218" s="4">
        <v>44945</v>
      </c>
      <c r="AB218" s="3" t="s">
        <v>550</v>
      </c>
      <c r="AC218" s="3" t="s">
        <v>86</v>
      </c>
      <c r="AD218" s="5">
        <v>240</v>
      </c>
      <c r="AJ218" s="3"/>
      <c r="AK218" s="3"/>
      <c r="AL218" s="3"/>
      <c r="AM218" s="3"/>
      <c r="AN218" s="18"/>
      <c r="AO218" s="3"/>
    </row>
    <row r="219" spans="2:41" ht="23.25">
      <c r="B219" s="175" t="str">
        <f>IF(C217&lt;0,"NO PAGAR","COBRAR'")</f>
        <v>COBRAR'</v>
      </c>
      <c r="C219" s="175"/>
      <c r="E219" s="4">
        <v>44981</v>
      </c>
      <c r="F219" s="3" t="s">
        <v>496</v>
      </c>
      <c r="G219" s="3" t="s">
        <v>332</v>
      </c>
      <c r="H219" s="5">
        <v>300</v>
      </c>
      <c r="N219" s="3"/>
      <c r="O219" s="3"/>
      <c r="P219" s="3"/>
      <c r="Q219" s="3"/>
      <c r="R219" s="18"/>
      <c r="S219" s="3"/>
      <c r="V219" s="17"/>
      <c r="X219" s="6"/>
      <c r="Y219" s="8"/>
      <c r="AA219" s="4">
        <v>44952</v>
      </c>
      <c r="AB219" s="3" t="s">
        <v>550</v>
      </c>
      <c r="AC219" s="3" t="s">
        <v>86</v>
      </c>
      <c r="AD219" s="5">
        <v>240</v>
      </c>
      <c r="AJ219" s="3"/>
      <c r="AK219" s="3"/>
      <c r="AL219" s="3"/>
      <c r="AM219" s="3"/>
      <c r="AN219" s="18"/>
      <c r="AO219" s="3"/>
    </row>
    <row r="220" spans="2:41">
      <c r="B220" s="168" t="s">
        <v>9</v>
      </c>
      <c r="C220" s="169"/>
      <c r="E220" s="4"/>
      <c r="F220" s="3"/>
      <c r="G220" s="3"/>
      <c r="H220" s="5"/>
      <c r="N220" s="3"/>
      <c r="O220" s="3"/>
      <c r="P220" s="3"/>
      <c r="Q220" s="3"/>
      <c r="R220" s="18"/>
      <c r="S220" s="3"/>
      <c r="V220" s="17"/>
      <c r="X220" s="168" t="s">
        <v>9</v>
      </c>
      <c r="Y220" s="169"/>
      <c r="AA220" s="4"/>
      <c r="AB220" s="3"/>
      <c r="AC220" s="3"/>
      <c r="AD220" s="5"/>
      <c r="AJ220" s="3"/>
      <c r="AK220" s="3"/>
      <c r="AL220" s="3"/>
      <c r="AM220" s="3"/>
      <c r="AN220" s="18"/>
      <c r="AO220" s="3"/>
    </row>
    <row r="221" spans="2:41">
      <c r="B221" s="9" t="str">
        <f>IF(Y180&lt;0,"SALDO ADELANTADO","SALDO A FAVOR '")</f>
        <v>SALDO ADELANTADO</v>
      </c>
      <c r="C221" s="10">
        <f>IF(Y180&lt;=0,Y180*-1)</f>
        <v>82.079999999999927</v>
      </c>
      <c r="E221" s="4"/>
      <c r="F221" s="3"/>
      <c r="G221" s="3"/>
      <c r="H221" s="5"/>
      <c r="N221" s="3"/>
      <c r="O221" s="3"/>
      <c r="P221" s="3"/>
      <c r="Q221" s="3"/>
      <c r="R221" s="18"/>
      <c r="S221" s="3"/>
      <c r="V221" s="17"/>
      <c r="X221" s="9" t="str">
        <f>IF(C217&lt;0,"SALDO ADELANTADO","SALDO A FAVOR'")</f>
        <v>SALDO A FAVOR'</v>
      </c>
      <c r="Y221" s="10" t="b">
        <f>IF(C217&lt;=0,C217*-1)</f>
        <v>0</v>
      </c>
      <c r="AA221" s="4"/>
      <c r="AB221" s="3"/>
      <c r="AC221" s="3"/>
      <c r="AD221" s="5"/>
      <c r="AJ221" s="3"/>
      <c r="AK221" s="3"/>
      <c r="AL221" s="3"/>
      <c r="AM221" s="3"/>
      <c r="AN221" s="18"/>
      <c r="AO221" s="3"/>
    </row>
    <row r="222" spans="2:41">
      <c r="B222" s="11" t="s">
        <v>10</v>
      </c>
      <c r="C222" s="10">
        <f>R230</f>
        <v>0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1" t="s">
        <v>10</v>
      </c>
      <c r="Y222" s="10">
        <f>AN230</f>
        <v>0</v>
      </c>
      <c r="AA222" s="4"/>
      <c r="AB222" s="3"/>
      <c r="AC222" s="3"/>
      <c r="AD222" s="5"/>
      <c r="AJ222" s="3"/>
      <c r="AK222" s="3"/>
      <c r="AL222" s="3"/>
      <c r="AM222" s="3"/>
      <c r="AN222" s="18"/>
      <c r="AO222" s="3"/>
    </row>
    <row r="223" spans="2:41">
      <c r="B223" s="11" t="s">
        <v>11</v>
      </c>
      <c r="C223" s="10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11" t="s">
        <v>11</v>
      </c>
      <c r="Y223" s="10"/>
      <c r="AA223" s="4"/>
      <c r="AB223" s="3"/>
      <c r="AC223" s="3"/>
      <c r="AD223" s="5"/>
      <c r="AJ223" s="3"/>
      <c r="AK223" s="3"/>
      <c r="AL223" s="3"/>
      <c r="AM223" s="3"/>
      <c r="AN223" s="18"/>
      <c r="AO223" s="3"/>
    </row>
    <row r="224" spans="2:41">
      <c r="B224" s="11" t="s">
        <v>12</v>
      </c>
      <c r="C224" s="10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1" t="s">
        <v>12</v>
      </c>
      <c r="Y224" s="10"/>
      <c r="AA224" s="4"/>
      <c r="AB224" s="3"/>
      <c r="AC224" s="3"/>
      <c r="AD224" s="5"/>
      <c r="AJ224" s="3"/>
      <c r="AK224" s="3"/>
      <c r="AL224" s="3"/>
      <c r="AM224" s="3"/>
      <c r="AN224" s="18"/>
      <c r="AO224" s="3"/>
    </row>
    <row r="225" spans="2:41">
      <c r="B225" s="11" t="s">
        <v>13</v>
      </c>
      <c r="C225" s="10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11" t="s">
        <v>13</v>
      </c>
      <c r="Y225" s="10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11" t="s">
        <v>14</v>
      </c>
      <c r="C226" s="10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1" t="s">
        <v>14</v>
      </c>
      <c r="Y226" s="10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15</v>
      </c>
      <c r="C227" s="10"/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1" t="s">
        <v>15</v>
      </c>
      <c r="Y227" s="10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16</v>
      </c>
      <c r="C228" s="10"/>
      <c r="E228" s="170" t="s">
        <v>7</v>
      </c>
      <c r="F228" s="171"/>
      <c r="G228" s="172"/>
      <c r="H228" s="5">
        <f>SUM(H214:H227)</f>
        <v>1680</v>
      </c>
      <c r="N228" s="3"/>
      <c r="O228" s="3"/>
      <c r="P228" s="3"/>
      <c r="Q228" s="3"/>
      <c r="R228" s="18"/>
      <c r="S228" s="3"/>
      <c r="V228" s="17"/>
      <c r="X228" s="11" t="s">
        <v>16</v>
      </c>
      <c r="Y228" s="10"/>
      <c r="AA228" s="170" t="s">
        <v>7</v>
      </c>
      <c r="AB228" s="171"/>
      <c r="AC228" s="172"/>
      <c r="AD228" s="5">
        <f>SUM(AD214:AD227)</f>
        <v>1290</v>
      </c>
      <c r="AJ228" s="3"/>
      <c r="AK228" s="3"/>
      <c r="AL228" s="3"/>
      <c r="AM228" s="3"/>
      <c r="AN228" s="18"/>
      <c r="AO228" s="3"/>
    </row>
    <row r="229" spans="2:41">
      <c r="B229" s="11" t="s">
        <v>17</v>
      </c>
      <c r="C229" s="10"/>
      <c r="E229" s="13"/>
      <c r="F229" s="13"/>
      <c r="G229" s="13"/>
      <c r="N229" s="3"/>
      <c r="O229" s="3"/>
      <c r="P229" s="3"/>
      <c r="Q229" s="3"/>
      <c r="R229" s="18"/>
      <c r="S229" s="3"/>
      <c r="V229" s="17"/>
      <c r="X229" s="11" t="s">
        <v>553</v>
      </c>
      <c r="Y229" s="72">
        <v>284.37200000000001</v>
      </c>
      <c r="AA229" s="13"/>
      <c r="AB229" s="13"/>
      <c r="AC229" s="13"/>
      <c r="AJ229" s="3"/>
      <c r="AK229" s="3"/>
      <c r="AL229" s="3"/>
      <c r="AM229" s="3"/>
      <c r="AN229" s="18"/>
      <c r="AO229" s="3"/>
    </row>
    <row r="230" spans="2:41">
      <c r="B230" s="12"/>
      <c r="C230" s="10"/>
      <c r="N230" s="170" t="s">
        <v>7</v>
      </c>
      <c r="O230" s="171"/>
      <c r="P230" s="171"/>
      <c r="Q230" s="172"/>
      <c r="R230" s="18">
        <f>SUM(R214:R229)</f>
        <v>0</v>
      </c>
      <c r="S230" s="3"/>
      <c r="V230" s="17"/>
      <c r="X230" s="12"/>
      <c r="Y230" s="10"/>
      <c r="AJ230" s="170" t="s">
        <v>7</v>
      </c>
      <c r="AK230" s="171"/>
      <c r="AL230" s="171"/>
      <c r="AM230" s="172"/>
      <c r="AN230" s="18">
        <f>SUM(AN214:AN229)</f>
        <v>0</v>
      </c>
      <c r="AO230" s="3"/>
    </row>
    <row r="231" spans="2:41">
      <c r="B231" s="12"/>
      <c r="C231" s="10"/>
      <c r="V231" s="17"/>
      <c r="X231" s="12"/>
      <c r="Y231" s="10"/>
    </row>
    <row r="232" spans="2:41">
      <c r="B232" s="12"/>
      <c r="C232" s="10"/>
      <c r="V232" s="17"/>
      <c r="X232" s="12"/>
      <c r="Y232" s="10"/>
    </row>
    <row r="233" spans="2:41">
      <c r="B233" s="12"/>
      <c r="C233" s="10"/>
      <c r="E233" s="14"/>
      <c r="V233" s="17"/>
      <c r="X233" s="12"/>
      <c r="Y233" s="10"/>
      <c r="AA233" s="14"/>
    </row>
    <row r="234" spans="2:41">
      <c r="B234" s="12"/>
      <c r="C234" s="10"/>
      <c r="V234" s="17"/>
      <c r="X234" s="12"/>
      <c r="Y234" s="10"/>
    </row>
    <row r="235" spans="2:41">
      <c r="B235" s="12"/>
      <c r="C235" s="10"/>
      <c r="V235" s="17"/>
      <c r="X235" s="12"/>
      <c r="Y235" s="10"/>
    </row>
    <row r="236" spans="2:41">
      <c r="B236" s="12"/>
      <c r="C236" s="10"/>
      <c r="V236" s="17"/>
      <c r="X236" s="12"/>
      <c r="Y236" s="10"/>
    </row>
    <row r="237" spans="2:41">
      <c r="B237" s="12"/>
      <c r="C237" s="10"/>
      <c r="V237" s="17"/>
      <c r="X237" s="12"/>
      <c r="Y237" s="10"/>
    </row>
    <row r="238" spans="2:41">
      <c r="B238" s="12"/>
      <c r="C238" s="10"/>
      <c r="V238" s="17"/>
      <c r="X238" s="12"/>
      <c r="Y238" s="10"/>
    </row>
    <row r="239" spans="2:41">
      <c r="B239" s="11"/>
      <c r="C239" s="10"/>
      <c r="V239" s="17"/>
      <c r="X239" s="11"/>
      <c r="Y239" s="10"/>
    </row>
    <row r="240" spans="2:41">
      <c r="B240" s="15" t="s">
        <v>18</v>
      </c>
      <c r="C240" s="16">
        <f>SUM(C221:C239)</f>
        <v>82.079999999999927</v>
      </c>
      <c r="D240" t="s">
        <v>22</v>
      </c>
      <c r="E240" t="s">
        <v>21</v>
      </c>
      <c r="V240" s="17"/>
      <c r="X240" s="15" t="s">
        <v>18</v>
      </c>
      <c r="Y240" s="16">
        <f>SUM(Y221:Y239)</f>
        <v>284.37200000000001</v>
      </c>
      <c r="Z240" t="s">
        <v>22</v>
      </c>
      <c r="AA240" t="s">
        <v>21</v>
      </c>
    </row>
    <row r="241" spans="5:31">
      <c r="E241" s="1" t="s">
        <v>19</v>
      </c>
      <c r="V241" s="17"/>
      <c r="AA241" s="1" t="s">
        <v>19</v>
      </c>
    </row>
    <row r="242" spans="5:31">
      <c r="V242" s="17"/>
    </row>
    <row r="243" spans="5:31">
      <c r="V243" s="17"/>
    </row>
    <row r="244" spans="5:31">
      <c r="V244" s="17"/>
    </row>
    <row r="245" spans="5:31">
      <c r="V245" s="17"/>
    </row>
    <row r="246" spans="5:31">
      <c r="V246" s="17"/>
    </row>
    <row r="247" spans="5:31">
      <c r="V247" s="17"/>
    </row>
    <row r="248" spans="5:31">
      <c r="V248" s="17"/>
    </row>
    <row r="249" spans="5:31">
      <c r="V249" s="17"/>
    </row>
    <row r="250" spans="5:31">
      <c r="V250" s="17"/>
    </row>
    <row r="251" spans="5:31">
      <c r="V251" s="17"/>
    </row>
    <row r="252" spans="5:31">
      <c r="V252" s="17"/>
    </row>
    <row r="253" spans="5:31">
      <c r="V253" s="17"/>
      <c r="AC253" s="176" t="s">
        <v>29</v>
      </c>
      <c r="AD253" s="176"/>
      <c r="AE253" s="176"/>
    </row>
    <row r="254" spans="5:31">
      <c r="H254" s="173" t="s">
        <v>28</v>
      </c>
      <c r="I254" s="173"/>
      <c r="J254" s="173"/>
      <c r="V254" s="17"/>
      <c r="AC254" s="176"/>
      <c r="AD254" s="176"/>
      <c r="AE254" s="176"/>
    </row>
    <row r="255" spans="5:31">
      <c r="H255" s="173"/>
      <c r="I255" s="173"/>
      <c r="J255" s="173"/>
      <c r="V255" s="17"/>
      <c r="AC255" s="176"/>
      <c r="AD255" s="176"/>
      <c r="AE255" s="176"/>
    </row>
    <row r="256" spans="5:31">
      <c r="V256" s="17"/>
    </row>
    <row r="257" spans="2:41">
      <c r="V257" s="17"/>
    </row>
    <row r="258" spans="2:41" ht="23.25">
      <c r="B258" s="22" t="s">
        <v>65</v>
      </c>
      <c r="V258" s="17"/>
      <c r="X258" s="22" t="s">
        <v>65</v>
      </c>
    </row>
    <row r="259" spans="2:41" ht="23.25">
      <c r="B259" s="23" t="s">
        <v>82</v>
      </c>
      <c r="C259" s="20">
        <f>IF(X212="PAGADO",0,Y217)</f>
        <v>0</v>
      </c>
      <c r="E259" s="174" t="s">
        <v>545</v>
      </c>
      <c r="F259" s="174"/>
      <c r="G259" s="174"/>
      <c r="H259" s="174"/>
      <c r="V259" s="17"/>
      <c r="X259" s="23" t="s">
        <v>32</v>
      </c>
      <c r="Y259" s="20">
        <f>IF(B259="PAGADO",0,C264)</f>
        <v>0</v>
      </c>
      <c r="AA259" s="174" t="s">
        <v>600</v>
      </c>
      <c r="AB259" s="174"/>
      <c r="AC259" s="174"/>
      <c r="AD259" s="174"/>
    </row>
    <row r="260" spans="2:41" ht="15" customHeight="1">
      <c r="B260" s="1" t="s">
        <v>0</v>
      </c>
      <c r="C260" s="19">
        <f>H275</f>
        <v>580</v>
      </c>
      <c r="E260" s="2" t="s">
        <v>1</v>
      </c>
      <c r="F260" s="2" t="s">
        <v>2</v>
      </c>
      <c r="G260" s="2" t="s">
        <v>3</v>
      </c>
      <c r="H260" s="2" t="s">
        <v>4</v>
      </c>
      <c r="N260" s="2" t="s">
        <v>1</v>
      </c>
      <c r="O260" s="2" t="s">
        <v>5</v>
      </c>
      <c r="P260" s="2" t="s">
        <v>4</v>
      </c>
      <c r="Q260" s="2" t="s">
        <v>6</v>
      </c>
      <c r="R260" s="2" t="s">
        <v>7</v>
      </c>
      <c r="S260" s="3"/>
      <c r="V260" s="17"/>
      <c r="X260" s="1" t="s">
        <v>0</v>
      </c>
      <c r="Y260" s="19">
        <f>AD275</f>
        <v>890</v>
      </c>
      <c r="AA260" s="2" t="s">
        <v>1</v>
      </c>
      <c r="AB260" s="2" t="s">
        <v>2</v>
      </c>
      <c r="AC260" s="2" t="s">
        <v>3</v>
      </c>
      <c r="AD260" s="2" t="s">
        <v>4</v>
      </c>
      <c r="AJ260" s="2" t="s">
        <v>1</v>
      </c>
      <c r="AK260" s="2" t="s">
        <v>5</v>
      </c>
      <c r="AL260" s="2" t="s">
        <v>4</v>
      </c>
      <c r="AM260" s="2" t="s">
        <v>6</v>
      </c>
      <c r="AN260" s="2" t="s">
        <v>7</v>
      </c>
      <c r="AO260" s="3"/>
    </row>
    <row r="261" spans="2:41" ht="15" customHeight="1">
      <c r="C261" s="20"/>
      <c r="E261" s="4">
        <v>44993</v>
      </c>
      <c r="F261" s="3" t="s">
        <v>201</v>
      </c>
      <c r="G261" s="3" t="s">
        <v>189</v>
      </c>
      <c r="H261" s="5">
        <v>580</v>
      </c>
      <c r="N261" s="25">
        <v>45015</v>
      </c>
      <c r="O261" s="3" t="s">
        <v>585</v>
      </c>
      <c r="P261" s="3">
        <v>100</v>
      </c>
      <c r="Q261" s="3"/>
      <c r="R261" s="18">
        <v>100</v>
      </c>
      <c r="S261" s="3"/>
      <c r="V261" s="17"/>
      <c r="Y261" s="20"/>
      <c r="AA261" s="4">
        <v>45003</v>
      </c>
      <c r="AB261" s="3" t="s">
        <v>194</v>
      </c>
      <c r="AC261" s="3" t="s">
        <v>89</v>
      </c>
      <c r="AD261" s="5">
        <v>170</v>
      </c>
      <c r="AJ261" s="25">
        <v>45021</v>
      </c>
      <c r="AK261" s="3" t="s">
        <v>433</v>
      </c>
      <c r="AL261" s="3">
        <v>520</v>
      </c>
      <c r="AM261" s="3"/>
      <c r="AN261" s="18">
        <v>520</v>
      </c>
      <c r="AO261" s="3"/>
    </row>
    <row r="262" spans="2:41">
      <c r="B262" s="1" t="s">
        <v>24</v>
      </c>
      <c r="C262" s="19">
        <f>IF(C259&gt;0,C259+C260,C260)</f>
        <v>580</v>
      </c>
      <c r="E262" s="4"/>
      <c r="F262" s="3"/>
      <c r="G262" s="3"/>
      <c r="H262" s="5"/>
      <c r="N262" s="3"/>
      <c r="O262" s="3"/>
      <c r="P262" s="3"/>
      <c r="Q262" s="3"/>
      <c r="R262" s="18"/>
      <c r="S262" s="3"/>
      <c r="V262" s="17"/>
      <c r="X262" s="1" t="s">
        <v>24</v>
      </c>
      <c r="Y262" s="19">
        <f>IF(Y259&gt;0,Y259+Y260,Y260)</f>
        <v>890</v>
      </c>
      <c r="AA262" s="4">
        <v>44965</v>
      </c>
      <c r="AB262" s="3" t="s">
        <v>149</v>
      </c>
      <c r="AC262" s="3" t="s">
        <v>155</v>
      </c>
      <c r="AD262" s="5">
        <v>380</v>
      </c>
      <c r="AJ262" s="3"/>
      <c r="AK262" s="3"/>
      <c r="AL262" s="3"/>
      <c r="AM262" s="3"/>
      <c r="AN262" s="18"/>
      <c r="AO262" s="3"/>
    </row>
    <row r="263" spans="2:41">
      <c r="B263" s="1" t="s">
        <v>9</v>
      </c>
      <c r="C263" s="20">
        <f>C286</f>
        <v>100</v>
      </c>
      <c r="E263" s="4"/>
      <c r="F263" s="3"/>
      <c r="G263" s="3"/>
      <c r="H263" s="5"/>
      <c r="N263" s="3"/>
      <c r="O263" s="3"/>
      <c r="P263" s="3"/>
      <c r="Q263" s="3"/>
      <c r="R263" s="18"/>
      <c r="S263" s="3"/>
      <c r="V263" s="17"/>
      <c r="X263" s="1" t="s">
        <v>9</v>
      </c>
      <c r="Y263" s="20">
        <f>Y286</f>
        <v>647.27</v>
      </c>
      <c r="AA263" s="4">
        <v>44966</v>
      </c>
      <c r="AB263" s="3" t="s">
        <v>149</v>
      </c>
      <c r="AC263" s="3" t="s">
        <v>89</v>
      </c>
      <c r="AD263" s="5">
        <v>170</v>
      </c>
      <c r="AJ263" s="3"/>
      <c r="AK263" s="3"/>
      <c r="AL263" s="3"/>
      <c r="AM263" s="3"/>
      <c r="AN263" s="18"/>
      <c r="AO263" s="3"/>
    </row>
    <row r="264" spans="2:41">
      <c r="B264" s="6" t="s">
        <v>25</v>
      </c>
      <c r="C264" s="21">
        <f>C262-C263</f>
        <v>480</v>
      </c>
      <c r="E264" s="4"/>
      <c r="F264" s="3"/>
      <c r="G264" s="3"/>
      <c r="H264" s="5"/>
      <c r="N264" s="3"/>
      <c r="O264" s="3"/>
      <c r="P264" s="3"/>
      <c r="Q264" s="3"/>
      <c r="R264" s="18"/>
      <c r="S264" s="3"/>
      <c r="V264" s="17"/>
      <c r="X264" s="6" t="s">
        <v>8</v>
      </c>
      <c r="Y264" s="21">
        <f>Y262-Y263</f>
        <v>242.73000000000002</v>
      </c>
      <c r="AA264" s="4">
        <v>44967</v>
      </c>
      <c r="AB264" s="3" t="s">
        <v>149</v>
      </c>
      <c r="AC264" s="3" t="s">
        <v>141</v>
      </c>
      <c r="AD264" s="5">
        <v>170</v>
      </c>
      <c r="AJ264" s="3"/>
      <c r="AK264" s="3"/>
      <c r="AL264" s="3"/>
      <c r="AM264" s="3"/>
      <c r="AN264" s="18"/>
      <c r="AO264" s="3"/>
    </row>
    <row r="265" spans="2:41" ht="26.25">
      <c r="B265" s="177" t="str">
        <f>IF(C264&lt;0,"NO PAGAR","COBRAR")</f>
        <v>COBRAR</v>
      </c>
      <c r="C265" s="177"/>
      <c r="E265" s="4"/>
      <c r="F265" s="3"/>
      <c r="G265" s="3"/>
      <c r="H265" s="5"/>
      <c r="N265" s="3"/>
      <c r="O265" s="3"/>
      <c r="P265" s="3"/>
      <c r="Q265" s="3"/>
      <c r="R265" s="18"/>
      <c r="S265" s="3"/>
      <c r="V265" s="17"/>
      <c r="X265" s="177" t="str">
        <f>IF(Y264&lt;0,"NO PAGAR","COBRAR")</f>
        <v>COBRAR</v>
      </c>
      <c r="Y265" s="177"/>
      <c r="AA265" s="4"/>
      <c r="AB265" s="3"/>
      <c r="AC265" s="3"/>
      <c r="AD265" s="5"/>
      <c r="AJ265" s="3"/>
      <c r="AK265" s="3"/>
      <c r="AL265" s="3"/>
      <c r="AM265" s="3"/>
      <c r="AN265" s="18"/>
      <c r="AO265" s="3"/>
    </row>
    <row r="266" spans="2:41">
      <c r="B266" s="168" t="s">
        <v>9</v>
      </c>
      <c r="C266" s="169"/>
      <c r="E266" s="4"/>
      <c r="F266" s="3"/>
      <c r="G266" s="3"/>
      <c r="H266" s="5"/>
      <c r="N266" s="3"/>
      <c r="O266" s="3"/>
      <c r="P266" s="3"/>
      <c r="Q266" s="3"/>
      <c r="R266" s="18"/>
      <c r="S266" s="3"/>
      <c r="V266" s="17"/>
      <c r="X266" s="168" t="s">
        <v>9</v>
      </c>
      <c r="Y266" s="169"/>
      <c r="AA266" s="4"/>
      <c r="AB266" s="3"/>
      <c r="AC266" s="3"/>
      <c r="AD266" s="5"/>
      <c r="AJ266" s="3"/>
      <c r="AK266" s="3"/>
      <c r="AL266" s="3"/>
      <c r="AM266" s="3"/>
      <c r="AN266" s="18"/>
      <c r="AO266" s="3"/>
    </row>
    <row r="267" spans="2:41">
      <c r="B267" s="9" t="str">
        <f>IF(C300&lt;0,"SALDO A FAVOR","SALDO ADELANTAD0'")</f>
        <v>SALDO ADELANTAD0'</v>
      </c>
      <c r="C267" s="10" t="b">
        <f>IF(Y217&lt;=0,Y217*-1)</f>
        <v>0</v>
      </c>
      <c r="E267" s="4"/>
      <c r="F267" s="3"/>
      <c r="G267" s="3"/>
      <c r="H267" s="5"/>
      <c r="N267" s="3"/>
      <c r="O267" s="3"/>
      <c r="P267" s="3"/>
      <c r="Q267" s="3"/>
      <c r="R267" s="18"/>
      <c r="S267" s="3"/>
      <c r="V267" s="17"/>
      <c r="X267" s="9" t="str">
        <f>IF(C264&lt;0,"SALDO ADELANTADO","SALDO A FAVOR'")</f>
        <v>SALDO A FAVOR'</v>
      </c>
      <c r="Y267" s="10" t="b">
        <f>IF(C264&lt;=0,C264*-1)</f>
        <v>0</v>
      </c>
      <c r="AA267" s="4"/>
      <c r="AB267" s="3"/>
      <c r="AC267" s="3"/>
      <c r="AD267" s="5"/>
      <c r="AJ267" s="3"/>
      <c r="AK267" s="3"/>
      <c r="AL267" s="3"/>
      <c r="AM267" s="3"/>
      <c r="AN267" s="18"/>
      <c r="AO267" s="3"/>
    </row>
    <row r="268" spans="2:41">
      <c r="B268" s="11" t="s">
        <v>10</v>
      </c>
      <c r="C268" s="10">
        <f>R277</f>
        <v>100</v>
      </c>
      <c r="E268" s="4"/>
      <c r="F268" s="3"/>
      <c r="G268" s="3"/>
      <c r="H268" s="5"/>
      <c r="N268" s="3"/>
      <c r="O268" s="3"/>
      <c r="P268" s="3"/>
      <c r="Q268" s="3"/>
      <c r="R268" s="18"/>
      <c r="S268" s="3"/>
      <c r="V268" s="17"/>
      <c r="X268" s="11" t="s">
        <v>10</v>
      </c>
      <c r="Y268" s="10">
        <f>AN277</f>
        <v>520</v>
      </c>
      <c r="AA268" s="4"/>
      <c r="AB268" s="3"/>
      <c r="AC268" s="3"/>
      <c r="AD268" s="5"/>
      <c r="AJ268" s="3"/>
      <c r="AK268" s="3"/>
      <c r="AL268" s="3"/>
      <c r="AM268" s="3"/>
      <c r="AN268" s="18"/>
      <c r="AO268" s="3"/>
    </row>
    <row r="269" spans="2:41">
      <c r="B269" s="11" t="s">
        <v>11</v>
      </c>
      <c r="C269" s="10"/>
      <c r="E269" s="4"/>
      <c r="F269" s="3"/>
      <c r="G269" s="3"/>
      <c r="H269" s="5"/>
      <c r="N269" s="3"/>
      <c r="O269" s="3"/>
      <c r="P269" s="3"/>
      <c r="Q269" s="3"/>
      <c r="R269" s="18"/>
      <c r="S269" s="3"/>
      <c r="V269" s="17"/>
      <c r="X269" s="11" t="s">
        <v>11</v>
      </c>
      <c r="Y269" s="10">
        <v>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11" t="s">
        <v>12</v>
      </c>
      <c r="C270" s="10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11" t="s">
        <v>12</v>
      </c>
      <c r="Y270" s="10"/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>
      <c r="B271" s="11" t="s">
        <v>13</v>
      </c>
      <c r="C271" s="1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1" t="s">
        <v>13</v>
      </c>
      <c r="Y271" s="10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11" t="s">
        <v>14</v>
      </c>
      <c r="C272" s="10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1" t="s">
        <v>626</v>
      </c>
      <c r="Y272" s="10">
        <v>59.25</v>
      </c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15</v>
      </c>
      <c r="C273" s="10"/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1" t="s">
        <v>15</v>
      </c>
      <c r="Y273" s="10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16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610</v>
      </c>
      <c r="Y274" s="10">
        <v>18.02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17</v>
      </c>
      <c r="C275" s="10"/>
      <c r="E275" s="170" t="s">
        <v>7</v>
      </c>
      <c r="F275" s="171"/>
      <c r="G275" s="172"/>
      <c r="H275" s="5">
        <f>SUM(H261:H274)</f>
        <v>580</v>
      </c>
      <c r="N275" s="3"/>
      <c r="O275" s="3"/>
      <c r="P275" s="3"/>
      <c r="Q275" s="3"/>
      <c r="R275" s="18"/>
      <c r="S275" s="3"/>
      <c r="V275" s="17"/>
      <c r="X275" s="11" t="s">
        <v>651</v>
      </c>
      <c r="Y275" s="10"/>
      <c r="AA275" s="170" t="s">
        <v>7</v>
      </c>
      <c r="AB275" s="171"/>
      <c r="AC275" s="172"/>
      <c r="AD275" s="5">
        <f>SUM(AD261:AD274)</f>
        <v>890</v>
      </c>
      <c r="AJ275" s="3"/>
      <c r="AK275" s="3"/>
      <c r="AL275" s="3"/>
      <c r="AM275" s="3"/>
      <c r="AN275" s="18"/>
      <c r="AO275" s="3"/>
    </row>
    <row r="276" spans="2:41">
      <c r="B276" s="12"/>
      <c r="C276" s="10"/>
      <c r="E276" s="13"/>
      <c r="F276" s="13"/>
      <c r="G276" s="13"/>
      <c r="N276" s="3"/>
      <c r="O276" s="3"/>
      <c r="P276" s="3"/>
      <c r="Q276" s="3"/>
      <c r="R276" s="18"/>
      <c r="S276" s="3"/>
      <c r="V276" s="17"/>
      <c r="X276" s="12"/>
      <c r="Y276" s="10"/>
      <c r="AA276" s="13"/>
      <c r="AB276" s="13"/>
      <c r="AC276" s="13"/>
      <c r="AJ276" s="3"/>
      <c r="AK276" s="3"/>
      <c r="AL276" s="3"/>
      <c r="AM276" s="3"/>
      <c r="AN276" s="18"/>
      <c r="AO276" s="3"/>
    </row>
    <row r="277" spans="2:41">
      <c r="B277" s="12"/>
      <c r="C277" s="10"/>
      <c r="N277" s="170" t="s">
        <v>7</v>
      </c>
      <c r="O277" s="171"/>
      <c r="P277" s="171"/>
      <c r="Q277" s="172"/>
      <c r="R277" s="18">
        <f>SUM(R261:R276)</f>
        <v>100</v>
      </c>
      <c r="S277" s="3"/>
      <c r="V277" s="17"/>
      <c r="X277" s="12"/>
      <c r="Y277" s="10"/>
      <c r="AJ277" s="170" t="s">
        <v>7</v>
      </c>
      <c r="AK277" s="171"/>
      <c r="AL277" s="171"/>
      <c r="AM277" s="172"/>
      <c r="AN277" s="18">
        <f>SUM(AN261:AN276)</f>
        <v>520</v>
      </c>
      <c r="AO277" s="3"/>
    </row>
    <row r="278" spans="2:41">
      <c r="B278" s="12"/>
      <c r="C278" s="10"/>
      <c r="V278" s="17"/>
      <c r="X278" s="12"/>
      <c r="Y278" s="10"/>
    </row>
    <row r="279" spans="2:41">
      <c r="B279" s="12"/>
      <c r="C279" s="10"/>
      <c r="V279" s="17"/>
      <c r="X279" s="12"/>
      <c r="Y279" s="10"/>
    </row>
    <row r="280" spans="2:41">
      <c r="B280" s="12"/>
      <c r="C280" s="10"/>
      <c r="E280" s="14"/>
      <c r="V280" s="17"/>
      <c r="X280" s="12"/>
      <c r="Y280" s="10"/>
      <c r="AA280" s="14"/>
    </row>
    <row r="281" spans="2:41">
      <c r="B281" s="12"/>
      <c r="C281" s="10"/>
      <c r="V281" s="17"/>
      <c r="X281" s="12"/>
      <c r="Y281" s="10"/>
    </row>
    <row r="282" spans="2:41">
      <c r="B282" s="12"/>
      <c r="C282" s="10"/>
      <c r="V282" s="17"/>
      <c r="X282" s="12"/>
      <c r="Y282" s="10"/>
    </row>
    <row r="283" spans="2:41">
      <c r="B283" s="12"/>
      <c r="C283" s="10"/>
      <c r="V283" s="17"/>
      <c r="X283" s="12"/>
      <c r="Y283" s="10"/>
    </row>
    <row r="284" spans="2:41">
      <c r="B284" s="12"/>
      <c r="C284" s="10"/>
      <c r="V284" s="17"/>
      <c r="X284" s="12"/>
      <c r="Y284" s="10"/>
    </row>
    <row r="285" spans="2:41">
      <c r="B285" s="11"/>
      <c r="C285" s="10"/>
      <c r="V285" s="17"/>
      <c r="X285" s="11"/>
      <c r="Y285" s="10"/>
    </row>
    <row r="286" spans="2:41">
      <c r="B286" s="15" t="s">
        <v>18</v>
      </c>
      <c r="C286" s="16">
        <f>SUM(C267:C285)</f>
        <v>100</v>
      </c>
      <c r="V286" s="17"/>
      <c r="X286" s="15" t="s">
        <v>18</v>
      </c>
      <c r="Y286" s="16">
        <f>SUM(Y267:Y285)</f>
        <v>647.27</v>
      </c>
    </row>
    <row r="287" spans="2:41">
      <c r="D287" t="s">
        <v>22</v>
      </c>
      <c r="E287" t="s">
        <v>21</v>
      </c>
      <c r="V287" s="17"/>
      <c r="Z287" t="s">
        <v>22</v>
      </c>
      <c r="AA287" t="s">
        <v>21</v>
      </c>
    </row>
    <row r="288" spans="2:41">
      <c r="E288" s="1" t="s">
        <v>19</v>
      </c>
      <c r="V288" s="17"/>
      <c r="AA288" s="1" t="s">
        <v>19</v>
      </c>
    </row>
    <row r="289" spans="1:43">
      <c r="V289" s="17"/>
    </row>
    <row r="290" spans="1:43">
      <c r="V290" s="17"/>
    </row>
    <row r="291" spans="1:43">
      <c r="V291" s="17"/>
    </row>
    <row r="292" spans="1:43">
      <c r="V292" s="17"/>
    </row>
    <row r="293" spans="1:43">
      <c r="V293" s="17"/>
    </row>
    <row r="294" spans="1:43">
      <c r="V294" s="17"/>
    </row>
    <row r="295" spans="1:43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</row>
    <row r="296" spans="1:43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</row>
    <row r="297" spans="1:43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</row>
    <row r="298" spans="1:43">
      <c r="V298" s="17"/>
    </row>
    <row r="299" spans="1:43">
      <c r="H299" s="173" t="s">
        <v>30</v>
      </c>
      <c r="I299" s="173"/>
      <c r="J299" s="173"/>
      <c r="V299" s="17"/>
      <c r="AA299" s="173" t="s">
        <v>31</v>
      </c>
      <c r="AB299" s="173"/>
      <c r="AC299" s="173"/>
    </row>
    <row r="300" spans="1:43">
      <c r="H300" s="173"/>
      <c r="I300" s="173"/>
      <c r="J300" s="173"/>
      <c r="V300" s="17"/>
      <c r="AA300" s="173"/>
      <c r="AB300" s="173"/>
      <c r="AC300" s="173"/>
    </row>
    <row r="301" spans="1:43">
      <c r="V301" s="17"/>
    </row>
    <row r="302" spans="1:43">
      <c r="V302" s="17"/>
    </row>
    <row r="303" spans="1:43" ht="23.25">
      <c r="B303" s="24" t="s">
        <v>65</v>
      </c>
      <c r="V303" s="17"/>
      <c r="X303" s="22" t="s">
        <v>65</v>
      </c>
    </row>
    <row r="304" spans="1:43" ht="23.25">
      <c r="B304" s="23" t="s">
        <v>32</v>
      </c>
      <c r="C304" s="20">
        <f>IF(X259="PAGADO",0,Y264)</f>
        <v>242.73000000000002</v>
      </c>
      <c r="E304" s="174" t="s">
        <v>356</v>
      </c>
      <c r="F304" s="174"/>
      <c r="G304" s="174"/>
      <c r="H304" s="174"/>
      <c r="V304" s="17"/>
      <c r="X304" s="23" t="s">
        <v>32</v>
      </c>
      <c r="Y304" s="20">
        <f>IF(B1078="PAGADO",0,C309)</f>
        <v>240</v>
      </c>
      <c r="AA304" s="174" t="s">
        <v>677</v>
      </c>
      <c r="AB304" s="174"/>
      <c r="AC304" s="174"/>
      <c r="AD304" s="174"/>
    </row>
    <row r="305" spans="2:41">
      <c r="B305" s="1" t="s">
        <v>0</v>
      </c>
      <c r="C305" s="19">
        <f>H320</f>
        <v>2780</v>
      </c>
      <c r="E305" s="2" t="s">
        <v>1</v>
      </c>
      <c r="F305" s="2" t="s">
        <v>2</v>
      </c>
      <c r="G305" s="2" t="s">
        <v>3</v>
      </c>
      <c r="H305" s="2" t="s">
        <v>4</v>
      </c>
      <c r="N305" s="2" t="s">
        <v>1</v>
      </c>
      <c r="O305" s="2" t="s">
        <v>5</v>
      </c>
      <c r="P305" s="2" t="s">
        <v>4</v>
      </c>
      <c r="Q305" s="2" t="s">
        <v>6</v>
      </c>
      <c r="R305" s="2" t="s">
        <v>7</v>
      </c>
      <c r="S305" s="3"/>
      <c r="V305" s="17"/>
      <c r="X305" s="1" t="s">
        <v>0</v>
      </c>
      <c r="Y305" s="19">
        <f>AD320</f>
        <v>150</v>
      </c>
      <c r="AA305" s="2" t="s">
        <v>1</v>
      </c>
      <c r="AB305" s="2" t="s">
        <v>2</v>
      </c>
      <c r="AC305" s="2" t="s">
        <v>3</v>
      </c>
      <c r="AD305" s="2" t="s">
        <v>4</v>
      </c>
      <c r="AJ305" s="2" t="s">
        <v>1</v>
      </c>
      <c r="AK305" s="2" t="s">
        <v>5</v>
      </c>
      <c r="AL305" s="2" t="s">
        <v>4</v>
      </c>
      <c r="AM305" s="2" t="s">
        <v>6</v>
      </c>
      <c r="AN305" s="2" t="s">
        <v>7</v>
      </c>
      <c r="AO305" s="3"/>
    </row>
    <row r="306" spans="2:41">
      <c r="C306" s="20"/>
      <c r="E306" s="4">
        <v>44995</v>
      </c>
      <c r="F306" s="3" t="s">
        <v>330</v>
      </c>
      <c r="G306" s="3" t="s">
        <v>97</v>
      </c>
      <c r="H306" s="5">
        <v>285</v>
      </c>
      <c r="N306" s="25">
        <v>45033</v>
      </c>
      <c r="O306" s="3" t="s">
        <v>110</v>
      </c>
      <c r="P306" s="3"/>
      <c r="Q306" s="3"/>
      <c r="R306" s="18">
        <v>2552.6999999999998</v>
      </c>
      <c r="S306" s="3"/>
      <c r="V306" s="17"/>
      <c r="Y306" s="20"/>
      <c r="AA306" s="4">
        <v>44985</v>
      </c>
      <c r="AB306" s="3" t="s">
        <v>324</v>
      </c>
      <c r="AC306" s="3" t="s">
        <v>676</v>
      </c>
      <c r="AD306" s="5">
        <v>150</v>
      </c>
      <c r="AJ306" s="3"/>
      <c r="AK306" s="3"/>
      <c r="AL306" s="3"/>
      <c r="AM306" s="3"/>
      <c r="AN306" s="18"/>
      <c r="AO306" s="3"/>
    </row>
    <row r="307" spans="2:41">
      <c r="B307" s="1" t="s">
        <v>24</v>
      </c>
      <c r="C307" s="19">
        <f>IF(C304&gt;0,C304+C305,C305)</f>
        <v>3022.73</v>
      </c>
      <c r="E307" s="4">
        <v>44999</v>
      </c>
      <c r="F307" s="3" t="s">
        <v>330</v>
      </c>
      <c r="G307" s="3" t="s">
        <v>106</v>
      </c>
      <c r="H307" s="5">
        <v>285</v>
      </c>
      <c r="N307" s="3"/>
      <c r="O307" s="3"/>
      <c r="P307" s="3"/>
      <c r="Q307" s="3"/>
      <c r="R307" s="18"/>
      <c r="S307" s="3"/>
      <c r="V307" s="17"/>
      <c r="X307" s="1" t="s">
        <v>24</v>
      </c>
      <c r="Y307" s="19">
        <f>IF(Y304&gt;0,Y304+Y305,Y305)</f>
        <v>390</v>
      </c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" t="s">
        <v>9</v>
      </c>
      <c r="C308" s="20">
        <f>C332</f>
        <v>2782.73</v>
      </c>
      <c r="E308" s="4">
        <v>45000</v>
      </c>
      <c r="F308" s="3" t="s">
        <v>330</v>
      </c>
      <c r="G308" s="3" t="s">
        <v>106</v>
      </c>
      <c r="H308" s="5">
        <v>285</v>
      </c>
      <c r="N308" s="3"/>
      <c r="O308" s="3"/>
      <c r="P308" s="3"/>
      <c r="Q308" s="3"/>
      <c r="R308" s="18"/>
      <c r="S308" s="3"/>
      <c r="V308" s="17"/>
      <c r="X308" s="1" t="s">
        <v>9</v>
      </c>
      <c r="Y308" s="20">
        <f>Y323</f>
        <v>160.02000000000001</v>
      </c>
      <c r="AA308" s="4"/>
      <c r="AB308" s="3"/>
      <c r="AC308" s="3"/>
      <c r="AD308" s="5"/>
      <c r="AJ308" s="3"/>
      <c r="AK308" s="3"/>
      <c r="AL308" s="3"/>
      <c r="AM308" s="3"/>
      <c r="AN308" s="18"/>
      <c r="AO308" s="3"/>
    </row>
    <row r="309" spans="2:41">
      <c r="B309" s="6" t="s">
        <v>26</v>
      </c>
      <c r="C309" s="21">
        <f>C307-C308</f>
        <v>240</v>
      </c>
      <c r="E309" s="4">
        <v>45001</v>
      </c>
      <c r="F309" s="3" t="s">
        <v>330</v>
      </c>
      <c r="G309" s="3" t="s">
        <v>106</v>
      </c>
      <c r="H309" s="5">
        <v>285</v>
      </c>
      <c r="N309" s="3"/>
      <c r="O309" s="3"/>
      <c r="P309" s="3"/>
      <c r="Q309" s="3"/>
      <c r="R309" s="18"/>
      <c r="S309" s="3"/>
      <c r="V309" s="17"/>
      <c r="X309" s="6" t="s">
        <v>27</v>
      </c>
      <c r="Y309" s="21">
        <f>Y307-Y308</f>
        <v>229.98</v>
      </c>
      <c r="AA309" s="4"/>
      <c r="AB309" s="3"/>
      <c r="AC309" s="3"/>
      <c r="AD309" s="5"/>
      <c r="AJ309" s="3"/>
      <c r="AK309" s="3"/>
      <c r="AL309" s="3"/>
      <c r="AM309" s="3"/>
      <c r="AN309" s="18"/>
      <c r="AO309" s="3"/>
    </row>
    <row r="310" spans="2:41" ht="23.25">
      <c r="B310" s="6"/>
      <c r="C310" s="7"/>
      <c r="E310" s="4">
        <v>45009</v>
      </c>
      <c r="F310" s="3" t="s">
        <v>330</v>
      </c>
      <c r="G310" s="3" t="s">
        <v>97</v>
      </c>
      <c r="H310" s="5">
        <v>285</v>
      </c>
      <c r="N310" s="3"/>
      <c r="O310" s="3"/>
      <c r="P310" s="3"/>
      <c r="Q310" s="3"/>
      <c r="R310" s="18"/>
      <c r="S310" s="3"/>
      <c r="V310" s="17"/>
      <c r="X310" s="175" t="str">
        <f>IF(Y309&lt;0,"NO PAGAR","COBRAR'")</f>
        <v>COBRAR'</v>
      </c>
      <c r="Y310" s="175"/>
      <c r="AA310" s="4"/>
      <c r="AB310" s="3"/>
      <c r="AC310" s="3"/>
      <c r="AD310" s="5"/>
      <c r="AJ310" s="3"/>
      <c r="AK310" s="3"/>
      <c r="AL310" s="3"/>
      <c r="AM310" s="3"/>
      <c r="AN310" s="18"/>
      <c r="AO310" s="3"/>
    </row>
    <row r="311" spans="2:41" ht="23.25">
      <c r="B311" s="175" t="str">
        <f>IF(C309&lt;0,"NO PAGAR","COBRAR'")</f>
        <v>COBRAR'</v>
      </c>
      <c r="C311" s="175"/>
      <c r="E311" s="4">
        <v>45012</v>
      </c>
      <c r="F311" s="3" t="s">
        <v>330</v>
      </c>
      <c r="G311" s="3" t="s">
        <v>106</v>
      </c>
      <c r="H311" s="5">
        <v>285</v>
      </c>
      <c r="N311" s="3"/>
      <c r="O311" s="3"/>
      <c r="P311" s="3"/>
      <c r="Q311" s="3"/>
      <c r="R311" s="18"/>
      <c r="S311" s="3"/>
      <c r="V311" s="17"/>
      <c r="X311" s="6"/>
      <c r="Y311" s="8"/>
      <c r="AA311" s="4"/>
      <c r="AB311" s="3"/>
      <c r="AC311" s="3"/>
      <c r="AD311" s="5"/>
      <c r="AJ311" s="3"/>
      <c r="AK311" s="3"/>
      <c r="AL311" s="3"/>
      <c r="AM311" s="3"/>
      <c r="AN311" s="18"/>
      <c r="AO311" s="3"/>
    </row>
    <row r="312" spans="2:41">
      <c r="B312" s="168" t="s">
        <v>9</v>
      </c>
      <c r="C312" s="169"/>
      <c r="E312" s="4">
        <v>44980</v>
      </c>
      <c r="F312" s="3" t="s">
        <v>138</v>
      </c>
      <c r="G312" s="3" t="s">
        <v>155</v>
      </c>
      <c r="H312" s="5">
        <v>380</v>
      </c>
      <c r="N312" s="3"/>
      <c r="O312" s="3"/>
      <c r="P312" s="3"/>
      <c r="Q312" s="3"/>
      <c r="R312" s="18"/>
      <c r="S312" s="3"/>
      <c r="V312" s="17"/>
      <c r="X312" s="168" t="s">
        <v>9</v>
      </c>
      <c r="Y312" s="169"/>
      <c r="AA312" s="4"/>
      <c r="AB312" s="3"/>
      <c r="AC312" s="3"/>
      <c r="AD312" s="5"/>
      <c r="AJ312" s="3"/>
      <c r="AK312" s="3"/>
      <c r="AL312" s="3"/>
      <c r="AM312" s="3"/>
      <c r="AN312" s="18"/>
      <c r="AO312" s="3"/>
    </row>
    <row r="313" spans="2:41">
      <c r="B313" s="9" t="str">
        <f>IF(Y264&lt;0,"SALDO ADELANTADO","SALDO A FAVOR '")</f>
        <v>SALDO A FAVOR '</v>
      </c>
      <c r="C313" s="10" t="b">
        <f>IF(Y264&lt;=0,Y264*-1)</f>
        <v>0</v>
      </c>
      <c r="E313" s="4">
        <v>44987</v>
      </c>
      <c r="F313" s="3" t="s">
        <v>138</v>
      </c>
      <c r="G313" s="3" t="s">
        <v>155</v>
      </c>
      <c r="H313" s="5">
        <v>380</v>
      </c>
      <c r="N313" s="3"/>
      <c r="O313" s="3"/>
      <c r="P313" s="3"/>
      <c r="Q313" s="3"/>
      <c r="R313" s="18"/>
      <c r="S313" s="3"/>
      <c r="V313" s="17"/>
      <c r="X313" s="9" t="str">
        <f>IF(C309&lt;0,"SALDO ADELANTADO","SALDO A FAVOR'")</f>
        <v>SALDO A FAVOR'</v>
      </c>
      <c r="Y313" s="10" t="b">
        <f>IF(C309&lt;=0,C309*-1)</f>
        <v>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1" t="s">
        <v>10</v>
      </c>
      <c r="C314" s="10">
        <f>R322</f>
        <v>2552.6999999999998</v>
      </c>
      <c r="E314" s="4">
        <v>45033</v>
      </c>
      <c r="F314" s="3" t="s">
        <v>652</v>
      </c>
      <c r="G314" s="3"/>
      <c r="H314" s="5">
        <v>40</v>
      </c>
      <c r="N314" s="3"/>
      <c r="O314" s="3"/>
      <c r="P314" s="3"/>
      <c r="Q314" s="3"/>
      <c r="R314" s="18"/>
      <c r="S314" s="3"/>
      <c r="V314" s="17"/>
      <c r="X314" s="11" t="s">
        <v>10</v>
      </c>
      <c r="Y314" s="10">
        <f>AN322</f>
        <v>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11" t="s">
        <v>11</v>
      </c>
      <c r="C315" s="10"/>
      <c r="E315" s="4">
        <v>44965</v>
      </c>
      <c r="F315" s="3" t="s">
        <v>654</v>
      </c>
      <c r="G315" s="3"/>
      <c r="H315" s="5">
        <v>10</v>
      </c>
      <c r="N315" s="3"/>
      <c r="O315" s="3"/>
      <c r="P315" s="3"/>
      <c r="Q315" s="3"/>
      <c r="R315" s="18"/>
      <c r="S315" s="3"/>
      <c r="V315" s="17"/>
      <c r="X315" s="11" t="s">
        <v>11</v>
      </c>
      <c r="Y315" s="10"/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11" t="s">
        <v>12</v>
      </c>
      <c r="C316" s="10"/>
      <c r="E316" s="4">
        <v>44967</v>
      </c>
      <c r="F316" s="3" t="s">
        <v>654</v>
      </c>
      <c r="G316" s="3"/>
      <c r="H316" s="5">
        <v>10</v>
      </c>
      <c r="N316" s="3"/>
      <c r="O316" s="3"/>
      <c r="P316" s="3"/>
      <c r="Q316" s="3"/>
      <c r="R316" s="18"/>
      <c r="S316" s="3"/>
      <c r="V316" s="17"/>
      <c r="X316" s="11" t="s">
        <v>12</v>
      </c>
      <c r="Y316" s="10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>
      <c r="B317" s="11" t="s">
        <v>13</v>
      </c>
      <c r="C317" s="10"/>
      <c r="E317" s="4">
        <v>44980</v>
      </c>
      <c r="F317" s="3" t="s">
        <v>654</v>
      </c>
      <c r="G317" s="3"/>
      <c r="H317" s="5">
        <v>10</v>
      </c>
      <c r="N317" s="3"/>
      <c r="O317" s="3"/>
      <c r="P317" s="3"/>
      <c r="Q317" s="3"/>
      <c r="R317" s="18"/>
      <c r="S317" s="3"/>
      <c r="V317" s="17"/>
      <c r="X317" s="11" t="s">
        <v>13</v>
      </c>
      <c r="Y317" s="10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1" t="s">
        <v>14</v>
      </c>
      <c r="C318" s="10"/>
      <c r="E318" s="4">
        <v>45034</v>
      </c>
      <c r="F318" s="3" t="s">
        <v>324</v>
      </c>
      <c r="G318" s="3" t="s">
        <v>659</v>
      </c>
      <c r="H318" s="5">
        <v>240</v>
      </c>
      <c r="N318" s="3"/>
      <c r="O318" s="3"/>
      <c r="P318" s="3"/>
      <c r="Q318" s="3"/>
      <c r="R318" s="18"/>
      <c r="S318" s="3"/>
      <c r="V318" s="17"/>
      <c r="X318" s="11" t="s">
        <v>14</v>
      </c>
      <c r="Y318" s="10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11" t="s">
        <v>15</v>
      </c>
      <c r="C319" s="10"/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1" t="s">
        <v>15</v>
      </c>
      <c r="Y319" s="10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16</v>
      </c>
      <c r="C320" s="10"/>
      <c r="E320" s="170" t="s">
        <v>7</v>
      </c>
      <c r="F320" s="171"/>
      <c r="G320" s="172"/>
      <c r="H320" s="5">
        <f>SUM(H306:H319)</f>
        <v>2780</v>
      </c>
      <c r="N320" s="3"/>
      <c r="O320" s="3"/>
      <c r="P320" s="3"/>
      <c r="Q320" s="3"/>
      <c r="R320" s="18"/>
      <c r="S320" s="3"/>
      <c r="V320" s="17"/>
      <c r="X320" s="11" t="s">
        <v>16</v>
      </c>
      <c r="Y320" s="10"/>
      <c r="AA320" s="170" t="s">
        <v>7</v>
      </c>
      <c r="AB320" s="171"/>
      <c r="AC320" s="172"/>
      <c r="AD320" s="5">
        <f>SUM(AD306:AD319)</f>
        <v>150</v>
      </c>
      <c r="AJ320" s="3"/>
      <c r="AK320" s="3"/>
      <c r="AL320" s="3"/>
      <c r="AM320" s="3"/>
      <c r="AN320" s="18"/>
      <c r="AO320" s="3"/>
    </row>
    <row r="321" spans="2:41">
      <c r="B321" s="11" t="s">
        <v>651</v>
      </c>
      <c r="C321" s="10">
        <v>230.03</v>
      </c>
      <c r="E321" s="13"/>
      <c r="F321" s="13"/>
      <c r="G321" s="13"/>
      <c r="N321" s="3"/>
      <c r="O321" s="3"/>
      <c r="P321" s="3"/>
      <c r="Q321" s="3"/>
      <c r="R321" s="18"/>
      <c r="S321" s="3"/>
      <c r="V321" s="17"/>
      <c r="X321" s="11" t="s">
        <v>695</v>
      </c>
      <c r="Y321" s="10">
        <v>160.02000000000001</v>
      </c>
      <c r="AA321" s="13"/>
      <c r="AB321" s="13"/>
      <c r="AC321" s="13"/>
      <c r="AJ321" s="3"/>
      <c r="AK321" s="3"/>
      <c r="AL321" s="3"/>
      <c r="AM321" s="3"/>
      <c r="AN321" s="18"/>
      <c r="AO321" s="3"/>
    </row>
    <row r="322" spans="2:41">
      <c r="B322" s="12"/>
      <c r="C322" s="10"/>
      <c r="N322" s="170" t="s">
        <v>7</v>
      </c>
      <c r="O322" s="171"/>
      <c r="P322" s="171"/>
      <c r="Q322" s="172"/>
      <c r="R322" s="18">
        <f>SUM(R306:R321)</f>
        <v>2552.6999999999998</v>
      </c>
      <c r="S322" s="3"/>
      <c r="V322" s="17"/>
      <c r="X322" s="11"/>
      <c r="Y322" s="10"/>
      <c r="AJ322" s="170" t="s">
        <v>7</v>
      </c>
      <c r="AK322" s="171"/>
      <c r="AL322" s="171"/>
      <c r="AM322" s="172"/>
      <c r="AN322" s="18">
        <f>SUM(AN306:AN321)</f>
        <v>0</v>
      </c>
      <c r="AO322" s="3"/>
    </row>
    <row r="323" spans="2:41">
      <c r="B323" s="12"/>
      <c r="C323" s="10"/>
      <c r="V323" s="17"/>
      <c r="X323" s="15" t="s">
        <v>18</v>
      </c>
      <c r="Y323" s="16">
        <f>SUM(Y313:Y322)</f>
        <v>160.02000000000001</v>
      </c>
      <c r="Z323" t="s">
        <v>22</v>
      </c>
      <c r="AA323" t="s">
        <v>21</v>
      </c>
    </row>
    <row r="324" spans="2:41">
      <c r="B324" s="12"/>
      <c r="C324" s="10"/>
      <c r="V324" s="17"/>
      <c r="AA324" s="1" t="s">
        <v>19</v>
      </c>
    </row>
    <row r="325" spans="2:41">
      <c r="B325" s="12"/>
      <c r="C325" s="10"/>
      <c r="E325" s="14"/>
      <c r="V325" s="17"/>
    </row>
    <row r="326" spans="2:41">
      <c r="B326" s="12"/>
      <c r="C326" s="10"/>
      <c r="V326" s="17"/>
      <c r="X326" s="12"/>
      <c r="Y326" s="10"/>
    </row>
    <row r="327" spans="2:41">
      <c r="B327" s="12"/>
      <c r="C327" s="10"/>
      <c r="V327" s="17"/>
    </row>
    <row r="328" spans="2:41">
      <c r="B328" s="12"/>
      <c r="C328" s="10"/>
      <c r="V328" s="17"/>
    </row>
    <row r="329" spans="2:41">
      <c r="B329" s="12"/>
      <c r="C329" s="10"/>
      <c r="V329" s="17"/>
    </row>
    <row r="330" spans="2:41">
      <c r="B330" s="12"/>
      <c r="C330" s="10"/>
      <c r="V330" s="17"/>
    </row>
    <row r="331" spans="2:41">
      <c r="B331" s="11"/>
      <c r="C331" s="10"/>
      <c r="V331" s="17"/>
    </row>
    <row r="332" spans="2:41">
      <c r="B332" s="15" t="s">
        <v>18</v>
      </c>
      <c r="C332" s="16">
        <f>SUM(C313:C331)</f>
        <v>2782.73</v>
      </c>
      <c r="D332" t="s">
        <v>22</v>
      </c>
      <c r="E332" t="s">
        <v>21</v>
      </c>
      <c r="V332" s="17"/>
    </row>
    <row r="333" spans="2:41">
      <c r="E333" s="1" t="s">
        <v>19</v>
      </c>
      <c r="V333" s="17"/>
    </row>
    <row r="334" spans="2:41">
      <c r="V334" s="17"/>
    </row>
    <row r="335" spans="2:41">
      <c r="V335" s="17"/>
    </row>
    <row r="336" spans="2:41">
      <c r="V336" s="17"/>
    </row>
    <row r="337" spans="2:30">
      <c r="V337" s="17"/>
    </row>
    <row r="338" spans="2:30">
      <c r="V338" s="17"/>
    </row>
    <row r="339" spans="2:30">
      <c r="V339" s="17"/>
    </row>
    <row r="340" spans="2:30">
      <c r="V340" s="17"/>
    </row>
    <row r="341" spans="2:30">
      <c r="V341" s="17"/>
    </row>
    <row r="342" spans="2:30">
      <c r="V342" s="17"/>
    </row>
    <row r="343" spans="2:30">
      <c r="V343" s="17"/>
    </row>
    <row r="344" spans="2:30">
      <c r="V344" s="17"/>
    </row>
    <row r="345" spans="2:30">
      <c r="V345" s="17"/>
    </row>
    <row r="346" spans="2:30">
      <c r="V346" s="17"/>
    </row>
    <row r="347" spans="2:30">
      <c r="H347" s="173" t="s">
        <v>28</v>
      </c>
      <c r="I347" s="173"/>
      <c r="J347" s="173"/>
      <c r="V347" s="17"/>
    </row>
    <row r="348" spans="2:30">
      <c r="H348" s="173"/>
      <c r="I348" s="173"/>
      <c r="J348" s="173"/>
      <c r="V348" s="17"/>
    </row>
    <row r="349" spans="2:30">
      <c r="V349" s="17"/>
      <c r="X349" s="186" t="s">
        <v>64</v>
      </c>
      <c r="AB349" s="183" t="s">
        <v>29</v>
      </c>
      <c r="AC349" s="183"/>
      <c r="AD349" s="183"/>
    </row>
    <row r="350" spans="2:30">
      <c r="V350" s="17"/>
      <c r="X350" s="186"/>
      <c r="AB350" s="183"/>
      <c r="AC350" s="183"/>
      <c r="AD350" s="183"/>
    </row>
    <row r="351" spans="2:30" ht="23.25">
      <c r="B351" s="22" t="s">
        <v>64</v>
      </c>
      <c r="V351" s="17"/>
      <c r="X351" s="186"/>
      <c r="AB351" s="183"/>
      <c r="AC351" s="183"/>
      <c r="AD351" s="183"/>
    </row>
    <row r="352" spans="2:30" ht="23.25">
      <c r="B352" s="23" t="s">
        <v>130</v>
      </c>
      <c r="C352" s="20">
        <f>IF(X304="PAGADO",0,Y309)</f>
        <v>229.98</v>
      </c>
      <c r="E352" s="174" t="s">
        <v>545</v>
      </c>
      <c r="F352" s="174"/>
      <c r="G352" s="174"/>
      <c r="H352" s="174"/>
      <c r="V352" s="17"/>
      <c r="X352" s="23" t="s">
        <v>130</v>
      </c>
      <c r="Y352" s="20">
        <f>IF(B352="PAGADO",0,C357)</f>
        <v>0</v>
      </c>
      <c r="AA352" s="174" t="s">
        <v>677</v>
      </c>
      <c r="AB352" s="174"/>
      <c r="AC352" s="174"/>
      <c r="AD352" s="174"/>
    </row>
    <row r="353" spans="2:44">
      <c r="B353" s="1" t="s">
        <v>0</v>
      </c>
      <c r="C353" s="19">
        <f>H368</f>
        <v>320</v>
      </c>
      <c r="E353" s="2" t="s">
        <v>1</v>
      </c>
      <c r="F353" s="2" t="s">
        <v>2</v>
      </c>
      <c r="G353" s="2" t="s">
        <v>3</v>
      </c>
      <c r="H353" s="2" t="s">
        <v>4</v>
      </c>
      <c r="N353" s="2" t="s">
        <v>1</v>
      </c>
      <c r="O353" s="2" t="s">
        <v>5</v>
      </c>
      <c r="P353" s="2" t="s">
        <v>4</v>
      </c>
      <c r="Q353" s="2" t="s">
        <v>6</v>
      </c>
      <c r="R353" s="2" t="s">
        <v>7</v>
      </c>
      <c r="S353" s="3"/>
      <c r="V353" s="17"/>
      <c r="X353" s="1" t="s">
        <v>0</v>
      </c>
      <c r="Y353" s="19">
        <f>AD368</f>
        <v>1160</v>
      </c>
      <c r="AA353" s="2" t="s">
        <v>1</v>
      </c>
      <c r="AB353" s="2" t="s">
        <v>2</v>
      </c>
      <c r="AC353" s="2" t="s">
        <v>3</v>
      </c>
      <c r="AD353" s="2" t="s">
        <v>4</v>
      </c>
      <c r="AJ353" s="2" t="s">
        <v>1</v>
      </c>
      <c r="AK353" s="2" t="s">
        <v>5</v>
      </c>
      <c r="AL353" s="2" t="s">
        <v>4</v>
      </c>
      <c r="AM353" s="2" t="s">
        <v>6</v>
      </c>
      <c r="AN353" s="2" t="s">
        <v>7</v>
      </c>
    </row>
    <row r="354" spans="2:44">
      <c r="C354" s="20"/>
      <c r="E354" s="4">
        <v>44983</v>
      </c>
      <c r="F354" s="3" t="s">
        <v>352</v>
      </c>
      <c r="G354" s="3" t="s">
        <v>106</v>
      </c>
      <c r="H354" s="5">
        <v>320</v>
      </c>
      <c r="N354" s="3"/>
      <c r="O354" s="3"/>
      <c r="P354" s="3"/>
      <c r="Q354" s="3"/>
      <c r="R354" s="18"/>
      <c r="S354" s="3"/>
      <c r="V354" s="17"/>
      <c r="Y354" s="20"/>
      <c r="AA354" s="4">
        <v>44991</v>
      </c>
      <c r="AB354" s="3" t="s">
        <v>168</v>
      </c>
      <c r="AC354" s="3" t="s">
        <v>152</v>
      </c>
      <c r="AD354" s="5">
        <v>190</v>
      </c>
      <c r="AJ354" s="25">
        <v>45050</v>
      </c>
      <c r="AK354" s="3" t="s">
        <v>433</v>
      </c>
      <c r="AL354" s="3">
        <v>500</v>
      </c>
      <c r="AM354" s="3"/>
      <c r="AN354" s="18">
        <v>500</v>
      </c>
    </row>
    <row r="355" spans="2:44">
      <c r="B355" s="1" t="s">
        <v>24</v>
      </c>
      <c r="C355" s="19">
        <f>IF(C352&gt;0,C352+C353,C353)</f>
        <v>549.98</v>
      </c>
      <c r="E355" s="4"/>
      <c r="F355" s="3"/>
      <c r="G355" s="3"/>
      <c r="H355" s="5"/>
      <c r="N355" s="3"/>
      <c r="O355" s="3"/>
      <c r="P355" s="3"/>
      <c r="Q355" s="3"/>
      <c r="R355" s="18"/>
      <c r="S355" s="3"/>
      <c r="V355" s="17"/>
      <c r="X355" s="1" t="s">
        <v>24</v>
      </c>
      <c r="Y355" s="19">
        <f>IF(Y352&gt;0,Y353+Y352,Y353)</f>
        <v>1160</v>
      </c>
      <c r="AA355" s="4">
        <v>44998</v>
      </c>
      <c r="AB355" s="3" t="s">
        <v>168</v>
      </c>
      <c r="AC355" s="3" t="s">
        <v>200</v>
      </c>
      <c r="AD355" s="5">
        <v>170</v>
      </c>
      <c r="AJ355" s="3"/>
      <c r="AK355" s="3"/>
      <c r="AL355" s="3"/>
      <c r="AM355" s="3"/>
      <c r="AN355" s="3"/>
    </row>
    <row r="356" spans="2:44">
      <c r="B356" s="1" t="s">
        <v>9</v>
      </c>
      <c r="C356" s="20">
        <f>C373</f>
        <v>0</v>
      </c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" t="s">
        <v>9</v>
      </c>
      <c r="Y356" s="20">
        <f>Y373</f>
        <v>999.44999999999993</v>
      </c>
      <c r="AA356" s="4">
        <v>45022</v>
      </c>
      <c r="AB356" s="3" t="s">
        <v>201</v>
      </c>
      <c r="AC356" s="3" t="s">
        <v>735</v>
      </c>
      <c r="AD356" s="5">
        <v>180</v>
      </c>
      <c r="AJ356" s="3"/>
      <c r="AK356" s="3"/>
      <c r="AL356" s="3"/>
      <c r="AM356" s="3"/>
      <c r="AN356" s="18"/>
    </row>
    <row r="357" spans="2:44">
      <c r="B357" s="6" t="s">
        <v>25</v>
      </c>
      <c r="C357" s="21">
        <f>C355-C356</f>
        <v>549.98</v>
      </c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6" t="s">
        <v>8</v>
      </c>
      <c r="Y357" s="21">
        <f>Y355-Y356</f>
        <v>160.55000000000007</v>
      </c>
      <c r="AA357" s="4">
        <v>45023</v>
      </c>
      <c r="AB357" s="3" t="s">
        <v>201</v>
      </c>
      <c r="AC357" s="3" t="s">
        <v>143</v>
      </c>
      <c r="AD357" s="5">
        <v>200</v>
      </c>
      <c r="AJ357" s="3"/>
      <c r="AK357" s="3"/>
      <c r="AL357" s="3"/>
      <c r="AM357" s="3"/>
      <c r="AN357" s="18"/>
    </row>
    <row r="358" spans="2:44" ht="26.25">
      <c r="B358" s="177" t="str">
        <f>IF(C357&lt;0,"NO PAGAR","COBRAR")</f>
        <v>COBRAR</v>
      </c>
      <c r="C358" s="177"/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177" t="str">
        <f>IF(Y357&lt;0,"NO PAGAR","COBRAR")</f>
        <v>COBRAR</v>
      </c>
      <c r="Y358" s="177"/>
      <c r="AA358" s="4">
        <v>45024</v>
      </c>
      <c r="AB358" s="3" t="s">
        <v>201</v>
      </c>
      <c r="AC358" s="3" t="s">
        <v>735</v>
      </c>
      <c r="AD358" s="5">
        <v>180</v>
      </c>
      <c r="AJ358" s="3"/>
      <c r="AK358" s="3"/>
      <c r="AL358" s="3"/>
      <c r="AM358" s="3"/>
      <c r="AN358" s="18"/>
    </row>
    <row r="359" spans="2:44">
      <c r="B359" s="168" t="s">
        <v>9</v>
      </c>
      <c r="C359" s="169"/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68" t="s">
        <v>9</v>
      </c>
      <c r="Y359" s="169"/>
      <c r="AA359" s="4">
        <v>45005</v>
      </c>
      <c r="AB359" s="3" t="s">
        <v>755</v>
      </c>
      <c r="AC359" s="3" t="s">
        <v>86</v>
      </c>
      <c r="AD359" s="5">
        <v>120</v>
      </c>
      <c r="AJ359" s="3"/>
      <c r="AK359" s="3"/>
      <c r="AL359" s="3"/>
      <c r="AM359" s="3"/>
      <c r="AN359" s="18"/>
    </row>
    <row r="360" spans="2:44">
      <c r="B360" s="9" t="str">
        <f>IF(C387&lt;0,"SALDO A FAVOR","SALDO ADELANTAD0'")</f>
        <v>SALDO ADELANTAD0'</v>
      </c>
      <c r="C360" s="10" t="b">
        <f>IF(Y304&lt;=0,Y304*-1)</f>
        <v>0</v>
      </c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9" t="str">
        <f>IF(C357&lt;0,"SALDO ADELANTADO","SALDO A FAVOR'")</f>
        <v>SALDO A FAVOR'</v>
      </c>
      <c r="Y360" s="10" t="b">
        <f>IF(C357&lt;=0,C357*-1)</f>
        <v>0</v>
      </c>
      <c r="AA360" s="4">
        <v>45075</v>
      </c>
      <c r="AB360" s="3" t="s">
        <v>755</v>
      </c>
      <c r="AC360" s="3" t="s">
        <v>200</v>
      </c>
      <c r="AD360" s="5">
        <v>120</v>
      </c>
      <c r="AJ360" s="3"/>
      <c r="AK360" s="3"/>
      <c r="AL360" s="3"/>
      <c r="AM360" s="3"/>
      <c r="AN360" s="18"/>
    </row>
    <row r="361" spans="2:44">
      <c r="B361" s="11" t="s">
        <v>10</v>
      </c>
      <c r="C361" s="10">
        <f>R370</f>
        <v>0</v>
      </c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10</v>
      </c>
      <c r="Y361" s="10">
        <f>AN363</f>
        <v>500</v>
      </c>
      <c r="AA361" s="4"/>
      <c r="AB361" s="3"/>
      <c r="AC361" s="3"/>
      <c r="AD361" s="5"/>
      <c r="AJ361" s="3"/>
      <c r="AK361" s="3"/>
      <c r="AL361" s="3"/>
      <c r="AM361" s="3"/>
      <c r="AN361" s="18"/>
    </row>
    <row r="362" spans="2:44">
      <c r="B362" s="11" t="s">
        <v>11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11</v>
      </c>
      <c r="Y362" s="10">
        <v>50</v>
      </c>
      <c r="AA362" s="4"/>
      <c r="AB362" s="3"/>
      <c r="AC362" s="3"/>
      <c r="AD362" s="5"/>
      <c r="AJ362" s="3"/>
      <c r="AK362" s="3"/>
      <c r="AL362" s="3"/>
      <c r="AM362" s="3"/>
      <c r="AN362" s="18"/>
    </row>
    <row r="363" spans="2:44">
      <c r="B363" s="11" t="s">
        <v>12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12</v>
      </c>
      <c r="Y363" s="10"/>
      <c r="AA363" s="4"/>
      <c r="AB363" s="3"/>
      <c r="AC363" s="3"/>
      <c r="AD363" s="5"/>
      <c r="AJ363" s="170" t="s">
        <v>7</v>
      </c>
      <c r="AK363" s="171"/>
      <c r="AL363" s="171"/>
      <c r="AM363" s="172"/>
      <c r="AN363" s="18">
        <f>SUM(AN354:AN362)</f>
        <v>500</v>
      </c>
    </row>
    <row r="364" spans="2:44">
      <c r="B364" s="11" t="s">
        <v>13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13</v>
      </c>
      <c r="Y364" s="10"/>
      <c r="AA364" s="4"/>
      <c r="AB364" s="3"/>
      <c r="AC364" s="3"/>
      <c r="AD364" s="5"/>
    </row>
    <row r="365" spans="2:44">
      <c r="B365" s="11" t="s">
        <v>14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760</v>
      </c>
      <c r="Y365" s="10">
        <v>58.92</v>
      </c>
      <c r="AA365" s="4"/>
      <c r="AB365" s="3"/>
      <c r="AC365" s="3"/>
      <c r="AD365" s="5"/>
    </row>
    <row r="366" spans="2:44">
      <c r="B366" s="11" t="s">
        <v>15</v>
      </c>
      <c r="C366" s="10"/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1" t="s">
        <v>15</v>
      </c>
      <c r="Y366" s="10"/>
      <c r="AA366" s="4"/>
      <c r="AB366" s="3"/>
      <c r="AC366" s="3"/>
      <c r="AD366" s="5"/>
    </row>
    <row r="367" spans="2:44" ht="17.25" customHeight="1">
      <c r="B367" s="11" t="s">
        <v>16</v>
      </c>
      <c r="C367" s="10"/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11" t="s">
        <v>739</v>
      </c>
      <c r="Y367" s="10">
        <v>18.02</v>
      </c>
      <c r="AA367" s="4"/>
      <c r="AB367" s="3"/>
      <c r="AC367" s="3"/>
      <c r="AD367" s="5"/>
      <c r="AH367" s="107" t="s">
        <v>470</v>
      </c>
      <c r="AI367" s="100">
        <v>24303</v>
      </c>
      <c r="AJ367" s="63" t="s">
        <v>466</v>
      </c>
      <c r="AK367" s="64">
        <v>45033</v>
      </c>
      <c r="AL367" s="61">
        <v>1720145711</v>
      </c>
      <c r="AM367" s="61" t="s">
        <v>148</v>
      </c>
      <c r="AN367" s="107" t="s">
        <v>476</v>
      </c>
      <c r="AO367" s="61">
        <v>514782</v>
      </c>
      <c r="AP367" s="65">
        <v>91.427000000000007</v>
      </c>
      <c r="AQ367" s="65">
        <v>160</v>
      </c>
      <c r="AR367" s="62"/>
    </row>
    <row r="368" spans="2:44" ht="15.75" customHeight="1">
      <c r="B368" s="11" t="s">
        <v>17</v>
      </c>
      <c r="C368" s="10"/>
      <c r="E368" s="170" t="s">
        <v>7</v>
      </c>
      <c r="F368" s="171"/>
      <c r="G368" s="172"/>
      <c r="H368" s="5">
        <f>SUM(H354:H367)</f>
        <v>320</v>
      </c>
      <c r="N368" s="3"/>
      <c r="O368" s="3"/>
      <c r="P368" s="3"/>
      <c r="Q368" s="3"/>
      <c r="R368" s="18"/>
      <c r="S368" s="3"/>
      <c r="V368" s="17"/>
      <c r="X368" s="11" t="s">
        <v>769</v>
      </c>
      <c r="Y368" s="10">
        <f>AR371</f>
        <v>372.51</v>
      </c>
      <c r="AA368" s="170" t="s">
        <v>7</v>
      </c>
      <c r="AB368" s="171"/>
      <c r="AC368" s="172"/>
      <c r="AD368" s="5">
        <f>SUM(AD354:AD367)</f>
        <v>1160</v>
      </c>
      <c r="AH368" s="108" t="s">
        <v>470</v>
      </c>
      <c r="AI368" s="101">
        <v>39476</v>
      </c>
      <c r="AJ368" s="68" t="s">
        <v>466</v>
      </c>
      <c r="AK368" s="69">
        <v>45036</v>
      </c>
      <c r="AL368" s="66">
        <v>1720145711</v>
      </c>
      <c r="AM368" s="66" t="s">
        <v>148</v>
      </c>
      <c r="AN368" s="108" t="s">
        <v>476</v>
      </c>
      <c r="AO368" s="66">
        <v>0</v>
      </c>
      <c r="AP368" s="70">
        <v>34.293999999999997</v>
      </c>
      <c r="AQ368" s="70">
        <v>60.01</v>
      </c>
      <c r="AR368" s="67"/>
    </row>
    <row r="369" spans="1:44" ht="17.25" customHeight="1">
      <c r="B369" s="12"/>
      <c r="C369" s="10"/>
      <c r="E369" s="13"/>
      <c r="F369" s="13"/>
      <c r="G369" s="13"/>
      <c r="N369" s="3"/>
      <c r="O369" s="3"/>
      <c r="P369" s="3"/>
      <c r="Q369" s="3"/>
      <c r="R369" s="18"/>
      <c r="S369" s="3"/>
      <c r="V369" s="17"/>
      <c r="X369" s="12"/>
      <c r="Y369" s="10"/>
      <c r="AA369" s="13"/>
      <c r="AB369" s="13"/>
      <c r="AC369" s="13"/>
      <c r="AH369" s="107" t="s">
        <v>470</v>
      </c>
      <c r="AI369" s="100">
        <v>24530</v>
      </c>
      <c r="AJ369" s="63" t="s">
        <v>466</v>
      </c>
      <c r="AK369" s="64">
        <v>45040</v>
      </c>
      <c r="AL369" s="61">
        <v>1720145711</v>
      </c>
      <c r="AM369" s="61" t="s">
        <v>756</v>
      </c>
      <c r="AN369" s="107" t="s">
        <v>476</v>
      </c>
      <c r="AO369" s="61">
        <v>1234</v>
      </c>
      <c r="AP369" s="65">
        <v>45.706000000000003</v>
      </c>
      <c r="AQ369" s="65">
        <v>79.989999999999995</v>
      </c>
      <c r="AR369" s="62"/>
    </row>
    <row r="370" spans="1:44" ht="15.75" customHeight="1">
      <c r="B370" s="12"/>
      <c r="C370" s="10"/>
      <c r="N370" s="170" t="s">
        <v>7</v>
      </c>
      <c r="O370" s="171"/>
      <c r="P370" s="171"/>
      <c r="Q370" s="172"/>
      <c r="R370" s="18">
        <f>SUM(R354:R369)</f>
        <v>0</v>
      </c>
      <c r="S370" s="3"/>
      <c r="V370" s="17"/>
      <c r="X370" s="12"/>
      <c r="Y370" s="10"/>
      <c r="AH370" s="108" t="s">
        <v>470</v>
      </c>
      <c r="AI370" s="101">
        <v>24655</v>
      </c>
      <c r="AJ370" s="68" t="s">
        <v>466</v>
      </c>
      <c r="AK370" s="69">
        <v>45044</v>
      </c>
      <c r="AL370" s="66">
        <v>1720145711</v>
      </c>
      <c r="AM370" s="66" t="s">
        <v>756</v>
      </c>
      <c r="AN370" s="108" t="s">
        <v>476</v>
      </c>
      <c r="AO370" s="66">
        <v>5555</v>
      </c>
      <c r="AP370" s="70">
        <v>41.433</v>
      </c>
      <c r="AQ370" s="70">
        <v>72.510000000000005</v>
      </c>
      <c r="AR370" s="67"/>
    </row>
    <row r="371" spans="1:44">
      <c r="B371" s="12"/>
      <c r="C371" s="10"/>
      <c r="V371" s="17"/>
      <c r="X371" s="12"/>
      <c r="Y371" s="10"/>
      <c r="AH371" s="103"/>
      <c r="AI371" s="104"/>
      <c r="AJ371" s="105"/>
      <c r="AK371" s="105"/>
      <c r="AL371" s="103"/>
      <c r="AM371" s="103"/>
      <c r="AN371" s="105"/>
      <c r="AO371" s="103"/>
      <c r="AP371" s="104"/>
      <c r="AQ371" s="104"/>
      <c r="AR371" s="102">
        <f>SUM(AQ367:AQ370)</f>
        <v>372.51</v>
      </c>
    </row>
    <row r="372" spans="1:44">
      <c r="B372" s="11"/>
      <c r="C372" s="10"/>
      <c r="V372" s="17"/>
      <c r="X372" s="11"/>
      <c r="Y372" s="10"/>
      <c r="AA372" t="s">
        <v>22</v>
      </c>
      <c r="AB372" t="s">
        <v>21</v>
      </c>
    </row>
    <row r="373" spans="1:44">
      <c r="B373" s="15" t="s">
        <v>18</v>
      </c>
      <c r="C373" s="16">
        <f>SUM(C360:C372)</f>
        <v>0</v>
      </c>
      <c r="V373" s="17"/>
      <c r="X373" s="15" t="s">
        <v>18</v>
      </c>
      <c r="Y373" s="16">
        <f>SUM(Y360:Y372)</f>
        <v>999.44999999999993</v>
      </c>
      <c r="AB373" s="1" t="s">
        <v>19</v>
      </c>
    </row>
    <row r="374" spans="1:44">
      <c r="D374" t="s">
        <v>22</v>
      </c>
      <c r="E374" t="s">
        <v>21</v>
      </c>
      <c r="V374" s="17"/>
    </row>
    <row r="375" spans="1:44">
      <c r="E375" s="1" t="s">
        <v>19</v>
      </c>
      <c r="V375" s="17"/>
    </row>
    <row r="376" spans="1:44">
      <c r="V376" s="17"/>
    </row>
    <row r="377" spans="1:44">
      <c r="V377" s="17"/>
    </row>
    <row r="378" spans="1:44">
      <c r="V378" s="17"/>
    </row>
    <row r="379" spans="1:44">
      <c r="V379" s="17"/>
    </row>
    <row r="380" spans="1:44">
      <c r="V380" s="17"/>
    </row>
    <row r="381" spans="1:44">
      <c r="V381" s="17"/>
    </row>
    <row r="382" spans="1:44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4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</row>
    <row r="384" spans="1:4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</row>
    <row r="385" spans="2:41">
      <c r="V385" s="17"/>
    </row>
    <row r="386" spans="2:41">
      <c r="H386" s="173" t="s">
        <v>30</v>
      </c>
      <c r="I386" s="173"/>
      <c r="J386" s="173"/>
      <c r="V386" s="17"/>
      <c r="AA386" s="173" t="s">
        <v>31</v>
      </c>
      <c r="AB386" s="173"/>
      <c r="AC386" s="173"/>
    </row>
    <row r="387" spans="2:41">
      <c r="H387" s="173"/>
      <c r="I387" s="173"/>
      <c r="J387" s="173"/>
      <c r="V387" s="17"/>
      <c r="AA387" s="173"/>
      <c r="AB387" s="173"/>
      <c r="AC387" s="173"/>
    </row>
    <row r="388" spans="2:41">
      <c r="V388" s="17"/>
    </row>
    <row r="389" spans="2:41">
      <c r="V389" s="17"/>
    </row>
    <row r="390" spans="2:41" ht="23.25">
      <c r="B390" s="24" t="s">
        <v>64</v>
      </c>
      <c r="V390" s="17"/>
      <c r="X390" s="22" t="s">
        <v>64</v>
      </c>
    </row>
    <row r="391" spans="2:41" ht="23.25">
      <c r="B391" s="23" t="s">
        <v>130</v>
      </c>
      <c r="C391" s="20">
        <f>IF(X352="PAGADO",0,Y357)</f>
        <v>0</v>
      </c>
      <c r="E391" s="174" t="s">
        <v>545</v>
      </c>
      <c r="F391" s="174"/>
      <c r="G391" s="174"/>
      <c r="H391" s="174"/>
      <c r="V391" s="17"/>
      <c r="X391" s="23" t="s">
        <v>32</v>
      </c>
      <c r="Y391" s="20">
        <f>IF(B391="PAGADO",0,C396)</f>
        <v>0</v>
      </c>
      <c r="AA391" s="174" t="s">
        <v>841</v>
      </c>
      <c r="AB391" s="174"/>
      <c r="AC391" s="174"/>
      <c r="AD391" s="174"/>
    </row>
    <row r="392" spans="2:41">
      <c r="B392" s="1" t="s">
        <v>0</v>
      </c>
      <c r="C392" s="19">
        <f>H407</f>
        <v>2060</v>
      </c>
      <c r="E392" s="2" t="s">
        <v>1</v>
      </c>
      <c r="F392" s="2" t="s">
        <v>2</v>
      </c>
      <c r="G392" s="2" t="s">
        <v>3</v>
      </c>
      <c r="H392" s="2" t="s">
        <v>4</v>
      </c>
      <c r="N392" s="2" t="s">
        <v>1</v>
      </c>
      <c r="O392" s="2" t="s">
        <v>5</v>
      </c>
      <c r="P392" s="2" t="s">
        <v>4</v>
      </c>
      <c r="Q392" s="2" t="s">
        <v>6</v>
      </c>
      <c r="R392" s="2" t="s">
        <v>7</v>
      </c>
      <c r="S392" s="3"/>
      <c r="V392" s="17"/>
      <c r="X392" s="1" t="s">
        <v>0</v>
      </c>
      <c r="Y392" s="19">
        <f>AD407</f>
        <v>350</v>
      </c>
      <c r="AA392" s="2" t="s">
        <v>1</v>
      </c>
      <c r="AB392" s="2" t="s">
        <v>2</v>
      </c>
      <c r="AC392" s="2" t="s">
        <v>3</v>
      </c>
      <c r="AD392" s="2" t="s">
        <v>4</v>
      </c>
      <c r="AJ392" s="2" t="s">
        <v>1</v>
      </c>
      <c r="AK392" s="2" t="s">
        <v>5</v>
      </c>
      <c r="AL392" s="2" t="s">
        <v>4</v>
      </c>
      <c r="AM392" s="2" t="s">
        <v>6</v>
      </c>
      <c r="AN392" s="2" t="s">
        <v>7</v>
      </c>
      <c r="AO392" s="3"/>
    </row>
    <row r="393" spans="2:41">
      <c r="C393" s="20"/>
      <c r="E393" s="4">
        <v>45007</v>
      </c>
      <c r="F393" s="3" t="s">
        <v>149</v>
      </c>
      <c r="G393" s="3" t="s">
        <v>141</v>
      </c>
      <c r="H393" s="5">
        <v>180</v>
      </c>
      <c r="I393" t="s">
        <v>780</v>
      </c>
      <c r="N393" s="25">
        <v>45057</v>
      </c>
      <c r="O393" s="3" t="s">
        <v>110</v>
      </c>
      <c r="P393" s="3"/>
      <c r="Q393" s="3"/>
      <c r="R393" s="18">
        <v>739.45</v>
      </c>
      <c r="S393" s="3"/>
      <c r="V393" s="17"/>
      <c r="Y393" s="20"/>
      <c r="AA393" s="4">
        <v>45038</v>
      </c>
      <c r="AB393" s="3" t="s">
        <v>194</v>
      </c>
      <c r="AC393" s="3" t="s">
        <v>89</v>
      </c>
      <c r="AD393" s="5">
        <v>170</v>
      </c>
      <c r="AJ393" s="25">
        <v>45069</v>
      </c>
      <c r="AK393" s="3" t="s">
        <v>859</v>
      </c>
      <c r="AL393" s="3"/>
      <c r="AM393" s="3"/>
      <c r="AN393" s="18">
        <v>20</v>
      </c>
      <c r="AO393" s="3"/>
    </row>
    <row r="394" spans="2:41">
      <c r="B394" s="1" t="s">
        <v>24</v>
      </c>
      <c r="C394" s="19">
        <f>IF(C391&gt;0,C391+C392,C392)</f>
        <v>2060</v>
      </c>
      <c r="E394" s="4">
        <v>45008</v>
      </c>
      <c r="F394" s="3" t="s">
        <v>149</v>
      </c>
      <c r="G394" s="3" t="s">
        <v>89</v>
      </c>
      <c r="H394" s="5">
        <v>170</v>
      </c>
      <c r="N394" s="25">
        <v>45063</v>
      </c>
      <c r="O394" s="3" t="s">
        <v>788</v>
      </c>
      <c r="P394" s="3"/>
      <c r="Q394" s="3"/>
      <c r="R394" s="18">
        <v>200</v>
      </c>
      <c r="S394" s="3"/>
      <c r="V394" s="17"/>
      <c r="X394" s="1" t="s">
        <v>24</v>
      </c>
      <c r="Y394" s="19">
        <f>IF(Y391&gt;0,Y391+Y392,Y392)</f>
        <v>350</v>
      </c>
      <c r="AA394" s="4">
        <v>45043</v>
      </c>
      <c r="AB394" s="3" t="s">
        <v>194</v>
      </c>
      <c r="AC394" s="3" t="s">
        <v>141</v>
      </c>
      <c r="AD394" s="5">
        <v>180</v>
      </c>
      <c r="AJ394" s="3"/>
      <c r="AK394" s="3"/>
      <c r="AL394" s="3"/>
      <c r="AM394" s="3"/>
      <c r="AN394" s="18"/>
      <c r="AO394" s="3"/>
    </row>
    <row r="395" spans="2:41">
      <c r="B395" s="1" t="s">
        <v>9</v>
      </c>
      <c r="C395" s="20">
        <f>C413</f>
        <v>1017.85</v>
      </c>
      <c r="E395" s="4">
        <v>45014</v>
      </c>
      <c r="F395" s="3" t="s">
        <v>781</v>
      </c>
      <c r="G395" s="3"/>
      <c r="H395" s="5">
        <v>10</v>
      </c>
      <c r="N395" s="25">
        <v>45063</v>
      </c>
      <c r="O395" s="3" t="s">
        <v>801</v>
      </c>
      <c r="P395" s="3"/>
      <c r="Q395" s="3"/>
      <c r="R395" s="18">
        <v>78.400000000000006</v>
      </c>
      <c r="S395" s="3"/>
      <c r="V395" s="17"/>
      <c r="X395" s="1" t="s">
        <v>9</v>
      </c>
      <c r="Y395" s="20">
        <f>Y413</f>
        <v>246.04</v>
      </c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6" t="s">
        <v>26</v>
      </c>
      <c r="C396" s="21">
        <f>C394-C395</f>
        <v>1042.1500000000001</v>
      </c>
      <c r="E396" s="4">
        <v>45015</v>
      </c>
      <c r="F396" s="3" t="s">
        <v>149</v>
      </c>
      <c r="G396" s="3" t="s">
        <v>89</v>
      </c>
      <c r="H396" s="5">
        <v>170</v>
      </c>
      <c r="N396" s="3"/>
      <c r="O396" s="3"/>
      <c r="P396" s="3"/>
      <c r="Q396" s="3"/>
      <c r="R396" s="18"/>
      <c r="S396" s="3"/>
      <c r="V396" s="17"/>
      <c r="X396" s="6" t="s">
        <v>27</v>
      </c>
      <c r="Y396" s="21">
        <f>Y394-Y395</f>
        <v>103.96000000000001</v>
      </c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ht="23.25">
      <c r="B397" s="6"/>
      <c r="C397" s="7"/>
      <c r="E397" s="4">
        <v>45016</v>
      </c>
      <c r="F397" s="3" t="s">
        <v>149</v>
      </c>
      <c r="G397" s="3" t="s">
        <v>152</v>
      </c>
      <c r="H397" s="5">
        <v>190</v>
      </c>
      <c r="N397" s="3"/>
      <c r="O397" s="3"/>
      <c r="P397" s="3"/>
      <c r="Q397" s="3"/>
      <c r="R397" s="18"/>
      <c r="S397" s="3"/>
      <c r="V397" s="17"/>
      <c r="X397" s="175" t="str">
        <f>IF(Y396&lt;0,"NO PAGAR","COBRAR'")</f>
        <v>COBRAR'</v>
      </c>
      <c r="Y397" s="175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ht="23.25">
      <c r="B398" s="175" t="str">
        <f>IF(C396&lt;0,"NO PAGAR","COBRAR'")</f>
        <v>COBRAR'</v>
      </c>
      <c r="C398" s="175"/>
      <c r="E398" s="4">
        <v>45017</v>
      </c>
      <c r="F398" s="3" t="s">
        <v>149</v>
      </c>
      <c r="G398" s="3" t="s">
        <v>141</v>
      </c>
      <c r="H398" s="5">
        <v>170</v>
      </c>
      <c r="N398" s="3"/>
      <c r="O398" s="3"/>
      <c r="P398" s="3"/>
      <c r="Q398" s="3"/>
      <c r="R398" s="18"/>
      <c r="S398" s="3"/>
      <c r="V398" s="17"/>
      <c r="X398" s="6"/>
      <c r="Y398" s="8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68" t="s">
        <v>9</v>
      </c>
      <c r="C399" s="169"/>
      <c r="E399" s="4">
        <v>45027</v>
      </c>
      <c r="F399" s="3" t="s">
        <v>496</v>
      </c>
      <c r="G399" s="3" t="s">
        <v>106</v>
      </c>
      <c r="H399" s="5">
        <v>285</v>
      </c>
      <c r="N399" s="3"/>
      <c r="O399" s="3"/>
      <c r="P399" s="3"/>
      <c r="Q399" s="3"/>
      <c r="R399" s="18"/>
      <c r="S399" s="3"/>
      <c r="V399" s="17"/>
      <c r="X399" s="168" t="s">
        <v>9</v>
      </c>
      <c r="Y399" s="169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9" t="str">
        <f>IF(Y357&lt;0,"SALDO ADELANTADO","SALDO A FAVOR '")</f>
        <v>SALDO A FAVOR '</v>
      </c>
      <c r="C400" s="10" t="b">
        <f>IF(Y357&lt;=0,Y357*-1)</f>
        <v>0</v>
      </c>
      <c r="E400" s="4">
        <v>45035</v>
      </c>
      <c r="F400" s="3" t="s">
        <v>496</v>
      </c>
      <c r="G400" s="3" t="s">
        <v>106</v>
      </c>
      <c r="H400" s="5">
        <v>285</v>
      </c>
      <c r="N400" s="3"/>
      <c r="O400" s="3"/>
      <c r="P400" s="3"/>
      <c r="Q400" s="3"/>
      <c r="R400" s="18"/>
      <c r="S400" s="3"/>
      <c r="V400" s="17"/>
      <c r="X400" s="9" t="str">
        <f>IF(C396&lt;0,"SALDO ADELANTADO","SALDO A FAVOR'")</f>
        <v>SALDO A FAVOR'</v>
      </c>
      <c r="Y400" s="10" t="b">
        <f>IF(C396&lt;=0,C396*-1)</f>
        <v>0</v>
      </c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10</v>
      </c>
      <c r="C401" s="10">
        <f>R409</f>
        <v>1017.85</v>
      </c>
      <c r="E401" s="4">
        <v>45036</v>
      </c>
      <c r="F401" s="3" t="s">
        <v>496</v>
      </c>
      <c r="G401" s="3" t="s">
        <v>332</v>
      </c>
      <c r="H401" s="5">
        <v>315</v>
      </c>
      <c r="N401" s="3"/>
      <c r="O401" s="3"/>
      <c r="P401" s="3"/>
      <c r="Q401" s="3"/>
      <c r="R401" s="18"/>
      <c r="S401" s="3"/>
      <c r="V401" s="17"/>
      <c r="X401" s="11" t="s">
        <v>10</v>
      </c>
      <c r="Y401" s="10">
        <f>AN402</f>
        <v>20</v>
      </c>
      <c r="AA401" s="4"/>
      <c r="AB401" s="3"/>
      <c r="AC401" s="3"/>
      <c r="AD401" s="5"/>
      <c r="AJ401" s="3"/>
      <c r="AK401" s="3"/>
      <c r="AL401" s="3"/>
      <c r="AM401" s="3"/>
      <c r="AN401" s="18"/>
      <c r="AO401" s="3"/>
    </row>
    <row r="402" spans="2:41">
      <c r="B402" s="11" t="s">
        <v>11</v>
      </c>
      <c r="C402" s="10"/>
      <c r="E402" s="4">
        <v>45040</v>
      </c>
      <c r="F402" s="3" t="s">
        <v>496</v>
      </c>
      <c r="G402" s="3" t="s">
        <v>106</v>
      </c>
      <c r="H402" s="5">
        <v>285</v>
      </c>
      <c r="N402" s="3"/>
      <c r="O402" s="3"/>
      <c r="P402" s="3"/>
      <c r="Q402" s="3"/>
      <c r="R402" s="18"/>
      <c r="S402" s="3"/>
      <c r="V402" s="17"/>
      <c r="X402" s="11" t="s">
        <v>11</v>
      </c>
      <c r="Y402" s="10"/>
      <c r="AA402" s="4"/>
      <c r="AB402" s="3"/>
      <c r="AC402" s="3"/>
      <c r="AD402" s="5"/>
      <c r="AJ402" s="170" t="s">
        <v>7</v>
      </c>
      <c r="AK402" s="171"/>
      <c r="AL402" s="171"/>
      <c r="AM402" s="172"/>
      <c r="AN402" s="18">
        <f>SUM(AN393:AN401)</f>
        <v>20</v>
      </c>
      <c r="AO402" s="3"/>
    </row>
    <row r="403" spans="2:41">
      <c r="B403" s="11" t="s">
        <v>12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12</v>
      </c>
      <c r="Y403" s="10"/>
      <c r="AA403" s="4"/>
      <c r="AB403" s="3"/>
      <c r="AC403" s="3"/>
      <c r="AD403" s="5"/>
    </row>
    <row r="404" spans="2:41">
      <c r="B404" s="11" t="s">
        <v>13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13</v>
      </c>
      <c r="Y404" s="10"/>
      <c r="AA404" s="4"/>
      <c r="AB404" s="3"/>
      <c r="AC404" s="3"/>
      <c r="AD404" s="5"/>
      <c r="AJ404" s="118" t="s">
        <v>828</v>
      </c>
      <c r="AK404" s="118" t="s">
        <v>466</v>
      </c>
      <c r="AL404" s="118" t="s">
        <v>476</v>
      </c>
      <c r="AM404" s="119">
        <v>66.03</v>
      </c>
      <c r="AN404" s="120">
        <v>37.731999999999999</v>
      </c>
      <c r="AO404" s="120">
        <v>54127</v>
      </c>
    </row>
    <row r="405" spans="2:41">
      <c r="B405" s="11" t="s">
        <v>14</v>
      </c>
      <c r="C405" s="10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1" t="s">
        <v>14</v>
      </c>
      <c r="Y405" s="10"/>
      <c r="AA405" s="4"/>
      <c r="AB405" s="3"/>
      <c r="AC405" s="3"/>
      <c r="AD405" s="5"/>
      <c r="AJ405" s="118" t="s">
        <v>838</v>
      </c>
      <c r="AK405" s="118" t="s">
        <v>466</v>
      </c>
      <c r="AL405" s="118" t="s">
        <v>476</v>
      </c>
      <c r="AM405" s="119">
        <v>160.01</v>
      </c>
      <c r="AN405" s="120">
        <v>91.433999999999997</v>
      </c>
      <c r="AO405" s="120">
        <v>9999</v>
      </c>
    </row>
    <row r="406" spans="2:41">
      <c r="B406" s="11" t="s">
        <v>15</v>
      </c>
      <c r="C406" s="10"/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11" t="s">
        <v>15</v>
      </c>
      <c r="Y406" s="10"/>
      <c r="AA406" s="4"/>
      <c r="AB406" s="3"/>
      <c r="AC406" s="3"/>
      <c r="AD406" s="5"/>
      <c r="AM406" s="19">
        <f>SUM(AM404:AM405)</f>
        <v>226.04</v>
      </c>
    </row>
    <row r="407" spans="2:41">
      <c r="B407" s="11" t="s">
        <v>16</v>
      </c>
      <c r="C407" s="10"/>
      <c r="E407" s="170" t="s">
        <v>7</v>
      </c>
      <c r="F407" s="171"/>
      <c r="G407" s="172"/>
      <c r="H407" s="5">
        <f>SUM(H393:H406)</f>
        <v>2060</v>
      </c>
      <c r="N407" s="3"/>
      <c r="O407" s="3"/>
      <c r="P407" s="3"/>
      <c r="Q407" s="3"/>
      <c r="R407" s="18"/>
      <c r="S407" s="3"/>
      <c r="V407" s="17"/>
      <c r="X407" s="11" t="s">
        <v>16</v>
      </c>
      <c r="Y407" s="10"/>
      <c r="AA407" s="170" t="s">
        <v>7</v>
      </c>
      <c r="AB407" s="171"/>
      <c r="AC407" s="172"/>
      <c r="AD407" s="5">
        <f>SUM(AD393:AD406)</f>
        <v>350</v>
      </c>
    </row>
    <row r="408" spans="2:41">
      <c r="B408" s="11" t="s">
        <v>17</v>
      </c>
      <c r="C408" s="10"/>
      <c r="E408" s="13"/>
      <c r="F408" s="13"/>
      <c r="G408" s="13"/>
      <c r="N408" s="3"/>
      <c r="O408" s="3"/>
      <c r="P408" s="3"/>
      <c r="Q408" s="3"/>
      <c r="R408" s="18"/>
      <c r="S408" s="3"/>
      <c r="V408" s="17"/>
      <c r="X408" s="11" t="s">
        <v>840</v>
      </c>
      <c r="Y408" s="10">
        <v>226.04</v>
      </c>
      <c r="AA408" s="13"/>
      <c r="AB408" s="13"/>
      <c r="AC408" s="13"/>
    </row>
    <row r="409" spans="2:41">
      <c r="B409" s="12"/>
      <c r="C409" s="10"/>
      <c r="N409" s="170" t="s">
        <v>7</v>
      </c>
      <c r="O409" s="171"/>
      <c r="P409" s="171"/>
      <c r="Q409" s="172"/>
      <c r="R409" s="18">
        <f>SUM(R393:R408)</f>
        <v>1017.85</v>
      </c>
      <c r="S409" s="3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2"/>
      <c r="C411" s="10"/>
      <c r="V411" s="17"/>
      <c r="X411" s="12"/>
      <c r="Y411" s="10"/>
    </row>
    <row r="412" spans="2:41">
      <c r="B412" s="11"/>
      <c r="C412" s="10"/>
      <c r="V412" s="17"/>
      <c r="X412" s="11"/>
      <c r="Y412" s="10"/>
    </row>
    <row r="413" spans="2:41">
      <c r="B413" s="15" t="s">
        <v>18</v>
      </c>
      <c r="C413" s="16">
        <f>SUM(C400:C412)</f>
        <v>1017.85</v>
      </c>
      <c r="D413" t="s">
        <v>22</v>
      </c>
      <c r="E413" t="s">
        <v>21</v>
      </c>
      <c r="V413" s="17"/>
      <c r="X413" s="15" t="s">
        <v>18</v>
      </c>
      <c r="Y413" s="16">
        <f>SUM(Y400:Y412)</f>
        <v>246.04</v>
      </c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8:31">
      <c r="V417" s="17"/>
    </row>
    <row r="418" spans="8:31">
      <c r="V418" s="17"/>
    </row>
    <row r="419" spans="8:31">
      <c r="V419" s="17"/>
    </row>
    <row r="420" spans="8:31">
      <c r="V420" s="17"/>
    </row>
    <row r="421" spans="8:31">
      <c r="V421" s="17"/>
    </row>
    <row r="422" spans="8:31">
      <c r="V422" s="17"/>
    </row>
    <row r="423" spans="8:31">
      <c r="V423" s="17"/>
    </row>
    <row r="424" spans="8:31">
      <c r="V424" s="17"/>
    </row>
    <row r="425" spans="8:31">
      <c r="V425" s="17"/>
    </row>
    <row r="426" spans="8:31">
      <c r="V426" s="17"/>
    </row>
    <row r="427" spans="8:31">
      <c r="V427" s="17"/>
    </row>
    <row r="428" spans="8:31">
      <c r="V428" s="17"/>
    </row>
    <row r="429" spans="8:31">
      <c r="V429" s="17"/>
    </row>
    <row r="430" spans="8:31">
      <c r="V430" s="17"/>
    </row>
    <row r="431" spans="8:31">
      <c r="V431" s="17"/>
      <c r="AC431" s="176" t="s">
        <v>29</v>
      </c>
      <c r="AD431" s="176"/>
      <c r="AE431" s="176"/>
    </row>
    <row r="432" spans="8:31">
      <c r="H432" s="173" t="s">
        <v>28</v>
      </c>
      <c r="I432" s="173"/>
      <c r="J432" s="173"/>
      <c r="V432" s="17"/>
      <c r="AC432" s="176"/>
      <c r="AD432" s="176"/>
      <c r="AE432" s="176"/>
    </row>
    <row r="433" spans="2:41">
      <c r="H433" s="173"/>
      <c r="I433" s="173"/>
      <c r="J433" s="173"/>
      <c r="V433" s="17"/>
      <c r="AC433" s="176"/>
      <c r="AD433" s="176"/>
      <c r="AE433" s="176"/>
    </row>
    <row r="434" spans="2:41">
      <c r="V434" s="17"/>
    </row>
    <row r="435" spans="2:41">
      <c r="V435" s="17"/>
      <c r="AJ435" s="2" t="s">
        <v>1</v>
      </c>
      <c r="AK435" s="2" t="s">
        <v>5</v>
      </c>
      <c r="AL435" s="2" t="s">
        <v>4</v>
      </c>
      <c r="AM435" s="2" t="s">
        <v>6</v>
      </c>
      <c r="AN435" s="2" t="s">
        <v>7</v>
      </c>
      <c r="AO435" s="3"/>
    </row>
    <row r="436" spans="2:41" ht="23.25">
      <c r="B436" s="22" t="s">
        <v>66</v>
      </c>
      <c r="V436" s="17"/>
      <c r="X436" s="22" t="s">
        <v>66</v>
      </c>
      <c r="AJ436" s="25">
        <v>45078</v>
      </c>
      <c r="AK436" s="3" t="s">
        <v>513</v>
      </c>
      <c r="AL436" s="3"/>
      <c r="AM436" s="3"/>
      <c r="AN436" s="18">
        <v>400</v>
      </c>
      <c r="AO436" s="3"/>
    </row>
    <row r="437" spans="2:41" ht="23.25">
      <c r="B437" s="23" t="s">
        <v>82</v>
      </c>
      <c r="C437" s="20">
        <f>IF(X391="PAGADO",0,Y396)</f>
        <v>103.96000000000001</v>
      </c>
      <c r="E437" s="174" t="s">
        <v>356</v>
      </c>
      <c r="F437" s="174"/>
      <c r="G437" s="174"/>
      <c r="H437" s="174"/>
      <c r="V437" s="17"/>
      <c r="X437" s="23" t="s">
        <v>32</v>
      </c>
      <c r="Y437" s="20">
        <f>IF(B437="PAGADO",0,C442)</f>
        <v>0</v>
      </c>
      <c r="AA437" s="174" t="s">
        <v>356</v>
      </c>
      <c r="AB437" s="174"/>
      <c r="AC437" s="174"/>
      <c r="AD437" s="174"/>
      <c r="AJ437" s="4">
        <v>45082</v>
      </c>
      <c r="AK437" s="3" t="s">
        <v>513</v>
      </c>
      <c r="AL437" s="3"/>
      <c r="AM437" s="3">
        <v>1299</v>
      </c>
      <c r="AN437" s="18">
        <v>200</v>
      </c>
      <c r="AO437" s="3"/>
    </row>
    <row r="438" spans="2:41">
      <c r="B438" s="1" t="s">
        <v>0</v>
      </c>
      <c r="C438" s="19">
        <f>H453</f>
        <v>560</v>
      </c>
      <c r="E438" s="2" t="s">
        <v>1</v>
      </c>
      <c r="F438" s="2" t="s">
        <v>2</v>
      </c>
      <c r="G438" s="2" t="s">
        <v>3</v>
      </c>
      <c r="H438" s="2" t="s">
        <v>4</v>
      </c>
      <c r="N438" s="2" t="s">
        <v>1</v>
      </c>
      <c r="O438" s="2" t="s">
        <v>5</v>
      </c>
      <c r="P438" s="2" t="s">
        <v>4</v>
      </c>
      <c r="Q438" s="2" t="s">
        <v>6</v>
      </c>
      <c r="R438" s="2" t="s">
        <v>7</v>
      </c>
      <c r="S438" s="3"/>
      <c r="V438" s="17"/>
      <c r="X438" s="1" t="s">
        <v>0</v>
      </c>
      <c r="Y438" s="19">
        <f>AD453</f>
        <v>210</v>
      </c>
      <c r="AA438" s="2" t="s">
        <v>1</v>
      </c>
      <c r="AB438" s="2" t="s">
        <v>2</v>
      </c>
      <c r="AC438" s="2" t="s">
        <v>3</v>
      </c>
      <c r="AD438" s="2" t="s">
        <v>4</v>
      </c>
      <c r="AJ438" s="3"/>
      <c r="AK438" s="3"/>
      <c r="AL438" s="3"/>
      <c r="AM438" s="3"/>
      <c r="AN438" s="18"/>
      <c r="AO438" s="3"/>
    </row>
    <row r="439" spans="2:41">
      <c r="C439" s="20"/>
      <c r="E439" s="4">
        <v>45037</v>
      </c>
      <c r="F439" s="3" t="s">
        <v>320</v>
      </c>
      <c r="G439" s="3" t="s">
        <v>152</v>
      </c>
      <c r="H439" s="5">
        <v>190</v>
      </c>
      <c r="N439" s="3"/>
      <c r="O439" s="3"/>
      <c r="P439" s="3"/>
      <c r="Q439" s="3"/>
      <c r="R439" s="18"/>
      <c r="S439" s="3"/>
      <c r="V439" s="17"/>
      <c r="Y439" s="20"/>
      <c r="AA439" s="4">
        <v>45044</v>
      </c>
      <c r="AB439" s="3" t="s">
        <v>183</v>
      </c>
      <c r="AC439" s="3" t="s">
        <v>89</v>
      </c>
      <c r="AD439" s="5">
        <v>210</v>
      </c>
      <c r="AJ439" s="3"/>
      <c r="AK439" s="3"/>
      <c r="AL439" s="3"/>
      <c r="AM439" s="3"/>
      <c r="AN439" s="18"/>
      <c r="AO439" s="3"/>
    </row>
    <row r="440" spans="2:41">
      <c r="B440" s="1" t="s">
        <v>24</v>
      </c>
      <c r="C440" s="19">
        <f>IF(C437&gt;0,C437+C438,C438)</f>
        <v>663.96</v>
      </c>
      <c r="E440" s="4">
        <v>45051</v>
      </c>
      <c r="F440" s="3" t="s">
        <v>201</v>
      </c>
      <c r="G440" s="3" t="s">
        <v>152</v>
      </c>
      <c r="H440" s="5">
        <v>200</v>
      </c>
      <c r="N440" s="3"/>
      <c r="O440" s="3"/>
      <c r="P440" s="3"/>
      <c r="Q440" s="3"/>
      <c r="R440" s="18"/>
      <c r="S440" s="3"/>
      <c r="V440" s="17"/>
      <c r="X440" s="1" t="s">
        <v>24</v>
      </c>
      <c r="Y440" s="19">
        <f>IF(Y437&gt;0,Y437+Y438,Y438)</f>
        <v>210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" t="s">
        <v>9</v>
      </c>
      <c r="C441" s="20">
        <f>C458</f>
        <v>50</v>
      </c>
      <c r="E441" s="4">
        <v>45052</v>
      </c>
      <c r="F441" s="3" t="s">
        <v>201</v>
      </c>
      <c r="G441" s="3" t="s">
        <v>89</v>
      </c>
      <c r="H441" s="5">
        <v>170</v>
      </c>
      <c r="N441" s="3"/>
      <c r="O441" s="3"/>
      <c r="P441" s="3"/>
      <c r="Q441" s="3"/>
      <c r="R441" s="18"/>
      <c r="S441" s="3"/>
      <c r="V441" s="17"/>
      <c r="X441" s="1" t="s">
        <v>9</v>
      </c>
      <c r="Y441" s="20">
        <f>Y458</f>
        <v>1119.24</v>
      </c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6" t="s">
        <v>25</v>
      </c>
      <c r="C442" s="21">
        <f>C440-C441</f>
        <v>613.96</v>
      </c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6" t="s">
        <v>8</v>
      </c>
      <c r="Y442" s="21">
        <f>Y440-Y441</f>
        <v>-909.24</v>
      </c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ht="26.25">
      <c r="B443" s="177" t="str">
        <f>IF(C442&lt;0,"NO PAGAR","COBRAR")</f>
        <v>COBRAR</v>
      </c>
      <c r="C443" s="177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77" t="str">
        <f>IF(Y442&lt;0,"NO PAGAR","COBRAR")</f>
        <v>NO PAGAR</v>
      </c>
      <c r="Y443" s="177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68" t="s">
        <v>9</v>
      </c>
      <c r="C444" s="169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68" t="s">
        <v>9</v>
      </c>
      <c r="Y444" s="169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9" t="str">
        <f>IF(C472&lt;0,"SALDO A FAVOR","SALDO ADELANTAD0'")</f>
        <v>SALDO ADELANTAD0'</v>
      </c>
      <c r="C445" s="10" t="b">
        <f>IF(Y396&lt;=0,Y396*-1)</f>
        <v>0</v>
      </c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9" t="str">
        <f>IF(C442&lt;0,"SALDO ADELANTADO","SALDO A FAVOR'")</f>
        <v>SALDO A FAVOR'</v>
      </c>
      <c r="Y445" s="10" t="b">
        <f>IF(C442&lt;=0,C442*-1)</f>
        <v>0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10</v>
      </c>
      <c r="C446" s="10">
        <f>R455</f>
        <v>0</v>
      </c>
      <c r="E446" s="4"/>
      <c r="F446" s="3"/>
      <c r="G446" s="3"/>
      <c r="H446" s="5"/>
      <c r="N446" s="3"/>
      <c r="O446" s="3"/>
      <c r="P446" s="3"/>
      <c r="Q446" s="3"/>
      <c r="R446" s="18"/>
      <c r="S446" s="3"/>
      <c r="V446" s="17"/>
      <c r="X446" s="11" t="s">
        <v>10</v>
      </c>
      <c r="Y446" s="10">
        <f>AN452</f>
        <v>600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11</v>
      </c>
      <c r="C447" s="10">
        <v>50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1" t="s">
        <v>11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12</v>
      </c>
      <c r="C448" s="10"/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11" t="s">
        <v>12</v>
      </c>
      <c r="Y448" s="10"/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2">
      <c r="B449" s="11" t="s">
        <v>13</v>
      </c>
      <c r="C449" s="10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1" t="s">
        <v>13</v>
      </c>
      <c r="Y449" s="10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2">
      <c r="B450" s="11" t="s">
        <v>14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885</v>
      </c>
      <c r="Y450" s="10">
        <v>59.13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1" t="s">
        <v>15</v>
      </c>
      <c r="C451" s="10"/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15</v>
      </c>
      <c r="Y451" s="10"/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11" t="s">
        <v>16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16</v>
      </c>
      <c r="Y452" s="10"/>
      <c r="AA452" s="4"/>
      <c r="AB452" s="3"/>
      <c r="AC452" s="3"/>
      <c r="AD452" s="5"/>
      <c r="AJ452" s="170" t="s">
        <v>7</v>
      </c>
      <c r="AK452" s="171"/>
      <c r="AL452" s="171"/>
      <c r="AM452" s="172"/>
      <c r="AN452" s="18">
        <f>SUM(AN436:AN451)</f>
        <v>600</v>
      </c>
      <c r="AO452" s="3"/>
    </row>
    <row r="453" spans="2:42">
      <c r="B453" s="11" t="s">
        <v>17</v>
      </c>
      <c r="C453" s="10"/>
      <c r="E453" s="170" t="s">
        <v>7</v>
      </c>
      <c r="F453" s="171"/>
      <c r="G453" s="172"/>
      <c r="H453" s="5">
        <f>SUM(H439:H452)</f>
        <v>560</v>
      </c>
      <c r="N453" s="3"/>
      <c r="O453" s="3"/>
      <c r="P453" s="3"/>
      <c r="Q453" s="3"/>
      <c r="R453" s="18"/>
      <c r="S453" s="3"/>
      <c r="V453" s="17"/>
      <c r="X453" s="11" t="s">
        <v>914</v>
      </c>
      <c r="Y453" s="10">
        <f>AN460</f>
        <v>460.11</v>
      </c>
      <c r="AA453" s="170" t="s">
        <v>7</v>
      </c>
      <c r="AB453" s="171"/>
      <c r="AC453" s="172"/>
      <c r="AD453" s="5">
        <f>SUM(AD439:AD452)</f>
        <v>210</v>
      </c>
    </row>
    <row r="454" spans="2:42" ht="27" customHeight="1">
      <c r="B454" s="12"/>
      <c r="C454" s="10"/>
      <c r="E454" s="13"/>
      <c r="F454" s="13"/>
      <c r="G454" s="13"/>
      <c r="N454" s="3"/>
      <c r="O454" s="3"/>
      <c r="P454" s="3"/>
      <c r="Q454" s="3"/>
      <c r="R454" s="18"/>
      <c r="S454" s="3"/>
      <c r="V454" s="17"/>
      <c r="X454" s="12"/>
      <c r="Y454" s="10"/>
      <c r="AA454" s="13"/>
      <c r="AB454" s="13"/>
      <c r="AC454" s="13"/>
      <c r="AJ454" s="130" t="s">
        <v>893</v>
      </c>
      <c r="AK454" s="130" t="s">
        <v>894</v>
      </c>
      <c r="AL454" s="130" t="s">
        <v>895</v>
      </c>
      <c r="AM454" s="130" t="s">
        <v>896</v>
      </c>
      <c r="AN454" s="130" t="s">
        <v>897</v>
      </c>
      <c r="AO454" s="130" t="s">
        <v>898</v>
      </c>
      <c r="AP454" s="130" t="s">
        <v>899</v>
      </c>
    </row>
    <row r="455" spans="2:42">
      <c r="B455" s="12"/>
      <c r="C455" s="10"/>
      <c r="N455" s="170" t="s">
        <v>7</v>
      </c>
      <c r="O455" s="171"/>
      <c r="P455" s="171"/>
      <c r="Q455" s="172"/>
      <c r="R455" s="18">
        <f>SUM(R439:R454)</f>
        <v>0</v>
      </c>
      <c r="S455" s="3"/>
      <c r="V455" s="17"/>
      <c r="X455" s="12"/>
      <c r="Y455" s="10"/>
      <c r="AJ455" s="126" t="s">
        <v>466</v>
      </c>
      <c r="AK455" s="127">
        <v>45071.751944440002</v>
      </c>
      <c r="AL455" s="126" t="s">
        <v>476</v>
      </c>
      <c r="AM455" s="128">
        <v>34.289000000000001</v>
      </c>
      <c r="AN455" s="128">
        <v>60.01</v>
      </c>
      <c r="AO455" s="128">
        <v>9999</v>
      </c>
      <c r="AP455" s="129" t="s">
        <v>148</v>
      </c>
    </row>
    <row r="456" spans="2:42">
      <c r="B456" s="12"/>
      <c r="C456" s="10"/>
      <c r="V456" s="17"/>
      <c r="X456" s="12"/>
      <c r="Y456" s="10"/>
      <c r="AJ456" s="126" t="s">
        <v>466</v>
      </c>
      <c r="AK456" s="127">
        <v>45063.472627319999</v>
      </c>
      <c r="AL456" s="126" t="s">
        <v>476</v>
      </c>
      <c r="AM456" s="128">
        <v>62.904000000000003</v>
      </c>
      <c r="AN456" s="128">
        <v>110.08</v>
      </c>
      <c r="AO456" s="128">
        <v>0</v>
      </c>
      <c r="AP456" s="129" t="s">
        <v>756</v>
      </c>
    </row>
    <row r="457" spans="2:42">
      <c r="B457" s="11"/>
      <c r="C457" s="10"/>
      <c r="V457" s="17"/>
      <c r="X457" s="11"/>
      <c r="Y457" s="10"/>
      <c r="AJ457" s="126" t="s">
        <v>466</v>
      </c>
      <c r="AK457" s="127">
        <v>45065.797002320003</v>
      </c>
      <c r="AL457" s="126" t="s">
        <v>476</v>
      </c>
      <c r="AM457" s="128">
        <v>40.002000000000002</v>
      </c>
      <c r="AN457" s="128">
        <v>70</v>
      </c>
      <c r="AO457" s="128">
        <v>24562</v>
      </c>
      <c r="AP457" s="129" t="s">
        <v>148</v>
      </c>
    </row>
    <row r="458" spans="2:42">
      <c r="B458" s="15" t="s">
        <v>18</v>
      </c>
      <c r="C458" s="16">
        <f>SUM(C445:C457)</f>
        <v>50</v>
      </c>
      <c r="V458" s="17"/>
      <c r="X458" s="15" t="s">
        <v>18</v>
      </c>
      <c r="Y458" s="16">
        <f>SUM(Y445:Y457)</f>
        <v>1119.24</v>
      </c>
      <c r="AJ458" s="126" t="s">
        <v>466</v>
      </c>
      <c r="AK458" s="127">
        <v>45068.816041669998</v>
      </c>
      <c r="AL458" s="126" t="s">
        <v>476</v>
      </c>
      <c r="AM458" s="128">
        <v>85.727000000000004</v>
      </c>
      <c r="AN458" s="128">
        <v>150.02000000000001</v>
      </c>
      <c r="AO458" s="128">
        <v>0</v>
      </c>
      <c r="AP458" s="129" t="s">
        <v>756</v>
      </c>
    </row>
    <row r="459" spans="2:42">
      <c r="D459" t="s">
        <v>22</v>
      </c>
      <c r="E459" t="s">
        <v>21</v>
      </c>
      <c r="V459" s="17"/>
      <c r="Z459" t="s">
        <v>22</v>
      </c>
      <c r="AA459" t="s">
        <v>21</v>
      </c>
      <c r="AJ459" s="126" t="s">
        <v>466</v>
      </c>
      <c r="AK459" s="127">
        <v>45076.769548609998</v>
      </c>
      <c r="AL459" s="126" t="s">
        <v>476</v>
      </c>
      <c r="AM459" s="128">
        <v>40</v>
      </c>
      <c r="AN459" s="128">
        <v>70</v>
      </c>
      <c r="AO459" s="128">
        <v>0</v>
      </c>
      <c r="AP459" s="129" t="s">
        <v>148</v>
      </c>
    </row>
    <row r="460" spans="2:42">
      <c r="E460" s="1" t="s">
        <v>19</v>
      </c>
      <c r="V460" s="17"/>
      <c r="AA460" s="1" t="s">
        <v>19</v>
      </c>
      <c r="AN460" s="132">
        <f>SUM(AN455:AN459)</f>
        <v>460.11</v>
      </c>
    </row>
    <row r="461" spans="2:42">
      <c r="V461" s="17"/>
    </row>
    <row r="462" spans="2:42">
      <c r="V462" s="17"/>
    </row>
    <row r="463" spans="2:42">
      <c r="V463" s="17"/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>
      <c r="H471" s="173" t="s">
        <v>30</v>
      </c>
      <c r="I471" s="173"/>
      <c r="J471" s="173"/>
      <c r="V471" s="17"/>
      <c r="AA471" s="173" t="s">
        <v>31</v>
      </c>
      <c r="AB471" s="173"/>
      <c r="AC471" s="173"/>
    </row>
    <row r="472" spans="1:43">
      <c r="H472" s="173"/>
      <c r="I472" s="173"/>
      <c r="J472" s="173"/>
      <c r="V472" s="17"/>
      <c r="AA472" s="173"/>
      <c r="AB472" s="173"/>
      <c r="AC472" s="173"/>
    </row>
    <row r="473" spans="1:43" ht="23.25">
      <c r="B473" s="24" t="s">
        <v>66</v>
      </c>
      <c r="V473" s="17"/>
      <c r="X473" s="22" t="s">
        <v>66</v>
      </c>
    </row>
    <row r="474" spans="1:43" ht="23.25">
      <c r="B474" s="23" t="s">
        <v>82</v>
      </c>
      <c r="C474" s="20">
        <f>IF(X437="PAGADO",0,Y442)</f>
        <v>-909.24</v>
      </c>
      <c r="E474" s="174" t="s">
        <v>545</v>
      </c>
      <c r="F474" s="174"/>
      <c r="G474" s="174"/>
      <c r="H474" s="174"/>
      <c r="V474" s="17"/>
      <c r="X474" s="23" t="s">
        <v>32</v>
      </c>
      <c r="Y474" s="20">
        <f>IF(B474="PAGADO",0,C479)</f>
        <v>0</v>
      </c>
      <c r="AA474" s="174" t="s">
        <v>545</v>
      </c>
      <c r="AB474" s="174"/>
      <c r="AC474" s="174"/>
      <c r="AD474" s="174"/>
    </row>
    <row r="475" spans="1:43">
      <c r="B475" s="1" t="s">
        <v>0</v>
      </c>
      <c r="C475" s="19">
        <f>H490</f>
        <v>1535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1945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>
      <c r="C476" s="20"/>
      <c r="E476" s="4">
        <v>45047</v>
      </c>
      <c r="F476" s="3" t="s">
        <v>925</v>
      </c>
      <c r="G476" s="3"/>
      <c r="H476" s="5">
        <v>150</v>
      </c>
      <c r="N476" s="25">
        <v>45095</v>
      </c>
      <c r="O476" s="3" t="s">
        <v>934</v>
      </c>
      <c r="P476" s="3"/>
      <c r="Q476" s="3"/>
      <c r="R476" s="18">
        <v>25</v>
      </c>
      <c r="S476" s="3"/>
      <c r="V476" s="17"/>
      <c r="Y476" s="20"/>
      <c r="AA476" s="4">
        <v>45063</v>
      </c>
      <c r="AB476" s="3" t="s">
        <v>201</v>
      </c>
      <c r="AC476" s="3" t="s">
        <v>920</v>
      </c>
      <c r="AD476" s="5">
        <v>580</v>
      </c>
      <c r="AJ476" s="25">
        <v>45092</v>
      </c>
      <c r="AK476" s="3" t="s">
        <v>248</v>
      </c>
      <c r="AL476" s="3"/>
      <c r="AM476" s="3"/>
      <c r="AN476" s="18">
        <v>500</v>
      </c>
      <c r="AO476" s="3"/>
    </row>
    <row r="477" spans="1:43">
      <c r="B477" s="1" t="s">
        <v>24</v>
      </c>
      <c r="C477" s="19">
        <f>IF(C474&gt;0,C474+C475,C475)</f>
        <v>1535</v>
      </c>
      <c r="E477" s="4"/>
      <c r="F477" s="3"/>
      <c r="G477" s="3"/>
      <c r="H477" s="5">
        <v>150</v>
      </c>
      <c r="N477" s="25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1945</v>
      </c>
      <c r="AA477" s="4">
        <v>45029</v>
      </c>
      <c r="AB477" s="3" t="s">
        <v>549</v>
      </c>
      <c r="AC477" s="3" t="s">
        <v>332</v>
      </c>
      <c r="AD477" s="5">
        <v>390</v>
      </c>
      <c r="AJ477" s="25">
        <v>45092</v>
      </c>
      <c r="AK477" s="3" t="s">
        <v>965</v>
      </c>
      <c r="AL477" s="3"/>
      <c r="AM477" s="3"/>
      <c r="AN477" s="18">
        <v>10</v>
      </c>
      <c r="AO477" s="3"/>
    </row>
    <row r="478" spans="1:43">
      <c r="B478" s="1" t="s">
        <v>9</v>
      </c>
      <c r="C478" s="20">
        <f>C496</f>
        <v>952.44</v>
      </c>
      <c r="E478" s="4">
        <v>45065</v>
      </c>
      <c r="F478" s="3" t="s">
        <v>330</v>
      </c>
      <c r="G478" s="3" t="s">
        <v>645</v>
      </c>
      <c r="H478" s="5">
        <v>285</v>
      </c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Y496</f>
        <v>2945</v>
      </c>
      <c r="AA478" s="4">
        <v>45033</v>
      </c>
      <c r="AB478" s="3" t="s">
        <v>549</v>
      </c>
      <c r="AC478" s="3" t="s">
        <v>180</v>
      </c>
      <c r="AD478" s="5">
        <v>275</v>
      </c>
      <c r="AJ478" s="25">
        <v>45099</v>
      </c>
      <c r="AK478" s="3" t="s">
        <v>248</v>
      </c>
      <c r="AL478" s="3"/>
      <c r="AM478" s="3"/>
      <c r="AN478" s="18">
        <v>667.91</v>
      </c>
      <c r="AO478" s="3"/>
    </row>
    <row r="479" spans="1:43">
      <c r="B479" s="6" t="s">
        <v>26</v>
      </c>
      <c r="C479" s="21">
        <f>C477-C478</f>
        <v>582.55999999999995</v>
      </c>
      <c r="E479" s="4">
        <v>45069</v>
      </c>
      <c r="F479" s="3" t="s">
        <v>330</v>
      </c>
      <c r="G479" s="3" t="s">
        <v>332</v>
      </c>
      <c r="H479" s="5">
        <v>315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-1000</v>
      </c>
      <c r="AA479" s="161">
        <v>45094</v>
      </c>
      <c r="AB479" s="162" t="s">
        <v>442</v>
      </c>
      <c r="AC479" s="162" t="s">
        <v>143</v>
      </c>
      <c r="AD479" s="163">
        <v>170</v>
      </c>
      <c r="AJ479" s="25">
        <v>45106</v>
      </c>
      <c r="AK479" s="3" t="s">
        <v>1005</v>
      </c>
      <c r="AL479" s="3"/>
      <c r="AM479" s="3"/>
      <c r="AN479" s="18">
        <v>1500</v>
      </c>
      <c r="AO479" s="3"/>
    </row>
    <row r="480" spans="1:43" ht="23.25">
      <c r="B480" s="6"/>
      <c r="C480" s="7"/>
      <c r="E480" s="4">
        <v>45070</v>
      </c>
      <c r="F480" s="3" t="s">
        <v>330</v>
      </c>
      <c r="G480" s="3" t="s">
        <v>953</v>
      </c>
      <c r="H480" s="5">
        <v>285</v>
      </c>
      <c r="N480" s="3"/>
      <c r="O480" s="3"/>
      <c r="P480" s="3"/>
      <c r="Q480" s="3"/>
      <c r="R480" s="18"/>
      <c r="S480" s="3"/>
      <c r="V480" s="17"/>
      <c r="X480" s="175" t="str">
        <f>IF(Y479&lt;0,"NO PAGAR","COBRAR'")</f>
        <v>NO PAGAR</v>
      </c>
      <c r="Y480" s="175"/>
      <c r="AA480" s="164">
        <v>45078</v>
      </c>
      <c r="AB480" s="53" t="s">
        <v>201</v>
      </c>
      <c r="AC480" s="53" t="s">
        <v>155</v>
      </c>
      <c r="AD480" s="54">
        <v>330</v>
      </c>
      <c r="AJ480" s="3"/>
      <c r="AK480" s="3"/>
      <c r="AL480" s="3"/>
      <c r="AM480" s="3"/>
      <c r="AN480" s="18"/>
      <c r="AO480" s="3"/>
    </row>
    <row r="481" spans="2:42" ht="23.25">
      <c r="B481" s="175" t="str">
        <f>IF(C479&lt;0,"NO PAGAR","COBRAR'")</f>
        <v>COBRAR'</v>
      </c>
      <c r="C481" s="175"/>
      <c r="E481" s="4">
        <v>45028</v>
      </c>
      <c r="F481" s="3" t="s">
        <v>881</v>
      </c>
      <c r="G481" s="3" t="s">
        <v>106</v>
      </c>
      <c r="H481" s="5">
        <v>350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45086</v>
      </c>
      <c r="AB481" s="3" t="s">
        <v>201</v>
      </c>
      <c r="AC481" s="3" t="s">
        <v>143</v>
      </c>
      <c r="AD481" s="5">
        <v>200</v>
      </c>
      <c r="AJ481" s="3"/>
      <c r="AK481" s="3"/>
      <c r="AL481" s="3"/>
      <c r="AM481" s="3"/>
      <c r="AN481" s="18"/>
      <c r="AO481" s="3"/>
    </row>
    <row r="482" spans="2:42">
      <c r="B482" s="168" t="s">
        <v>9</v>
      </c>
      <c r="C482" s="169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68" t="s">
        <v>9</v>
      </c>
      <c r="Y482" s="169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2">
      <c r="B483" s="9" t="str">
        <f>IF(Y442&lt;0,"SALDO ADELANTADO","SALDO A FAVOR '")</f>
        <v>SALDO ADELANTADO</v>
      </c>
      <c r="C483" s="10">
        <f>IF(Y442&lt;=0,Y442*-1)</f>
        <v>909.24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 FAVOR'</v>
      </c>
      <c r="Y483" s="10" t="b">
        <f>IF(C479&lt;=0,C479*-1)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2">
      <c r="B484" s="11" t="s">
        <v>10</v>
      </c>
      <c r="C484" s="10">
        <f>R492</f>
        <v>25</v>
      </c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2677.91</v>
      </c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2">
      <c r="B485" s="11" t="s">
        <v>11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2">
      <c r="B486" s="11" t="s">
        <v>12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2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2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2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>
      <c r="B490" s="11" t="s">
        <v>928</v>
      </c>
      <c r="C490" s="10">
        <v>18.2</v>
      </c>
      <c r="E490" s="170" t="s">
        <v>7</v>
      </c>
      <c r="F490" s="171"/>
      <c r="G490" s="172"/>
      <c r="H490" s="5">
        <f>SUM(H476:H489)</f>
        <v>1535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170" t="s">
        <v>7</v>
      </c>
      <c r="AB490" s="171"/>
      <c r="AC490" s="172"/>
      <c r="AD490" s="5">
        <f>SUM(AD476:AD489)</f>
        <v>1945</v>
      </c>
      <c r="AJ490" s="3"/>
      <c r="AK490" s="3"/>
      <c r="AL490" s="3"/>
      <c r="AM490" s="3"/>
      <c r="AN490" s="18"/>
      <c r="AO490" s="3"/>
    </row>
    <row r="491" spans="2:42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979</v>
      </c>
      <c r="Y491" s="160">
        <v>267.08999999999997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>
      <c r="B492" s="12"/>
      <c r="C492" s="10"/>
      <c r="N492" s="170" t="s">
        <v>7</v>
      </c>
      <c r="O492" s="171"/>
      <c r="P492" s="171"/>
      <c r="Q492" s="172"/>
      <c r="R492" s="18">
        <f>SUM(R476:R491)</f>
        <v>25</v>
      </c>
      <c r="S492" s="3"/>
      <c r="V492" s="17"/>
      <c r="X492" s="12"/>
      <c r="Y492" s="10"/>
      <c r="AJ492" s="170" t="s">
        <v>7</v>
      </c>
      <c r="AK492" s="171"/>
      <c r="AL492" s="171"/>
      <c r="AM492" s="172"/>
      <c r="AN492" s="18">
        <f>SUM(AN476:AN491)</f>
        <v>2677.91</v>
      </c>
      <c r="AO492" s="3"/>
    </row>
    <row r="493" spans="2:42" ht="27" thickBot="1">
      <c r="B493" s="12"/>
      <c r="C493" s="10"/>
      <c r="V493" s="17"/>
      <c r="X493" s="12"/>
      <c r="Y493" s="10"/>
      <c r="AJ493" s="152">
        <v>20230602</v>
      </c>
      <c r="AK493" s="152" t="s">
        <v>466</v>
      </c>
      <c r="AL493" s="152" t="s">
        <v>975</v>
      </c>
      <c r="AM493" s="152" t="s">
        <v>476</v>
      </c>
      <c r="AN493" s="154">
        <v>149.62</v>
      </c>
      <c r="AO493" s="153">
        <v>85497</v>
      </c>
      <c r="AP493" s="152">
        <v>12345</v>
      </c>
    </row>
    <row r="494" spans="2:42" ht="27" thickBot="1">
      <c r="B494" s="12"/>
      <c r="C494" s="10"/>
      <c r="V494" s="17"/>
      <c r="X494" s="12"/>
      <c r="Y494" s="10"/>
      <c r="AJ494" s="152">
        <v>20230611</v>
      </c>
      <c r="AK494" s="152" t="s">
        <v>466</v>
      </c>
      <c r="AL494" s="152" t="s">
        <v>975</v>
      </c>
      <c r="AM494" s="152" t="s">
        <v>476</v>
      </c>
      <c r="AN494" s="154">
        <v>55.11</v>
      </c>
      <c r="AO494" s="153">
        <v>31489</v>
      </c>
      <c r="AP494" s="152">
        <v>59845</v>
      </c>
    </row>
    <row r="495" spans="2:42" ht="27" thickBot="1">
      <c r="B495" s="11"/>
      <c r="C495" s="10"/>
      <c r="V495" s="17"/>
      <c r="X495" s="11"/>
      <c r="Y495" s="10"/>
      <c r="AJ495" s="152">
        <v>20230614</v>
      </c>
      <c r="AK495" s="152" t="s">
        <v>466</v>
      </c>
      <c r="AL495" s="152" t="s">
        <v>975</v>
      </c>
      <c r="AM495" s="152" t="s">
        <v>476</v>
      </c>
      <c r="AN495" s="154">
        <v>62.36</v>
      </c>
      <c r="AO495" s="153">
        <v>35635</v>
      </c>
      <c r="AP495" s="152">
        <v>0</v>
      </c>
    </row>
    <row r="496" spans="2:42">
      <c r="B496" s="15" t="s">
        <v>18</v>
      </c>
      <c r="C496" s="16">
        <f>SUM(C483:C495)</f>
        <v>952.44</v>
      </c>
      <c r="D496" t="s">
        <v>22</v>
      </c>
      <c r="E496" t="s">
        <v>21</v>
      </c>
      <c r="V496" s="17"/>
      <c r="X496" s="15" t="s">
        <v>18</v>
      </c>
      <c r="Y496" s="16">
        <f>SUM(Y483:Y495)</f>
        <v>2945</v>
      </c>
      <c r="Z496" t="s">
        <v>22</v>
      </c>
      <c r="AA496" t="s">
        <v>21</v>
      </c>
      <c r="AN496" s="155">
        <f>SUM(AN493:AN495)</f>
        <v>267.09000000000003</v>
      </c>
    </row>
    <row r="497" spans="5:27">
      <c r="E497" s="1" t="s">
        <v>19</v>
      </c>
      <c r="V497" s="17"/>
      <c r="AA497" s="1" t="s">
        <v>19</v>
      </c>
    </row>
    <row r="498" spans="5:27">
      <c r="V498" s="17"/>
    </row>
    <row r="499" spans="5:27">
      <c r="V499" s="17"/>
    </row>
    <row r="500" spans="5:27">
      <c r="V500" s="17"/>
    </row>
    <row r="501" spans="5:27">
      <c r="V501" s="17"/>
    </row>
    <row r="502" spans="5:27">
      <c r="V502" s="17"/>
    </row>
    <row r="503" spans="5:27">
      <c r="V503" s="17"/>
    </row>
    <row r="504" spans="5:27">
      <c r="V504" s="17"/>
    </row>
    <row r="505" spans="5:27">
      <c r="V505" s="17"/>
    </row>
    <row r="506" spans="5:27">
      <c r="V506" s="17"/>
    </row>
    <row r="507" spans="5:27">
      <c r="V507" s="17"/>
    </row>
    <row r="508" spans="5:27">
      <c r="V508" s="17"/>
    </row>
    <row r="509" spans="5:27">
      <c r="V509" s="17"/>
    </row>
    <row r="510" spans="5:27">
      <c r="V510" s="17"/>
    </row>
    <row r="511" spans="5:27">
      <c r="V511" s="17"/>
    </row>
    <row r="512" spans="5:27">
      <c r="V512" s="17"/>
    </row>
    <row r="513" spans="2:41">
      <c r="V513" s="17"/>
    </row>
    <row r="514" spans="2:41">
      <c r="V514" s="17"/>
    </row>
    <row r="515" spans="2:41">
      <c r="V515" s="17"/>
    </row>
    <row r="516" spans="2:41">
      <c r="V516" s="17"/>
      <c r="AC516" s="176" t="s">
        <v>29</v>
      </c>
      <c r="AD516" s="176"/>
      <c r="AE516" s="176"/>
    </row>
    <row r="517" spans="2:41">
      <c r="H517" s="173" t="s">
        <v>28</v>
      </c>
      <c r="I517" s="173"/>
      <c r="J517" s="173"/>
      <c r="V517" s="17"/>
      <c r="AC517" s="176"/>
      <c r="AD517" s="176"/>
      <c r="AE517" s="176"/>
    </row>
    <row r="518" spans="2:41">
      <c r="H518" s="173"/>
      <c r="I518" s="173"/>
      <c r="J518" s="173"/>
      <c r="V518" s="17"/>
      <c r="AC518" s="176"/>
      <c r="AD518" s="176"/>
      <c r="AE518" s="176"/>
    </row>
    <row r="519" spans="2:41">
      <c r="V519" s="17"/>
    </row>
    <row r="520" spans="2:41">
      <c r="V520" s="17"/>
    </row>
    <row r="521" spans="2:41" ht="23.25">
      <c r="B521" s="22" t="s">
        <v>67</v>
      </c>
      <c r="V521" s="17"/>
      <c r="X521" s="22" t="s">
        <v>67</v>
      </c>
    </row>
    <row r="522" spans="2:41" ht="23.25">
      <c r="B522" s="23" t="s">
        <v>32</v>
      </c>
      <c r="C522" s="20">
        <f>IF(X474="PAGADO",0,Y479)</f>
        <v>-1000</v>
      </c>
      <c r="E522" s="174" t="s">
        <v>545</v>
      </c>
      <c r="F522" s="174"/>
      <c r="G522" s="174"/>
      <c r="H522" s="174"/>
      <c r="V522" s="17"/>
      <c r="X522" s="23" t="s">
        <v>32</v>
      </c>
      <c r="Y522" s="20">
        <f>IF(B522="PAGADO",0,C527)</f>
        <v>-1429.17</v>
      </c>
      <c r="AA522" s="174" t="s">
        <v>20</v>
      </c>
      <c r="AB522" s="174"/>
      <c r="AC522" s="174"/>
      <c r="AD522" s="174"/>
    </row>
    <row r="523" spans="2:41">
      <c r="B523" s="1" t="s">
        <v>0</v>
      </c>
      <c r="C523" s="19">
        <f>H538</f>
        <v>0</v>
      </c>
      <c r="E523" s="2" t="s">
        <v>1</v>
      </c>
      <c r="F523" s="2" t="s">
        <v>2</v>
      </c>
      <c r="G523" s="2" t="s">
        <v>3</v>
      </c>
      <c r="H523" s="2" t="s">
        <v>4</v>
      </c>
      <c r="N523" s="2" t="s">
        <v>1</v>
      </c>
      <c r="O523" s="2" t="s">
        <v>5</v>
      </c>
      <c r="P523" s="2" t="s">
        <v>4</v>
      </c>
      <c r="Q523" s="2" t="s">
        <v>6</v>
      </c>
      <c r="R523" s="2" t="s">
        <v>7</v>
      </c>
      <c r="S523" s="3"/>
      <c r="V523" s="17"/>
      <c r="X523" s="1" t="s">
        <v>0</v>
      </c>
      <c r="Y523" s="19">
        <f>AD538</f>
        <v>0</v>
      </c>
      <c r="AA523" s="2" t="s">
        <v>1</v>
      </c>
      <c r="AB523" s="2" t="s">
        <v>2</v>
      </c>
      <c r="AC523" s="2" t="s">
        <v>3</v>
      </c>
      <c r="AD523" s="2" t="s">
        <v>4</v>
      </c>
      <c r="AJ523" s="2" t="s">
        <v>1</v>
      </c>
      <c r="AK523" s="2" t="s">
        <v>5</v>
      </c>
      <c r="AL523" s="2" t="s">
        <v>4</v>
      </c>
      <c r="AM523" s="2" t="s">
        <v>6</v>
      </c>
      <c r="AN523" s="2" t="s">
        <v>7</v>
      </c>
      <c r="AO523" s="3"/>
    </row>
    <row r="524" spans="2:41">
      <c r="C524" s="20"/>
      <c r="E524" s="4"/>
      <c r="F524" s="3"/>
      <c r="G524" s="3"/>
      <c r="H524" s="5"/>
      <c r="N524" s="25">
        <v>45112</v>
      </c>
      <c r="O524" s="3" t="s">
        <v>1047</v>
      </c>
      <c r="P524" s="3"/>
      <c r="Q524" s="3"/>
      <c r="R524" s="18">
        <v>64.5</v>
      </c>
      <c r="S524" s="3"/>
      <c r="V524" s="17"/>
      <c r="Y524" s="20"/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" t="s">
        <v>24</v>
      </c>
      <c r="C525" s="19">
        <f>IF(C522&gt;0,C522+C523,C523)</f>
        <v>0</v>
      </c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" t="s">
        <v>24</v>
      </c>
      <c r="Y525" s="19">
        <f>IF(Y522&gt;0,Y522+Y523,Y523)</f>
        <v>0</v>
      </c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>
      <c r="B526" s="1" t="s">
        <v>9</v>
      </c>
      <c r="C526" s="20">
        <f>C549</f>
        <v>1429.17</v>
      </c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" t="s">
        <v>9</v>
      </c>
      <c r="Y526" s="20">
        <f>Y549</f>
        <v>1429.17</v>
      </c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6" t="s">
        <v>25</v>
      </c>
      <c r="C527" s="21">
        <f>C525-C526</f>
        <v>-1429.17</v>
      </c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6" t="s">
        <v>8</v>
      </c>
      <c r="Y527" s="21">
        <f>Y525-Y526</f>
        <v>-1429.17</v>
      </c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 ht="26.25">
      <c r="B528" s="177" t="str">
        <f>IF(C527&lt;0,"NO PAGAR","COBRAR")</f>
        <v>NO PAGAR</v>
      </c>
      <c r="C528" s="177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77" t="str">
        <f>IF(Y527&lt;0,"NO PAGAR","COBRAR")</f>
        <v>NO PAGAR</v>
      </c>
      <c r="Y528" s="177"/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68" t="s">
        <v>9</v>
      </c>
      <c r="C529" s="169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68" t="s">
        <v>9</v>
      </c>
      <c r="Y529" s="169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9" t="str">
        <f>IF(C563&lt;0,"SALDO A FAVOR","SALDO ADELANTAD0'")</f>
        <v>SALDO ADELANTAD0'</v>
      </c>
      <c r="C530" s="10">
        <f>IF(Y479&lt;=0,Y479*-1)</f>
        <v>1000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9" t="str">
        <f>IF(C527&lt;0,"SALDO ADELANTADO","SALDO A FAVOR'")</f>
        <v>SALDO ADELANTADO</v>
      </c>
      <c r="Y530" s="10">
        <f>IF(C527&lt;=0,C527*-1)</f>
        <v>1429.17</v>
      </c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10</v>
      </c>
      <c r="C531" s="10">
        <f>R540</f>
        <v>64.5</v>
      </c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10</v>
      </c>
      <c r="Y531" s="10">
        <f>AN540</f>
        <v>0</v>
      </c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11</v>
      </c>
      <c r="C532" s="10">
        <v>50</v>
      </c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11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12</v>
      </c>
      <c r="C533" s="10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12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13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13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1033</v>
      </c>
      <c r="C535" s="10">
        <v>59.14</v>
      </c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14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11" t="s">
        <v>15</v>
      </c>
      <c r="C536" s="10"/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11" t="s">
        <v>15</v>
      </c>
      <c r="Y536" s="10"/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16</v>
      </c>
      <c r="C537" s="10"/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16</v>
      </c>
      <c r="Y537" s="10"/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1028</v>
      </c>
      <c r="C538" s="10">
        <v>255.53</v>
      </c>
      <c r="E538" s="170" t="s">
        <v>7</v>
      </c>
      <c r="F538" s="171"/>
      <c r="G538" s="172"/>
      <c r="H538" s="5">
        <f>SUM(H524:H537)</f>
        <v>0</v>
      </c>
      <c r="N538" s="3"/>
      <c r="O538" s="3"/>
      <c r="P538" s="3"/>
      <c r="Q538" s="3"/>
      <c r="R538" s="18"/>
      <c r="S538" s="3"/>
      <c r="V538" s="17"/>
      <c r="X538" s="11" t="s">
        <v>17</v>
      </c>
      <c r="Y538" s="10"/>
      <c r="AA538" s="170" t="s">
        <v>7</v>
      </c>
      <c r="AB538" s="171"/>
      <c r="AC538" s="172"/>
      <c r="AD538" s="5">
        <f>SUM(AD524:AD537)</f>
        <v>0</v>
      </c>
      <c r="AJ538" s="3"/>
      <c r="AK538" s="3"/>
      <c r="AL538" s="3"/>
      <c r="AM538" s="3"/>
      <c r="AN538" s="18"/>
      <c r="AO538" s="3"/>
    </row>
    <row r="539" spans="2:41">
      <c r="B539" s="12"/>
      <c r="C539" s="10"/>
      <c r="E539" s="13"/>
      <c r="F539" s="13"/>
      <c r="G539" s="13"/>
      <c r="N539" s="3"/>
      <c r="O539" s="3"/>
      <c r="P539" s="3"/>
      <c r="Q539" s="3"/>
      <c r="R539" s="18"/>
      <c r="S539" s="3"/>
      <c r="V539" s="17"/>
      <c r="X539" s="12"/>
      <c r="Y539" s="10"/>
      <c r="AA539" s="13"/>
      <c r="AB539" s="13"/>
      <c r="AC539" s="13"/>
      <c r="AJ539" s="3"/>
      <c r="AK539" s="3"/>
      <c r="AL539" s="3"/>
      <c r="AM539" s="3"/>
      <c r="AN539" s="18"/>
      <c r="AO539" s="3"/>
    </row>
    <row r="540" spans="2:41" ht="15.75" thickBot="1">
      <c r="B540" s="12"/>
      <c r="C540" s="10"/>
      <c r="N540" s="170" t="s">
        <v>7</v>
      </c>
      <c r="O540" s="171"/>
      <c r="P540" s="171"/>
      <c r="Q540" s="172"/>
      <c r="R540" s="18">
        <f>SUM(R524:R539)</f>
        <v>64.5</v>
      </c>
      <c r="S540" s="3"/>
      <c r="V540" s="17"/>
      <c r="X540" s="12"/>
      <c r="Y540" s="10"/>
      <c r="AJ540" s="170" t="s">
        <v>7</v>
      </c>
      <c r="AK540" s="171"/>
      <c r="AL540" s="171"/>
      <c r="AM540" s="172"/>
      <c r="AN540" s="18">
        <f>SUM(AN524:AN539)</f>
        <v>0</v>
      </c>
      <c r="AO540" s="3"/>
    </row>
    <row r="541" spans="2:41" ht="27" thickBot="1">
      <c r="B541" s="12"/>
      <c r="C541" s="10"/>
      <c r="N541" s="152">
        <v>20230616</v>
      </c>
      <c r="O541" s="152" t="s">
        <v>466</v>
      </c>
      <c r="P541" s="152" t="s">
        <v>476</v>
      </c>
      <c r="Q541" s="154">
        <v>72.010000000000005</v>
      </c>
      <c r="R541" s="152">
        <v>41.149000000000001</v>
      </c>
      <c r="S541" s="152">
        <v>0</v>
      </c>
      <c r="V541" s="17"/>
      <c r="X541" s="12"/>
      <c r="Y541" s="10"/>
    </row>
    <row r="542" spans="2:41" ht="27" thickBot="1">
      <c r="B542" s="12"/>
      <c r="C542" s="10"/>
      <c r="N542" s="152">
        <v>20230621</v>
      </c>
      <c r="O542" s="152" t="s">
        <v>466</v>
      </c>
      <c r="P542" s="152" t="s">
        <v>476</v>
      </c>
      <c r="Q542" s="154">
        <v>73</v>
      </c>
      <c r="R542" s="152">
        <v>41.716000000000001</v>
      </c>
      <c r="S542" s="152">
        <v>0</v>
      </c>
      <c r="V542" s="17"/>
      <c r="X542" s="12"/>
      <c r="Y542" s="10"/>
    </row>
    <row r="543" spans="2:41" ht="27" thickBot="1">
      <c r="B543" s="12"/>
      <c r="C543" s="10"/>
      <c r="E543" s="14"/>
      <c r="N543" s="152">
        <v>20230626</v>
      </c>
      <c r="O543" s="152" t="s">
        <v>466</v>
      </c>
      <c r="P543" s="152" t="s">
        <v>476</v>
      </c>
      <c r="Q543" s="154">
        <v>70.010000000000005</v>
      </c>
      <c r="R543" s="152">
        <v>40.006</v>
      </c>
      <c r="S543" s="152">
        <v>44</v>
      </c>
      <c r="V543" s="17"/>
      <c r="X543" s="12"/>
      <c r="Y543" s="10"/>
      <c r="AA543" s="14"/>
    </row>
    <row r="544" spans="2:41" ht="27" thickBot="1">
      <c r="B544" s="12"/>
      <c r="C544" s="10"/>
      <c r="N544" s="152">
        <v>20230628</v>
      </c>
      <c r="O544" s="152" t="s">
        <v>466</v>
      </c>
      <c r="P544" s="152" t="s">
        <v>476</v>
      </c>
      <c r="Q544" s="154">
        <v>40.51</v>
      </c>
      <c r="R544" s="152">
        <v>23.15</v>
      </c>
      <c r="S544" s="152">
        <v>0</v>
      </c>
      <c r="V544" s="17"/>
      <c r="X544" s="12"/>
      <c r="Y544" s="10"/>
    </row>
    <row r="545" spans="1:43">
      <c r="B545" s="12"/>
      <c r="C545" s="10"/>
      <c r="Q545" s="167">
        <f>SUM(Q541:Q544)</f>
        <v>255.52999999999997</v>
      </c>
      <c r="V545" s="17"/>
      <c r="X545" s="12"/>
      <c r="Y545" s="10"/>
    </row>
    <row r="546" spans="1:43">
      <c r="B546" s="12"/>
      <c r="C546" s="10"/>
      <c r="V546" s="17"/>
      <c r="X546" s="12"/>
      <c r="Y546" s="10"/>
    </row>
    <row r="547" spans="1:43">
      <c r="B547" s="12"/>
      <c r="C547" s="10"/>
      <c r="V547" s="17"/>
      <c r="X547" s="12"/>
      <c r="Y547" s="10"/>
    </row>
    <row r="548" spans="1:43">
      <c r="B548" s="11"/>
      <c r="C548" s="10"/>
      <c r="V548" s="17"/>
      <c r="X548" s="11"/>
      <c r="Y548" s="10"/>
    </row>
    <row r="549" spans="1:43">
      <c r="B549" s="15" t="s">
        <v>18</v>
      </c>
      <c r="C549" s="16">
        <f>SUM(C530:C548)</f>
        <v>1429.17</v>
      </c>
      <c r="V549" s="17"/>
      <c r="X549" s="15" t="s">
        <v>18</v>
      </c>
      <c r="Y549" s="16">
        <f>SUM(Y530:Y548)</f>
        <v>1429.17</v>
      </c>
    </row>
    <row r="550" spans="1:43">
      <c r="D550" t="s">
        <v>22</v>
      </c>
      <c r="E550" t="s">
        <v>21</v>
      </c>
      <c r="V550" s="17"/>
      <c r="Z550" t="s">
        <v>22</v>
      </c>
      <c r="AA550" t="s">
        <v>21</v>
      </c>
    </row>
    <row r="551" spans="1:43">
      <c r="E551" s="1" t="s">
        <v>19</v>
      </c>
      <c r="V551" s="17"/>
      <c r="AA551" s="1" t="s">
        <v>19</v>
      </c>
    </row>
    <row r="552" spans="1:43">
      <c r="V552" s="17"/>
    </row>
    <row r="553" spans="1:43">
      <c r="V553" s="17"/>
    </row>
    <row r="554" spans="1:43">
      <c r="V554" s="17"/>
    </row>
    <row r="555" spans="1:43">
      <c r="V555" s="17"/>
    </row>
    <row r="556" spans="1:43">
      <c r="V556" s="17"/>
    </row>
    <row r="557" spans="1:43">
      <c r="V557" s="17"/>
    </row>
    <row r="558" spans="1:43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  <c r="AN558" s="17"/>
      <c r="AO558" s="17"/>
      <c r="AP558" s="17"/>
      <c r="AQ558" s="17"/>
    </row>
    <row r="559" spans="1:43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  <c r="AK559" s="17"/>
      <c r="AL559" s="17"/>
      <c r="AM559" s="17"/>
      <c r="AN559" s="17"/>
      <c r="AO559" s="17"/>
      <c r="AP559" s="17"/>
      <c r="AQ559" s="17"/>
    </row>
    <row r="560" spans="1:43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</row>
    <row r="561" spans="2:41">
      <c r="V561" s="17"/>
    </row>
    <row r="562" spans="2:41">
      <c r="H562" s="173" t="s">
        <v>30</v>
      </c>
      <c r="I562" s="173"/>
      <c r="J562" s="173"/>
      <c r="V562" s="17"/>
      <c r="AA562" s="173" t="s">
        <v>31</v>
      </c>
      <c r="AB562" s="173"/>
      <c r="AC562" s="173"/>
    </row>
    <row r="563" spans="2:41">
      <c r="H563" s="173"/>
      <c r="I563" s="173"/>
      <c r="J563" s="173"/>
      <c r="V563" s="17"/>
      <c r="AA563" s="173"/>
      <c r="AB563" s="173"/>
      <c r="AC563" s="173"/>
    </row>
    <row r="564" spans="2:41">
      <c r="V564" s="17"/>
    </row>
    <row r="565" spans="2:41">
      <c r="V565" s="17"/>
    </row>
    <row r="566" spans="2:41" ht="23.25">
      <c r="B566" s="24" t="s">
        <v>67</v>
      </c>
      <c r="V566" s="17"/>
      <c r="X566" s="22" t="s">
        <v>67</v>
      </c>
    </row>
    <row r="567" spans="2:41" ht="23.25">
      <c r="B567" s="23" t="s">
        <v>32</v>
      </c>
      <c r="C567" s="20">
        <f>IF(X522="PAGADO",0,C527)</f>
        <v>-1429.17</v>
      </c>
      <c r="E567" s="174" t="s">
        <v>20</v>
      </c>
      <c r="F567" s="174"/>
      <c r="G567" s="174"/>
      <c r="H567" s="174"/>
      <c r="V567" s="17"/>
      <c r="X567" s="23" t="s">
        <v>32</v>
      </c>
      <c r="Y567" s="20">
        <f>IF(B1367="PAGADO",0,C572)</f>
        <v>-1429.17</v>
      </c>
      <c r="AA567" s="174" t="s">
        <v>20</v>
      </c>
      <c r="AB567" s="174"/>
      <c r="AC567" s="174"/>
      <c r="AD567" s="174"/>
    </row>
    <row r="568" spans="2:41">
      <c r="B568" s="1" t="s">
        <v>0</v>
      </c>
      <c r="C568" s="19">
        <f>H583</f>
        <v>0</v>
      </c>
      <c r="E568" s="2" t="s">
        <v>1</v>
      </c>
      <c r="F568" s="2" t="s">
        <v>2</v>
      </c>
      <c r="G568" s="2" t="s">
        <v>3</v>
      </c>
      <c r="H568" s="2" t="s">
        <v>4</v>
      </c>
      <c r="N568" s="2" t="s">
        <v>1</v>
      </c>
      <c r="O568" s="2" t="s">
        <v>5</v>
      </c>
      <c r="P568" s="2" t="s">
        <v>4</v>
      </c>
      <c r="Q568" s="2" t="s">
        <v>6</v>
      </c>
      <c r="R568" s="2" t="s">
        <v>7</v>
      </c>
      <c r="S568" s="3"/>
      <c r="V568" s="17"/>
      <c r="X568" s="1" t="s">
        <v>0</v>
      </c>
      <c r="Y568" s="19">
        <f>AD583</f>
        <v>0</v>
      </c>
      <c r="AA568" s="2" t="s">
        <v>1</v>
      </c>
      <c r="AB568" s="2" t="s">
        <v>2</v>
      </c>
      <c r="AC568" s="2" t="s">
        <v>3</v>
      </c>
      <c r="AD568" s="2" t="s">
        <v>4</v>
      </c>
      <c r="AJ568" s="2" t="s">
        <v>1</v>
      </c>
      <c r="AK568" s="2" t="s">
        <v>5</v>
      </c>
      <c r="AL568" s="2" t="s">
        <v>4</v>
      </c>
      <c r="AM568" s="2" t="s">
        <v>6</v>
      </c>
      <c r="AN568" s="2" t="s">
        <v>7</v>
      </c>
      <c r="AO568" s="3"/>
    </row>
    <row r="569" spans="2:41">
      <c r="C569" s="2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Y569" s="2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" t="s">
        <v>24</v>
      </c>
      <c r="C570" s="19">
        <f>IF(C567&gt;0,C567+C568,C568)</f>
        <v>0</v>
      </c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" t="s">
        <v>24</v>
      </c>
      <c r="Y570" s="19">
        <f>IF(Y567&gt;0,Y567+Y568,Y568)</f>
        <v>0</v>
      </c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" t="s">
        <v>9</v>
      </c>
      <c r="C571" s="20">
        <f>C595</f>
        <v>1429.17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" t="s">
        <v>9</v>
      </c>
      <c r="Y571" s="20">
        <f>Y595</f>
        <v>1429.17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6" t="s">
        <v>26</v>
      </c>
      <c r="C572" s="21">
        <f>C570-C571</f>
        <v>-1429.17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6" t="s">
        <v>27</v>
      </c>
      <c r="Y572" s="21">
        <f>Y570-Y571</f>
        <v>-1429.17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 ht="23.25">
      <c r="B573" s="6"/>
      <c r="C573" s="7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75" t="str">
        <f>IF(Y572&lt;0,"NO PAGAR","COBRAR'")</f>
        <v>NO PAGAR</v>
      </c>
      <c r="Y573" s="175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ht="23.25">
      <c r="B574" s="175" t="str">
        <f>IF(C572&lt;0,"NO PAGAR","COBRAR'")</f>
        <v>NO PAGAR</v>
      </c>
      <c r="C574" s="175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6"/>
      <c r="Y574" s="8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68" t="s">
        <v>9</v>
      </c>
      <c r="C575" s="169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68" t="s">
        <v>9</v>
      </c>
      <c r="Y575" s="169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9" t="str">
        <f>IF(Y527&lt;0,"SALDO ADELANTADO","SALDO A FAVOR '")</f>
        <v>SALDO ADELANTADO</v>
      </c>
      <c r="C576" s="10">
        <f>IF(Y527&lt;=0,Y527*-1)</f>
        <v>1429.17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9" t="str">
        <f>IF(C572&lt;0,"SALDO ADELANTADO","SALDO A FAVOR'")</f>
        <v>SALDO ADELANTADO</v>
      </c>
      <c r="Y576" s="10">
        <f>IF(C572&lt;=0,C572*-1)</f>
        <v>1429.17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10</v>
      </c>
      <c r="C577" s="10">
        <f>R585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AN585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11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12</v>
      </c>
      <c r="C579" s="1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13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14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15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16</v>
      </c>
      <c r="C583" s="10"/>
      <c r="E583" s="170" t="s">
        <v>7</v>
      </c>
      <c r="F583" s="171"/>
      <c r="G583" s="172"/>
      <c r="H583" s="5">
        <f>SUM(H569:H582)</f>
        <v>0</v>
      </c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170" t="s">
        <v>7</v>
      </c>
      <c r="AB583" s="171"/>
      <c r="AC583" s="172"/>
      <c r="AD583" s="5">
        <f>SUM(AD569:AD582)</f>
        <v>0</v>
      </c>
      <c r="AJ583" s="3"/>
      <c r="AK583" s="3"/>
      <c r="AL583" s="3"/>
      <c r="AM583" s="3"/>
      <c r="AN583" s="18"/>
      <c r="AO583" s="3"/>
    </row>
    <row r="584" spans="2:41">
      <c r="B584" s="11" t="s">
        <v>17</v>
      </c>
      <c r="C584" s="10"/>
      <c r="E584" s="13"/>
      <c r="F584" s="13"/>
      <c r="G584" s="13"/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3"/>
      <c r="AB584" s="13"/>
      <c r="AC584" s="13"/>
      <c r="AJ584" s="3"/>
      <c r="AK584" s="3"/>
      <c r="AL584" s="3"/>
      <c r="AM584" s="3"/>
      <c r="AN584" s="18"/>
      <c r="AO584" s="3"/>
    </row>
    <row r="585" spans="2:41">
      <c r="B585" s="12"/>
      <c r="C585" s="10"/>
      <c r="N585" s="170" t="s">
        <v>7</v>
      </c>
      <c r="O585" s="171"/>
      <c r="P585" s="171"/>
      <c r="Q585" s="172"/>
      <c r="R585" s="18">
        <f>SUM(R569:R584)</f>
        <v>0</v>
      </c>
      <c r="S585" s="3"/>
      <c r="V585" s="17"/>
      <c r="X585" s="12"/>
      <c r="Y585" s="10"/>
      <c r="AJ585" s="170" t="s">
        <v>7</v>
      </c>
      <c r="AK585" s="171"/>
      <c r="AL585" s="171"/>
      <c r="AM585" s="172"/>
      <c r="AN585" s="18">
        <f>SUM(AN569:AN584)</f>
        <v>0</v>
      </c>
      <c r="AO585" s="3"/>
    </row>
    <row r="586" spans="2:41">
      <c r="B586" s="12"/>
      <c r="C586" s="10"/>
      <c r="V586" s="17"/>
      <c r="X586" s="12"/>
      <c r="Y586" s="10"/>
    </row>
    <row r="587" spans="2:41">
      <c r="B587" s="12"/>
      <c r="C587" s="10"/>
      <c r="V587" s="17"/>
      <c r="X587" s="12"/>
      <c r="Y587" s="10"/>
    </row>
    <row r="588" spans="2:41">
      <c r="B588" s="12"/>
      <c r="C588" s="10"/>
      <c r="E588" s="14"/>
      <c r="V588" s="17"/>
      <c r="X588" s="12"/>
      <c r="Y588" s="10"/>
      <c r="AA588" s="14"/>
    </row>
    <row r="589" spans="2:41">
      <c r="B589" s="12"/>
      <c r="C589" s="10"/>
      <c r="V589" s="17"/>
      <c r="X589" s="12"/>
      <c r="Y589" s="10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2:27">
      <c r="B593" s="12"/>
      <c r="C593" s="10"/>
      <c r="V593" s="17"/>
      <c r="X593" s="12"/>
      <c r="Y593" s="10"/>
    </row>
    <row r="594" spans="2:27">
      <c r="B594" s="11"/>
      <c r="C594" s="10"/>
      <c r="V594" s="17"/>
      <c r="X594" s="11"/>
      <c r="Y594" s="10"/>
    </row>
    <row r="595" spans="2:27">
      <c r="B595" s="15" t="s">
        <v>18</v>
      </c>
      <c r="C595" s="16">
        <f>SUM(C576:C594)</f>
        <v>1429.17</v>
      </c>
      <c r="D595" t="s">
        <v>22</v>
      </c>
      <c r="E595" t="s">
        <v>21</v>
      </c>
      <c r="V595" s="17"/>
      <c r="X595" s="15" t="s">
        <v>18</v>
      </c>
      <c r="Y595" s="16">
        <f>SUM(Y576:Y594)</f>
        <v>1429.17</v>
      </c>
      <c r="Z595" t="s">
        <v>22</v>
      </c>
      <c r="AA595" t="s">
        <v>21</v>
      </c>
    </row>
    <row r="596" spans="2:27">
      <c r="E596" s="1" t="s">
        <v>19</v>
      </c>
      <c r="V596" s="17"/>
      <c r="AA596" s="1" t="s">
        <v>19</v>
      </c>
    </row>
    <row r="597" spans="2:27">
      <c r="V597" s="17"/>
    </row>
    <row r="598" spans="2:27">
      <c r="V598" s="17"/>
    </row>
    <row r="599" spans="2:27">
      <c r="V599" s="17"/>
    </row>
    <row r="600" spans="2:27">
      <c r="V600" s="17"/>
    </row>
    <row r="601" spans="2:27">
      <c r="V601" s="17"/>
    </row>
    <row r="602" spans="2:27">
      <c r="V602" s="17"/>
    </row>
    <row r="603" spans="2:27">
      <c r="V603" s="17"/>
    </row>
    <row r="604" spans="2:27">
      <c r="V604" s="17"/>
    </row>
    <row r="605" spans="2:27">
      <c r="V605" s="17"/>
    </row>
    <row r="606" spans="2:27">
      <c r="V606" s="17"/>
    </row>
    <row r="607" spans="2:27">
      <c r="V607" s="17"/>
    </row>
    <row r="608" spans="2:27">
      <c r="V608" s="17"/>
    </row>
    <row r="609" spans="2:41">
      <c r="V609" s="17"/>
      <c r="AC609" s="176" t="s">
        <v>29</v>
      </c>
      <c r="AD609" s="176"/>
      <c r="AE609" s="176"/>
    </row>
    <row r="610" spans="2:41">
      <c r="H610" s="173" t="s">
        <v>28</v>
      </c>
      <c r="I610" s="173"/>
      <c r="J610" s="173"/>
      <c r="V610" s="17"/>
      <c r="AC610" s="176"/>
      <c r="AD610" s="176"/>
      <c r="AE610" s="176"/>
    </row>
    <row r="611" spans="2:41">
      <c r="H611" s="173"/>
      <c r="I611" s="173"/>
      <c r="J611" s="173"/>
      <c r="V611" s="17"/>
      <c r="AC611" s="176"/>
      <c r="AD611" s="176"/>
      <c r="AE611" s="176"/>
    </row>
    <row r="612" spans="2:41">
      <c r="V612" s="17"/>
    </row>
    <row r="613" spans="2:41">
      <c r="V613" s="17"/>
    </row>
    <row r="614" spans="2:41" ht="23.25">
      <c r="B614" s="22" t="s">
        <v>68</v>
      </c>
      <c r="V614" s="17"/>
      <c r="X614" s="22" t="s">
        <v>68</v>
      </c>
    </row>
    <row r="615" spans="2:41" ht="23.25">
      <c r="B615" s="23" t="s">
        <v>32</v>
      </c>
      <c r="C615" s="20">
        <f>IF(X567="PAGADO",0,Y572)</f>
        <v>-1429.17</v>
      </c>
      <c r="E615" s="174" t="s">
        <v>20</v>
      </c>
      <c r="F615" s="174"/>
      <c r="G615" s="174"/>
      <c r="H615" s="174"/>
      <c r="V615" s="17"/>
      <c r="X615" s="23" t="s">
        <v>32</v>
      </c>
      <c r="Y615" s="20">
        <f>IF(B615="PAGADO",0,C620)</f>
        <v>-1429.17</v>
      </c>
      <c r="AA615" s="174" t="s">
        <v>20</v>
      </c>
      <c r="AB615" s="174"/>
      <c r="AC615" s="174"/>
      <c r="AD615" s="174"/>
    </row>
    <row r="616" spans="2:41">
      <c r="B616" s="1" t="s">
        <v>0</v>
      </c>
      <c r="C616" s="19">
        <f>H631</f>
        <v>0</v>
      </c>
      <c r="E616" s="2" t="s">
        <v>1</v>
      </c>
      <c r="F616" s="2" t="s">
        <v>2</v>
      </c>
      <c r="G616" s="2" t="s">
        <v>3</v>
      </c>
      <c r="H616" s="2" t="s">
        <v>4</v>
      </c>
      <c r="N616" s="2" t="s">
        <v>1</v>
      </c>
      <c r="O616" s="2" t="s">
        <v>5</v>
      </c>
      <c r="P616" s="2" t="s">
        <v>4</v>
      </c>
      <c r="Q616" s="2" t="s">
        <v>6</v>
      </c>
      <c r="R616" s="2" t="s">
        <v>7</v>
      </c>
      <c r="S616" s="3"/>
      <c r="V616" s="17"/>
      <c r="X616" s="1" t="s">
        <v>0</v>
      </c>
      <c r="Y616" s="19">
        <f>AD631</f>
        <v>0</v>
      </c>
      <c r="AA616" s="2" t="s">
        <v>1</v>
      </c>
      <c r="AB616" s="2" t="s">
        <v>2</v>
      </c>
      <c r="AC616" s="2" t="s">
        <v>3</v>
      </c>
      <c r="AD616" s="2" t="s">
        <v>4</v>
      </c>
      <c r="AJ616" s="2" t="s">
        <v>1</v>
      </c>
      <c r="AK616" s="2" t="s">
        <v>5</v>
      </c>
      <c r="AL616" s="2" t="s">
        <v>4</v>
      </c>
      <c r="AM616" s="2" t="s">
        <v>6</v>
      </c>
      <c r="AN616" s="2" t="s">
        <v>7</v>
      </c>
      <c r="AO616" s="3"/>
    </row>
    <row r="617" spans="2:41">
      <c r="C617" s="2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Y617" s="2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" t="s">
        <v>24</v>
      </c>
      <c r="C618" s="19">
        <f>IF(C615&gt;0,C615+C616,C616)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" t="s">
        <v>24</v>
      </c>
      <c r="Y618" s="19">
        <f>IF(Y615&gt;0,Y615+Y616,Y616)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1" t="s">
        <v>9</v>
      </c>
      <c r="C619" s="20">
        <f>C642</f>
        <v>1429.17</v>
      </c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" t="s">
        <v>9</v>
      </c>
      <c r="Y619" s="20">
        <f>Y642</f>
        <v>1429.17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6" t="s">
        <v>25</v>
      </c>
      <c r="C620" s="21">
        <f>C618-C619</f>
        <v>-1429.17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6" t="s">
        <v>8</v>
      </c>
      <c r="Y620" s="21">
        <f>Y618-Y619</f>
        <v>-1429.17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 ht="26.25">
      <c r="B621" s="177" t="str">
        <f>IF(C620&lt;0,"NO PAGAR","COBRAR")</f>
        <v>NO PAGAR</v>
      </c>
      <c r="C621" s="177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77" t="str">
        <f>IF(Y620&lt;0,"NO PAGAR","COBRAR")</f>
        <v>NO PAGAR</v>
      </c>
      <c r="Y621" s="177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168" t="s">
        <v>9</v>
      </c>
      <c r="C622" s="169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68" t="s">
        <v>9</v>
      </c>
      <c r="Y622" s="169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9" t="str">
        <f>IF(C656&lt;0,"SALDO A FAVOR","SALDO ADELANTAD0'")</f>
        <v>SALDO ADELANTAD0'</v>
      </c>
      <c r="C623" s="10">
        <f>IF(Y567&lt;=0,Y567*-1)</f>
        <v>1429.17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9" t="str">
        <f>IF(C620&lt;0,"SALDO ADELANTADO","SALDO A FAVOR'")</f>
        <v>SALDO ADELANTADO</v>
      </c>
      <c r="Y623" s="10">
        <f>IF(C620&lt;=0,C620*-1)</f>
        <v>1429.17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10</v>
      </c>
      <c r="C624" s="10">
        <f>R633</f>
        <v>0</v>
      </c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10</v>
      </c>
      <c r="Y624" s="10">
        <f>AN633</f>
        <v>0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11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11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12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12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13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13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14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14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15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15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16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16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17</v>
      </c>
      <c r="C631" s="10"/>
      <c r="E631" s="170" t="s">
        <v>7</v>
      </c>
      <c r="F631" s="171"/>
      <c r="G631" s="172"/>
      <c r="H631" s="5">
        <f>SUM(H617:H630)</f>
        <v>0</v>
      </c>
      <c r="N631" s="3"/>
      <c r="O631" s="3"/>
      <c r="P631" s="3"/>
      <c r="Q631" s="3"/>
      <c r="R631" s="18"/>
      <c r="S631" s="3"/>
      <c r="V631" s="17"/>
      <c r="X631" s="11" t="s">
        <v>17</v>
      </c>
      <c r="Y631" s="10"/>
      <c r="AA631" s="170" t="s">
        <v>7</v>
      </c>
      <c r="AB631" s="171"/>
      <c r="AC631" s="172"/>
      <c r="AD631" s="5">
        <f>SUM(AD617:AD630)</f>
        <v>0</v>
      </c>
      <c r="AJ631" s="3"/>
      <c r="AK631" s="3"/>
      <c r="AL631" s="3"/>
      <c r="AM631" s="3"/>
      <c r="AN631" s="18"/>
      <c r="AO631" s="3"/>
    </row>
    <row r="632" spans="2:41">
      <c r="B632" s="12"/>
      <c r="C632" s="10"/>
      <c r="E632" s="13"/>
      <c r="F632" s="13"/>
      <c r="G632" s="13"/>
      <c r="N632" s="3"/>
      <c r="O632" s="3"/>
      <c r="P632" s="3"/>
      <c r="Q632" s="3"/>
      <c r="R632" s="18"/>
      <c r="S632" s="3"/>
      <c r="V632" s="17"/>
      <c r="X632" s="12"/>
      <c r="Y632" s="10"/>
      <c r="AA632" s="13"/>
      <c r="AB632" s="13"/>
      <c r="AC632" s="13"/>
      <c r="AJ632" s="3"/>
      <c r="AK632" s="3"/>
      <c r="AL632" s="3"/>
      <c r="AM632" s="3"/>
      <c r="AN632" s="18"/>
      <c r="AO632" s="3"/>
    </row>
    <row r="633" spans="2:41">
      <c r="B633" s="12"/>
      <c r="C633" s="10"/>
      <c r="N633" s="170" t="s">
        <v>7</v>
      </c>
      <c r="O633" s="171"/>
      <c r="P633" s="171"/>
      <c r="Q633" s="172"/>
      <c r="R633" s="18">
        <f>SUM(R617:R632)</f>
        <v>0</v>
      </c>
      <c r="S633" s="3"/>
      <c r="V633" s="17"/>
      <c r="X633" s="12"/>
      <c r="Y633" s="10"/>
      <c r="AJ633" s="170" t="s">
        <v>7</v>
      </c>
      <c r="AK633" s="171"/>
      <c r="AL633" s="171"/>
      <c r="AM633" s="172"/>
      <c r="AN633" s="18">
        <f>SUM(AN617:AN632)</f>
        <v>0</v>
      </c>
      <c r="AO633" s="3"/>
    </row>
    <row r="634" spans="2:41">
      <c r="B634" s="12"/>
      <c r="C634" s="10"/>
      <c r="V634" s="17"/>
      <c r="X634" s="12"/>
      <c r="Y634" s="10"/>
    </row>
    <row r="635" spans="2:41">
      <c r="B635" s="12"/>
      <c r="C635" s="10"/>
      <c r="V635" s="17"/>
      <c r="X635" s="12"/>
      <c r="Y635" s="10"/>
    </row>
    <row r="636" spans="2:41">
      <c r="B636" s="12"/>
      <c r="C636" s="10"/>
      <c r="E636" s="14"/>
      <c r="V636" s="17"/>
      <c r="X636" s="12"/>
      <c r="Y636" s="10"/>
      <c r="AA636" s="14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V639" s="17"/>
      <c r="X639" s="12"/>
      <c r="Y639" s="10"/>
    </row>
    <row r="640" spans="2:41">
      <c r="B640" s="12"/>
      <c r="C640" s="10"/>
      <c r="V640" s="17"/>
      <c r="X640" s="12"/>
      <c r="Y640" s="10"/>
    </row>
    <row r="641" spans="1:43">
      <c r="B641" s="11"/>
      <c r="C641" s="10"/>
      <c r="V641" s="17"/>
      <c r="X641" s="11"/>
      <c r="Y641" s="10"/>
    </row>
    <row r="642" spans="1:43">
      <c r="B642" s="15" t="s">
        <v>18</v>
      </c>
      <c r="C642" s="16">
        <f>SUM(C623:C641)</f>
        <v>1429.17</v>
      </c>
      <c r="V642" s="17"/>
      <c r="X642" s="15" t="s">
        <v>18</v>
      </c>
      <c r="Y642" s="16">
        <f>SUM(Y623:Y641)</f>
        <v>1429.17</v>
      </c>
    </row>
    <row r="643" spans="1:43">
      <c r="D643" t="s">
        <v>22</v>
      </c>
      <c r="E643" t="s">
        <v>21</v>
      </c>
      <c r="V643" s="17"/>
      <c r="Z643" t="s">
        <v>22</v>
      </c>
      <c r="AA643" t="s">
        <v>21</v>
      </c>
    </row>
    <row r="644" spans="1:43">
      <c r="E644" s="1" t="s">
        <v>19</v>
      </c>
      <c r="V644" s="17"/>
      <c r="AA644" s="1" t="s">
        <v>19</v>
      </c>
    </row>
    <row r="645" spans="1:43">
      <c r="V645" s="17"/>
    </row>
    <row r="646" spans="1:43">
      <c r="V646" s="17"/>
    </row>
    <row r="647" spans="1:43">
      <c r="V647" s="17"/>
    </row>
    <row r="648" spans="1:43">
      <c r="V648" s="17"/>
    </row>
    <row r="649" spans="1:43">
      <c r="V649" s="17"/>
    </row>
    <row r="650" spans="1:43">
      <c r="V650" s="17"/>
    </row>
    <row r="651" spans="1:43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  <c r="AO651" s="17"/>
      <c r="AP651" s="17"/>
      <c r="AQ651" s="17"/>
    </row>
    <row r="652" spans="1:43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</row>
    <row r="653" spans="1:4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</row>
    <row r="654" spans="1:43">
      <c r="V654" s="17"/>
    </row>
    <row r="655" spans="1:43">
      <c r="H655" s="173" t="s">
        <v>30</v>
      </c>
      <c r="I655" s="173"/>
      <c r="J655" s="173"/>
      <c r="V655" s="17"/>
      <c r="AA655" s="173" t="s">
        <v>31</v>
      </c>
      <c r="AB655" s="173"/>
      <c r="AC655" s="173"/>
    </row>
    <row r="656" spans="1:43">
      <c r="H656" s="173"/>
      <c r="I656" s="173"/>
      <c r="J656" s="173"/>
      <c r="V656" s="17"/>
      <c r="AA656" s="173"/>
      <c r="AB656" s="173"/>
      <c r="AC656" s="173"/>
    </row>
    <row r="657" spans="2:41">
      <c r="V657" s="17"/>
    </row>
    <row r="658" spans="2:41">
      <c r="V658" s="17"/>
    </row>
    <row r="659" spans="2:41" ht="23.25">
      <c r="B659" s="24" t="s">
        <v>68</v>
      </c>
      <c r="V659" s="17"/>
      <c r="X659" s="22" t="s">
        <v>68</v>
      </c>
    </row>
    <row r="660" spans="2:41" ht="23.25">
      <c r="B660" s="23" t="s">
        <v>32</v>
      </c>
      <c r="C660" s="20">
        <f>IF(X615="PAGADO",0,C620)</f>
        <v>-1429.17</v>
      </c>
      <c r="E660" s="174" t="s">
        <v>20</v>
      </c>
      <c r="F660" s="174"/>
      <c r="G660" s="174"/>
      <c r="H660" s="174"/>
      <c r="V660" s="17"/>
      <c r="X660" s="23" t="s">
        <v>32</v>
      </c>
      <c r="Y660" s="20">
        <f>IF(B1460="PAGADO",0,C665)</f>
        <v>-1429.17</v>
      </c>
      <c r="AA660" s="174" t="s">
        <v>20</v>
      </c>
      <c r="AB660" s="174"/>
      <c r="AC660" s="174"/>
      <c r="AD660" s="174"/>
    </row>
    <row r="661" spans="2:41">
      <c r="B661" s="1" t="s">
        <v>0</v>
      </c>
      <c r="C661" s="19">
        <f>H676</f>
        <v>0</v>
      </c>
      <c r="E661" s="2" t="s">
        <v>1</v>
      </c>
      <c r="F661" s="2" t="s">
        <v>2</v>
      </c>
      <c r="G661" s="2" t="s">
        <v>3</v>
      </c>
      <c r="H661" s="2" t="s">
        <v>4</v>
      </c>
      <c r="N661" s="2" t="s">
        <v>1</v>
      </c>
      <c r="O661" s="2" t="s">
        <v>5</v>
      </c>
      <c r="P661" s="2" t="s">
        <v>4</v>
      </c>
      <c r="Q661" s="2" t="s">
        <v>6</v>
      </c>
      <c r="R661" s="2" t="s">
        <v>7</v>
      </c>
      <c r="S661" s="3"/>
      <c r="V661" s="17"/>
      <c r="X661" s="1" t="s">
        <v>0</v>
      </c>
      <c r="Y661" s="19">
        <f>AD676</f>
        <v>0</v>
      </c>
      <c r="AA661" s="2" t="s">
        <v>1</v>
      </c>
      <c r="AB661" s="2" t="s">
        <v>2</v>
      </c>
      <c r="AC661" s="2" t="s">
        <v>3</v>
      </c>
      <c r="AD661" s="2" t="s">
        <v>4</v>
      </c>
      <c r="AJ661" s="2" t="s">
        <v>1</v>
      </c>
      <c r="AK661" s="2" t="s">
        <v>5</v>
      </c>
      <c r="AL661" s="2" t="s">
        <v>4</v>
      </c>
      <c r="AM661" s="2" t="s">
        <v>6</v>
      </c>
      <c r="AN661" s="2" t="s">
        <v>7</v>
      </c>
      <c r="AO661" s="3"/>
    </row>
    <row r="662" spans="2:41">
      <c r="C662" s="20"/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Y662" s="2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>
      <c r="B663" s="1" t="s">
        <v>24</v>
      </c>
      <c r="C663" s="19">
        <f>IF(C660&gt;0,C660+C661,C661)</f>
        <v>0</v>
      </c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1" t="s">
        <v>24</v>
      </c>
      <c r="Y663" s="19">
        <f>IF(Y660&gt;0,Y660+Y661,Y661)</f>
        <v>0</v>
      </c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" t="s">
        <v>9</v>
      </c>
      <c r="C664" s="20">
        <f>C688</f>
        <v>1429.17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9</v>
      </c>
      <c r="Y664" s="20">
        <f>Y688</f>
        <v>1429.17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6" t="s">
        <v>26</v>
      </c>
      <c r="C665" s="21">
        <f>C663-C664</f>
        <v>-1429.17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6" t="s">
        <v>27</v>
      </c>
      <c r="Y665" s="21">
        <f>Y663-Y664</f>
        <v>-1429.17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 ht="23.25">
      <c r="B666" s="6"/>
      <c r="C666" s="7"/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75" t="str">
        <f>IF(Y665&lt;0,"NO PAGAR","COBRAR'")</f>
        <v>NO PAGAR</v>
      </c>
      <c r="Y666" s="175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23.25">
      <c r="B667" s="175" t="str">
        <f>IF(C665&lt;0,"NO PAGAR","COBRAR'")</f>
        <v>NO PAGAR</v>
      </c>
      <c r="C667" s="175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6"/>
      <c r="Y667" s="8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68" t="s">
        <v>9</v>
      </c>
      <c r="C668" s="169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68" t="s">
        <v>9</v>
      </c>
      <c r="Y668" s="169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9" t="str">
        <f>IF(Y620&lt;0,"SALDO ADELANTADO","SALDO A FAVOR '")</f>
        <v>SALDO ADELANTADO</v>
      </c>
      <c r="C669" s="10">
        <f>IF(Y620&lt;=0,Y620*-1)</f>
        <v>1429.17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9" t="str">
        <f>IF(C665&lt;0,"SALDO ADELANTADO","SALDO A FAVOR'")</f>
        <v>SALDO ADELANTADO</v>
      </c>
      <c r="Y669" s="10">
        <f>IF(C665&lt;=0,C665*-1)</f>
        <v>1429.17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10</v>
      </c>
      <c r="C670" s="10">
        <f>R678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10</v>
      </c>
      <c r="Y670" s="10">
        <f>AN678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11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11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12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12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13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13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14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14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15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15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16</v>
      </c>
      <c r="C676" s="10"/>
      <c r="E676" s="170" t="s">
        <v>7</v>
      </c>
      <c r="F676" s="171"/>
      <c r="G676" s="172"/>
      <c r="H676" s="5">
        <f>SUM(H662:H675)</f>
        <v>0</v>
      </c>
      <c r="N676" s="3"/>
      <c r="O676" s="3"/>
      <c r="P676" s="3"/>
      <c r="Q676" s="3"/>
      <c r="R676" s="18"/>
      <c r="S676" s="3"/>
      <c r="V676" s="17"/>
      <c r="X676" s="11" t="s">
        <v>16</v>
      </c>
      <c r="Y676" s="10"/>
      <c r="AA676" s="170" t="s">
        <v>7</v>
      </c>
      <c r="AB676" s="171"/>
      <c r="AC676" s="172"/>
      <c r="AD676" s="5">
        <f>SUM(AD662:AD675)</f>
        <v>0</v>
      </c>
      <c r="AJ676" s="3"/>
      <c r="AK676" s="3"/>
      <c r="AL676" s="3"/>
      <c r="AM676" s="3"/>
      <c r="AN676" s="18"/>
      <c r="AO676" s="3"/>
    </row>
    <row r="677" spans="2:41">
      <c r="B677" s="11" t="s">
        <v>17</v>
      </c>
      <c r="C677" s="10"/>
      <c r="E677" s="13"/>
      <c r="F677" s="13"/>
      <c r="G677" s="13"/>
      <c r="N677" s="3"/>
      <c r="O677" s="3"/>
      <c r="P677" s="3"/>
      <c r="Q677" s="3"/>
      <c r="R677" s="18"/>
      <c r="S677" s="3"/>
      <c r="V677" s="17"/>
      <c r="X677" s="11" t="s">
        <v>17</v>
      </c>
      <c r="Y677" s="10"/>
      <c r="AA677" s="13"/>
      <c r="AB677" s="13"/>
      <c r="AC677" s="13"/>
      <c r="AJ677" s="3"/>
      <c r="AK677" s="3"/>
      <c r="AL677" s="3"/>
      <c r="AM677" s="3"/>
      <c r="AN677" s="18"/>
      <c r="AO677" s="3"/>
    </row>
    <row r="678" spans="2:41">
      <c r="B678" s="12"/>
      <c r="C678" s="10"/>
      <c r="N678" s="170" t="s">
        <v>7</v>
      </c>
      <c r="O678" s="171"/>
      <c r="P678" s="171"/>
      <c r="Q678" s="172"/>
      <c r="R678" s="18">
        <f>SUM(R662:R677)</f>
        <v>0</v>
      </c>
      <c r="S678" s="3"/>
      <c r="V678" s="17"/>
      <c r="X678" s="12"/>
      <c r="Y678" s="10"/>
      <c r="AJ678" s="170" t="s">
        <v>7</v>
      </c>
      <c r="AK678" s="171"/>
      <c r="AL678" s="171"/>
      <c r="AM678" s="172"/>
      <c r="AN678" s="18">
        <f>SUM(AN662:AN677)</f>
        <v>0</v>
      </c>
      <c r="AO678" s="3"/>
    </row>
    <row r="679" spans="2:41">
      <c r="B679" s="12"/>
      <c r="C679" s="10"/>
      <c r="V679" s="17"/>
      <c r="X679" s="12"/>
      <c r="Y679" s="10"/>
    </row>
    <row r="680" spans="2:41">
      <c r="B680" s="12"/>
      <c r="C680" s="10"/>
      <c r="V680" s="17"/>
      <c r="X680" s="12"/>
      <c r="Y680" s="10"/>
    </row>
    <row r="681" spans="2:41">
      <c r="B681" s="12"/>
      <c r="C681" s="10"/>
      <c r="E681" s="14"/>
      <c r="V681" s="17"/>
      <c r="X681" s="12"/>
      <c r="Y681" s="10"/>
      <c r="AA681" s="14"/>
    </row>
    <row r="682" spans="2:41">
      <c r="B682" s="12"/>
      <c r="C682" s="10"/>
      <c r="V682" s="17"/>
      <c r="X682" s="12"/>
      <c r="Y682" s="10"/>
    </row>
    <row r="683" spans="2:41">
      <c r="B683" s="12"/>
      <c r="C683" s="10"/>
      <c r="V683" s="17"/>
      <c r="X683" s="12"/>
      <c r="Y683" s="10"/>
    </row>
    <row r="684" spans="2:41">
      <c r="B684" s="12"/>
      <c r="C684" s="10"/>
      <c r="V684" s="17"/>
      <c r="X684" s="12"/>
      <c r="Y684" s="10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1"/>
      <c r="C687" s="10"/>
      <c r="V687" s="17"/>
      <c r="X687" s="11"/>
      <c r="Y687" s="10"/>
    </row>
    <row r="688" spans="2:41">
      <c r="B688" s="15" t="s">
        <v>18</v>
      </c>
      <c r="C688" s="16">
        <f>SUM(C669:C687)</f>
        <v>1429.17</v>
      </c>
      <c r="D688" t="s">
        <v>22</v>
      </c>
      <c r="E688" t="s">
        <v>21</v>
      </c>
      <c r="V688" s="17"/>
      <c r="X688" s="15" t="s">
        <v>18</v>
      </c>
      <c r="Y688" s="16">
        <f>SUM(Y669:Y687)</f>
        <v>1429.17</v>
      </c>
      <c r="Z688" t="s">
        <v>22</v>
      </c>
      <c r="AA688" t="s">
        <v>21</v>
      </c>
    </row>
    <row r="689" spans="5:31">
      <c r="E689" s="1" t="s">
        <v>19</v>
      </c>
      <c r="V689" s="17"/>
      <c r="AA689" s="1" t="s">
        <v>19</v>
      </c>
    </row>
    <row r="690" spans="5:31">
      <c r="V690" s="17"/>
    </row>
    <row r="691" spans="5:31">
      <c r="V691" s="17"/>
    </row>
    <row r="692" spans="5:31">
      <c r="V692" s="17"/>
    </row>
    <row r="693" spans="5:31">
      <c r="V693" s="17"/>
    </row>
    <row r="694" spans="5:31">
      <c r="V694" s="17"/>
    </row>
    <row r="695" spans="5:31">
      <c r="V695" s="17"/>
    </row>
    <row r="696" spans="5:31">
      <c r="V696" s="17"/>
    </row>
    <row r="697" spans="5:31">
      <c r="V697" s="17"/>
    </row>
    <row r="698" spans="5:31">
      <c r="V698" s="17"/>
    </row>
    <row r="699" spans="5:31">
      <c r="V699" s="17"/>
    </row>
    <row r="700" spans="5:31">
      <c r="V700" s="17"/>
    </row>
    <row r="701" spans="5:31">
      <c r="V701" s="17"/>
    </row>
    <row r="702" spans="5:31">
      <c r="V702" s="17"/>
      <c r="AC702" s="176" t="s">
        <v>29</v>
      </c>
      <c r="AD702" s="176"/>
      <c r="AE702" s="176"/>
    </row>
    <row r="703" spans="5:31">
      <c r="H703" s="173" t="s">
        <v>28</v>
      </c>
      <c r="I703" s="173"/>
      <c r="J703" s="173"/>
      <c r="V703" s="17"/>
      <c r="AC703" s="176"/>
      <c r="AD703" s="176"/>
      <c r="AE703" s="176"/>
    </row>
    <row r="704" spans="5:31">
      <c r="H704" s="173"/>
      <c r="I704" s="173"/>
      <c r="J704" s="173"/>
      <c r="V704" s="17"/>
      <c r="AC704" s="176"/>
      <c r="AD704" s="176"/>
      <c r="AE704" s="176"/>
    </row>
    <row r="705" spans="2:41">
      <c r="V705" s="17"/>
    </row>
    <row r="706" spans="2:41">
      <c r="V706" s="17"/>
    </row>
    <row r="707" spans="2:41" ht="23.25">
      <c r="B707" s="22" t="s">
        <v>69</v>
      </c>
      <c r="V707" s="17"/>
      <c r="X707" s="22" t="s">
        <v>69</v>
      </c>
    </row>
    <row r="708" spans="2:41" ht="23.25">
      <c r="B708" s="23" t="s">
        <v>32</v>
      </c>
      <c r="C708" s="20">
        <f>IF(X660="PAGADO",0,Y665)</f>
        <v>-1429.17</v>
      </c>
      <c r="E708" s="174" t="s">
        <v>20</v>
      </c>
      <c r="F708" s="174"/>
      <c r="G708" s="174"/>
      <c r="H708" s="174"/>
      <c r="V708" s="17"/>
      <c r="X708" s="23" t="s">
        <v>32</v>
      </c>
      <c r="Y708" s="20">
        <f>IF(B708="PAGADO",0,C713)</f>
        <v>-1429.17</v>
      </c>
      <c r="AA708" s="174" t="s">
        <v>20</v>
      </c>
      <c r="AB708" s="174"/>
      <c r="AC708" s="174"/>
      <c r="AD708" s="174"/>
    </row>
    <row r="709" spans="2:41">
      <c r="B709" s="1" t="s">
        <v>0</v>
      </c>
      <c r="C709" s="19">
        <f>H724</f>
        <v>0</v>
      </c>
      <c r="E709" s="2" t="s">
        <v>1</v>
      </c>
      <c r="F709" s="2" t="s">
        <v>2</v>
      </c>
      <c r="G709" s="2" t="s">
        <v>3</v>
      </c>
      <c r="H709" s="2" t="s">
        <v>4</v>
      </c>
      <c r="N709" s="2" t="s">
        <v>1</v>
      </c>
      <c r="O709" s="2" t="s">
        <v>5</v>
      </c>
      <c r="P709" s="2" t="s">
        <v>4</v>
      </c>
      <c r="Q709" s="2" t="s">
        <v>6</v>
      </c>
      <c r="R709" s="2" t="s">
        <v>7</v>
      </c>
      <c r="S709" s="3"/>
      <c r="V709" s="17"/>
      <c r="X709" s="1" t="s">
        <v>0</v>
      </c>
      <c r="Y709" s="19">
        <f>AD724</f>
        <v>0</v>
      </c>
      <c r="AA709" s="2" t="s">
        <v>1</v>
      </c>
      <c r="AB709" s="2" t="s">
        <v>2</v>
      </c>
      <c r="AC709" s="2" t="s">
        <v>3</v>
      </c>
      <c r="AD709" s="2" t="s">
        <v>4</v>
      </c>
      <c r="AJ709" s="2" t="s">
        <v>1</v>
      </c>
      <c r="AK709" s="2" t="s">
        <v>5</v>
      </c>
      <c r="AL709" s="2" t="s">
        <v>4</v>
      </c>
      <c r="AM709" s="2" t="s">
        <v>6</v>
      </c>
      <c r="AN709" s="2" t="s">
        <v>7</v>
      </c>
      <c r="AO709" s="3"/>
    </row>
    <row r="710" spans="2:41">
      <c r="C710" s="2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Y710" s="2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" t="s">
        <v>24</v>
      </c>
      <c r="C711" s="19">
        <f>IF(C708&gt;0,C708+C709,C709)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" t="s">
        <v>24</v>
      </c>
      <c r="Y711" s="19">
        <f>IF(Y708&gt;0,Y708+Y709,Y709)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" t="s">
        <v>9</v>
      </c>
      <c r="C712" s="20">
        <f>C735</f>
        <v>1429.17</v>
      </c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" t="s">
        <v>9</v>
      </c>
      <c r="Y712" s="20">
        <f>Y735</f>
        <v>1429.17</v>
      </c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6" t="s">
        <v>25</v>
      </c>
      <c r="C713" s="21">
        <f>C711-C712</f>
        <v>-1429.17</v>
      </c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6" t="s">
        <v>8</v>
      </c>
      <c r="Y713" s="21">
        <f>Y711-Y712</f>
        <v>-1429.17</v>
      </c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 ht="26.25">
      <c r="B714" s="177" t="str">
        <f>IF(C713&lt;0,"NO PAGAR","COBRAR")</f>
        <v>NO PAGAR</v>
      </c>
      <c r="C714" s="177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77" t="str">
        <f>IF(Y713&lt;0,"NO PAGAR","COBRAR")</f>
        <v>NO PAGAR</v>
      </c>
      <c r="Y714" s="177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68" t="s">
        <v>9</v>
      </c>
      <c r="C715" s="169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68" t="s">
        <v>9</v>
      </c>
      <c r="Y715" s="169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9" t="str">
        <f>IF(C749&lt;0,"SALDO A FAVOR","SALDO ADELANTAD0'")</f>
        <v>SALDO ADELANTAD0'</v>
      </c>
      <c r="C716" s="10">
        <f>IF(Y660&lt;=0,Y660*-1)</f>
        <v>1429.17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9" t="str">
        <f>IF(C713&lt;0,"SALDO ADELANTADO","SALDO A FAVOR'")</f>
        <v>SALDO ADELANTADO</v>
      </c>
      <c r="Y716" s="10">
        <f>IF(C713&lt;=0,C713*-1)</f>
        <v>1429.17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10</v>
      </c>
      <c r="C717" s="10">
        <f>R726</f>
        <v>0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10</v>
      </c>
      <c r="Y717" s="10">
        <f>AN726</f>
        <v>0</v>
      </c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11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11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12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12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13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13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14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14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15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15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16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16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17</v>
      </c>
      <c r="C724" s="10"/>
      <c r="E724" s="170" t="s">
        <v>7</v>
      </c>
      <c r="F724" s="171"/>
      <c r="G724" s="172"/>
      <c r="H724" s="5">
        <f>SUM(H710:H723)</f>
        <v>0</v>
      </c>
      <c r="N724" s="3"/>
      <c r="O724" s="3"/>
      <c r="P724" s="3"/>
      <c r="Q724" s="3"/>
      <c r="R724" s="18"/>
      <c r="S724" s="3"/>
      <c r="V724" s="17"/>
      <c r="X724" s="11" t="s">
        <v>17</v>
      </c>
      <c r="Y724" s="10"/>
      <c r="AA724" s="170" t="s">
        <v>7</v>
      </c>
      <c r="AB724" s="171"/>
      <c r="AC724" s="172"/>
      <c r="AD724" s="5">
        <f>SUM(AD710:AD723)</f>
        <v>0</v>
      </c>
      <c r="AJ724" s="3"/>
      <c r="AK724" s="3"/>
      <c r="AL724" s="3"/>
      <c r="AM724" s="3"/>
      <c r="AN724" s="18"/>
      <c r="AO724" s="3"/>
    </row>
    <row r="725" spans="2:41">
      <c r="B725" s="12"/>
      <c r="C725" s="10"/>
      <c r="E725" s="13"/>
      <c r="F725" s="13"/>
      <c r="G725" s="13"/>
      <c r="N725" s="3"/>
      <c r="O725" s="3"/>
      <c r="P725" s="3"/>
      <c r="Q725" s="3"/>
      <c r="R725" s="18"/>
      <c r="S725" s="3"/>
      <c r="V725" s="17"/>
      <c r="X725" s="12"/>
      <c r="Y725" s="10"/>
      <c r="AA725" s="13"/>
      <c r="AB725" s="13"/>
      <c r="AC725" s="13"/>
      <c r="AJ725" s="3"/>
      <c r="AK725" s="3"/>
      <c r="AL725" s="3"/>
      <c r="AM725" s="3"/>
      <c r="AN725" s="18"/>
      <c r="AO725" s="3"/>
    </row>
    <row r="726" spans="2:41">
      <c r="B726" s="12"/>
      <c r="C726" s="10"/>
      <c r="N726" s="170" t="s">
        <v>7</v>
      </c>
      <c r="O726" s="171"/>
      <c r="P726" s="171"/>
      <c r="Q726" s="172"/>
      <c r="R726" s="18">
        <f>SUM(R710:R725)</f>
        <v>0</v>
      </c>
      <c r="S726" s="3"/>
      <c r="V726" s="17"/>
      <c r="X726" s="12"/>
      <c r="Y726" s="10"/>
      <c r="AJ726" s="170" t="s">
        <v>7</v>
      </c>
      <c r="AK726" s="171"/>
      <c r="AL726" s="171"/>
      <c r="AM726" s="172"/>
      <c r="AN726" s="18">
        <f>SUM(AN710:AN725)</f>
        <v>0</v>
      </c>
      <c r="AO726" s="3"/>
    </row>
    <row r="727" spans="2:41">
      <c r="B727" s="12"/>
      <c r="C727" s="10"/>
      <c r="V727" s="17"/>
      <c r="X727" s="12"/>
      <c r="Y727" s="10"/>
    </row>
    <row r="728" spans="2:41">
      <c r="B728" s="12"/>
      <c r="C728" s="10"/>
      <c r="V728" s="17"/>
      <c r="X728" s="12"/>
      <c r="Y728" s="10"/>
    </row>
    <row r="729" spans="2:41">
      <c r="B729" s="12"/>
      <c r="C729" s="10"/>
      <c r="E729" s="14"/>
      <c r="V729" s="17"/>
      <c r="X729" s="12"/>
      <c r="Y729" s="10"/>
      <c r="AA729" s="14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2"/>
      <c r="C733" s="10"/>
      <c r="V733" s="17"/>
      <c r="X733" s="12"/>
      <c r="Y733" s="10"/>
    </row>
    <row r="734" spans="2:41">
      <c r="B734" s="11"/>
      <c r="C734" s="10"/>
      <c r="V734" s="17"/>
      <c r="X734" s="11"/>
      <c r="Y734" s="10"/>
    </row>
    <row r="735" spans="2:41">
      <c r="B735" s="15" t="s">
        <v>18</v>
      </c>
      <c r="C735" s="16">
        <f>SUM(C716:C734)</f>
        <v>1429.17</v>
      </c>
      <c r="V735" s="17"/>
      <c r="X735" s="15" t="s">
        <v>18</v>
      </c>
      <c r="Y735" s="16">
        <f>SUM(Y716:Y734)</f>
        <v>1429.17</v>
      </c>
    </row>
    <row r="736" spans="2:41">
      <c r="D736" t="s">
        <v>22</v>
      </c>
      <c r="E736" t="s">
        <v>21</v>
      </c>
      <c r="V736" s="17"/>
      <c r="Z736" t="s">
        <v>22</v>
      </c>
      <c r="AA736" t="s">
        <v>21</v>
      </c>
    </row>
    <row r="737" spans="1:43">
      <c r="E737" s="1" t="s">
        <v>19</v>
      </c>
      <c r="V737" s="17"/>
      <c r="AA737" s="1" t="s">
        <v>19</v>
      </c>
    </row>
    <row r="738" spans="1:43">
      <c r="V738" s="17"/>
    </row>
    <row r="739" spans="1:43">
      <c r="V739" s="17"/>
    </row>
    <row r="740" spans="1:43">
      <c r="V740" s="17"/>
    </row>
    <row r="741" spans="1:43">
      <c r="V741" s="17"/>
    </row>
    <row r="742" spans="1:43">
      <c r="V742" s="17"/>
    </row>
    <row r="743" spans="1:43">
      <c r="V743" s="17"/>
    </row>
    <row r="744" spans="1:43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  <c r="AN744" s="17"/>
      <c r="AO744" s="17"/>
      <c r="AP744" s="17"/>
      <c r="AQ744" s="17"/>
    </row>
    <row r="745" spans="1:43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  <c r="AO745" s="17"/>
      <c r="AP745" s="17"/>
      <c r="AQ745" s="17"/>
    </row>
    <row r="746" spans="1:43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  <c r="AN746" s="17"/>
      <c r="AO746" s="17"/>
      <c r="AP746" s="17"/>
      <c r="AQ746" s="17"/>
    </row>
    <row r="747" spans="1:43">
      <c r="V747" s="17"/>
    </row>
    <row r="748" spans="1:43">
      <c r="H748" s="173" t="s">
        <v>30</v>
      </c>
      <c r="I748" s="173"/>
      <c r="J748" s="173"/>
      <c r="V748" s="17"/>
      <c r="AA748" s="173" t="s">
        <v>31</v>
      </c>
      <c r="AB748" s="173"/>
      <c r="AC748" s="173"/>
    </row>
    <row r="749" spans="1:43">
      <c r="H749" s="173"/>
      <c r="I749" s="173"/>
      <c r="J749" s="173"/>
      <c r="V749" s="17"/>
      <c r="AA749" s="173"/>
      <c r="AB749" s="173"/>
      <c r="AC749" s="173"/>
    </row>
    <row r="750" spans="1:43">
      <c r="V750" s="17"/>
    </row>
    <row r="751" spans="1:43">
      <c r="V751" s="17"/>
    </row>
    <row r="752" spans="1:43" ht="23.25">
      <c r="B752" s="24" t="s">
        <v>69</v>
      </c>
      <c r="V752" s="17"/>
      <c r="X752" s="22" t="s">
        <v>69</v>
      </c>
    </row>
    <row r="753" spans="2:41" ht="23.25">
      <c r="B753" s="23" t="s">
        <v>32</v>
      </c>
      <c r="C753" s="20">
        <f>IF(X708="PAGADO",0,C713)</f>
        <v>-1429.17</v>
      </c>
      <c r="E753" s="174" t="s">
        <v>20</v>
      </c>
      <c r="F753" s="174"/>
      <c r="G753" s="174"/>
      <c r="H753" s="174"/>
      <c r="V753" s="17"/>
      <c r="X753" s="23" t="s">
        <v>32</v>
      </c>
      <c r="Y753" s="20">
        <f>IF(B1553="PAGADO",0,C758)</f>
        <v>-1429.17</v>
      </c>
      <c r="AA753" s="174" t="s">
        <v>20</v>
      </c>
      <c r="AB753" s="174"/>
      <c r="AC753" s="174"/>
      <c r="AD753" s="174"/>
    </row>
    <row r="754" spans="2:41">
      <c r="B754" s="1" t="s">
        <v>0</v>
      </c>
      <c r="C754" s="19">
        <f>H769</f>
        <v>0</v>
      </c>
      <c r="E754" s="2" t="s">
        <v>1</v>
      </c>
      <c r="F754" s="2" t="s">
        <v>2</v>
      </c>
      <c r="G754" s="2" t="s">
        <v>3</v>
      </c>
      <c r="H754" s="2" t="s">
        <v>4</v>
      </c>
      <c r="N754" s="2" t="s">
        <v>1</v>
      </c>
      <c r="O754" s="2" t="s">
        <v>5</v>
      </c>
      <c r="P754" s="2" t="s">
        <v>4</v>
      </c>
      <c r="Q754" s="2" t="s">
        <v>6</v>
      </c>
      <c r="R754" s="2" t="s">
        <v>7</v>
      </c>
      <c r="S754" s="3"/>
      <c r="V754" s="17"/>
      <c r="X754" s="1" t="s">
        <v>0</v>
      </c>
      <c r="Y754" s="19">
        <f>AD769</f>
        <v>0</v>
      </c>
      <c r="AA754" s="2" t="s">
        <v>1</v>
      </c>
      <c r="AB754" s="2" t="s">
        <v>2</v>
      </c>
      <c r="AC754" s="2" t="s">
        <v>3</v>
      </c>
      <c r="AD754" s="2" t="s">
        <v>4</v>
      </c>
      <c r="AJ754" s="2" t="s">
        <v>1</v>
      </c>
      <c r="AK754" s="2" t="s">
        <v>5</v>
      </c>
      <c r="AL754" s="2" t="s">
        <v>4</v>
      </c>
      <c r="AM754" s="2" t="s">
        <v>6</v>
      </c>
      <c r="AN754" s="2" t="s">
        <v>7</v>
      </c>
      <c r="AO754" s="3"/>
    </row>
    <row r="755" spans="2:41">
      <c r="C755" s="2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Y755" s="2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" t="s">
        <v>24</v>
      </c>
      <c r="C756" s="19">
        <f>IF(C753&gt;0,C753+C754,C754)</f>
        <v>0</v>
      </c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" t="s">
        <v>24</v>
      </c>
      <c r="Y756" s="19">
        <f>IF(Y753&gt;0,Y753+Y754,Y754)</f>
        <v>0</v>
      </c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" t="s">
        <v>9</v>
      </c>
      <c r="C757" s="20">
        <f>C781</f>
        <v>1429.17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" t="s">
        <v>9</v>
      </c>
      <c r="Y757" s="20">
        <f>Y781</f>
        <v>1429.17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6" t="s">
        <v>26</v>
      </c>
      <c r="C758" s="21">
        <f>C756-C757</f>
        <v>-1429.17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6" t="s">
        <v>27</v>
      </c>
      <c r="Y758" s="21">
        <f>Y756-Y757</f>
        <v>-1429.17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 ht="23.25">
      <c r="B759" s="6"/>
      <c r="C759" s="7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75" t="str">
        <f>IF(Y758&lt;0,"NO PAGAR","COBRAR'")</f>
        <v>NO PAGAR</v>
      </c>
      <c r="Y759" s="175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ht="23.25">
      <c r="B760" s="175" t="str">
        <f>IF(C758&lt;0,"NO PAGAR","COBRAR'")</f>
        <v>NO PAGAR</v>
      </c>
      <c r="C760" s="175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6"/>
      <c r="Y760" s="8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68" t="s">
        <v>9</v>
      </c>
      <c r="C761" s="169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68" t="s">
        <v>9</v>
      </c>
      <c r="Y761" s="169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9" t="str">
        <f>IF(Y713&lt;0,"SALDO ADELANTADO","SALDO A FAVOR '")</f>
        <v>SALDO ADELANTADO</v>
      </c>
      <c r="C762" s="10">
        <f>IF(Y713&lt;=0,Y713*-1)</f>
        <v>1429.17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9" t="str">
        <f>IF(C758&lt;0,"SALDO ADELANTADO","SALDO A FAVOR'")</f>
        <v>SALDO ADELANTADO</v>
      </c>
      <c r="Y762" s="10">
        <f>IF(C758&lt;=0,C758*-1)</f>
        <v>1429.17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10</v>
      </c>
      <c r="C763" s="10">
        <f>R771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10</v>
      </c>
      <c r="Y763" s="10">
        <f>AN771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11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11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12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12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13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13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1" t="s">
        <v>14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14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15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15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16</v>
      </c>
      <c r="C769" s="10"/>
      <c r="E769" s="170" t="s">
        <v>7</v>
      </c>
      <c r="F769" s="171"/>
      <c r="G769" s="172"/>
      <c r="H769" s="5">
        <f>SUM(H755:H768)</f>
        <v>0</v>
      </c>
      <c r="N769" s="3"/>
      <c r="O769" s="3"/>
      <c r="P769" s="3"/>
      <c r="Q769" s="3"/>
      <c r="R769" s="18"/>
      <c r="S769" s="3"/>
      <c r="V769" s="17"/>
      <c r="X769" s="11" t="s">
        <v>16</v>
      </c>
      <c r="Y769" s="10"/>
      <c r="AA769" s="170" t="s">
        <v>7</v>
      </c>
      <c r="AB769" s="171"/>
      <c r="AC769" s="172"/>
      <c r="AD769" s="5">
        <f>SUM(AD755:AD768)</f>
        <v>0</v>
      </c>
      <c r="AJ769" s="3"/>
      <c r="AK769" s="3"/>
      <c r="AL769" s="3"/>
      <c r="AM769" s="3"/>
      <c r="AN769" s="18"/>
      <c r="AO769" s="3"/>
    </row>
    <row r="770" spans="2:41">
      <c r="B770" s="11" t="s">
        <v>17</v>
      </c>
      <c r="C770" s="10"/>
      <c r="E770" s="13"/>
      <c r="F770" s="13"/>
      <c r="G770" s="13"/>
      <c r="N770" s="3"/>
      <c r="O770" s="3"/>
      <c r="P770" s="3"/>
      <c r="Q770" s="3"/>
      <c r="R770" s="18"/>
      <c r="S770" s="3"/>
      <c r="V770" s="17"/>
      <c r="X770" s="11" t="s">
        <v>17</v>
      </c>
      <c r="Y770" s="10"/>
      <c r="AA770" s="13"/>
      <c r="AB770" s="13"/>
      <c r="AC770" s="13"/>
      <c r="AJ770" s="3"/>
      <c r="AK770" s="3"/>
      <c r="AL770" s="3"/>
      <c r="AM770" s="3"/>
      <c r="AN770" s="18"/>
      <c r="AO770" s="3"/>
    </row>
    <row r="771" spans="2:41">
      <c r="B771" s="12"/>
      <c r="C771" s="10"/>
      <c r="N771" s="170" t="s">
        <v>7</v>
      </c>
      <c r="O771" s="171"/>
      <c r="P771" s="171"/>
      <c r="Q771" s="172"/>
      <c r="R771" s="18">
        <f>SUM(R755:R770)</f>
        <v>0</v>
      </c>
      <c r="S771" s="3"/>
      <c r="V771" s="17"/>
      <c r="X771" s="12"/>
      <c r="Y771" s="10"/>
      <c r="AJ771" s="170" t="s">
        <v>7</v>
      </c>
      <c r="AK771" s="171"/>
      <c r="AL771" s="171"/>
      <c r="AM771" s="172"/>
      <c r="AN771" s="18">
        <f>SUM(AN755:AN770)</f>
        <v>0</v>
      </c>
      <c r="AO771" s="3"/>
    </row>
    <row r="772" spans="2:41">
      <c r="B772" s="12"/>
      <c r="C772" s="10"/>
      <c r="V772" s="17"/>
      <c r="X772" s="12"/>
      <c r="Y772" s="10"/>
    </row>
    <row r="773" spans="2:41">
      <c r="B773" s="12"/>
      <c r="C773" s="10"/>
      <c r="V773" s="17"/>
      <c r="X773" s="12"/>
      <c r="Y773" s="10"/>
    </row>
    <row r="774" spans="2:41">
      <c r="B774" s="12"/>
      <c r="C774" s="10"/>
      <c r="E774" s="14"/>
      <c r="V774" s="17"/>
      <c r="X774" s="12"/>
      <c r="Y774" s="10"/>
      <c r="AA774" s="14"/>
    </row>
    <row r="775" spans="2:41">
      <c r="B775" s="12"/>
      <c r="C775" s="10"/>
      <c r="V775" s="17"/>
      <c r="X775" s="12"/>
      <c r="Y775" s="10"/>
    </row>
    <row r="776" spans="2:41">
      <c r="B776" s="12"/>
      <c r="C776" s="10"/>
      <c r="V776" s="17"/>
      <c r="X776" s="12"/>
      <c r="Y776" s="10"/>
    </row>
    <row r="777" spans="2:41">
      <c r="B777" s="12"/>
      <c r="C777" s="10"/>
      <c r="V777" s="17"/>
      <c r="X777" s="12"/>
      <c r="Y777" s="10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1"/>
      <c r="C780" s="10"/>
      <c r="V780" s="17"/>
      <c r="X780" s="11"/>
      <c r="Y780" s="10"/>
    </row>
    <row r="781" spans="2:41">
      <c r="B781" s="15" t="s">
        <v>18</v>
      </c>
      <c r="C781" s="16">
        <f>SUM(C762:C780)</f>
        <v>1429.17</v>
      </c>
      <c r="D781" t="s">
        <v>22</v>
      </c>
      <c r="E781" t="s">
        <v>21</v>
      </c>
      <c r="V781" s="17"/>
      <c r="X781" s="15" t="s">
        <v>18</v>
      </c>
      <c r="Y781" s="16">
        <f>SUM(Y762:Y780)</f>
        <v>1429.17</v>
      </c>
      <c r="Z781" t="s">
        <v>22</v>
      </c>
      <c r="AA781" t="s">
        <v>21</v>
      </c>
    </row>
    <row r="782" spans="2:41">
      <c r="E782" s="1" t="s">
        <v>19</v>
      </c>
      <c r="V782" s="17"/>
      <c r="AA782" s="1" t="s">
        <v>19</v>
      </c>
    </row>
    <row r="783" spans="2:41">
      <c r="V783" s="17"/>
    </row>
    <row r="784" spans="2:41">
      <c r="V784" s="17"/>
    </row>
    <row r="785" spans="2:31">
      <c r="V785" s="17"/>
    </row>
    <row r="786" spans="2:31">
      <c r="V786" s="17"/>
    </row>
    <row r="787" spans="2:31">
      <c r="V787" s="17"/>
    </row>
    <row r="788" spans="2:31">
      <c r="V788" s="17"/>
    </row>
    <row r="789" spans="2:31">
      <c r="V789" s="17"/>
    </row>
    <row r="790" spans="2:31">
      <c r="V790" s="17"/>
    </row>
    <row r="791" spans="2:31">
      <c r="V791" s="17"/>
    </row>
    <row r="792" spans="2:31">
      <c r="V792" s="17"/>
    </row>
    <row r="793" spans="2:31">
      <c r="V793" s="17"/>
    </row>
    <row r="794" spans="2:31">
      <c r="V794" s="17"/>
    </row>
    <row r="795" spans="2:31">
      <c r="V795" s="17"/>
      <c r="AC795" s="176" t="s">
        <v>29</v>
      </c>
      <c r="AD795" s="176"/>
      <c r="AE795" s="176"/>
    </row>
    <row r="796" spans="2:31">
      <c r="H796" s="173" t="s">
        <v>28</v>
      </c>
      <c r="I796" s="173"/>
      <c r="J796" s="173"/>
      <c r="V796" s="17"/>
      <c r="AC796" s="176"/>
      <c r="AD796" s="176"/>
      <c r="AE796" s="176"/>
    </row>
    <row r="797" spans="2:31">
      <c r="H797" s="173"/>
      <c r="I797" s="173"/>
      <c r="J797" s="173"/>
      <c r="V797" s="17"/>
      <c r="AC797" s="176"/>
      <c r="AD797" s="176"/>
      <c r="AE797" s="176"/>
    </row>
    <row r="798" spans="2:31">
      <c r="V798" s="17"/>
    </row>
    <row r="799" spans="2:31">
      <c r="V799" s="17"/>
    </row>
    <row r="800" spans="2:31" ht="23.25">
      <c r="B800" s="22" t="s">
        <v>70</v>
      </c>
      <c r="V800" s="17"/>
      <c r="X800" s="22" t="s">
        <v>70</v>
      </c>
    </row>
    <row r="801" spans="2:41" ht="23.25">
      <c r="B801" s="23" t="s">
        <v>32</v>
      </c>
      <c r="C801" s="20">
        <f>IF(X753="PAGADO",0,Y758)</f>
        <v>-1429.17</v>
      </c>
      <c r="E801" s="174" t="s">
        <v>20</v>
      </c>
      <c r="F801" s="174"/>
      <c r="G801" s="174"/>
      <c r="H801" s="174"/>
      <c r="V801" s="17"/>
      <c r="X801" s="23" t="s">
        <v>32</v>
      </c>
      <c r="Y801" s="20">
        <f>IF(B801="PAGADO",0,C806)</f>
        <v>-1429.17</v>
      </c>
      <c r="AA801" s="174" t="s">
        <v>20</v>
      </c>
      <c r="AB801" s="174"/>
      <c r="AC801" s="174"/>
      <c r="AD801" s="174"/>
    </row>
    <row r="802" spans="2:41">
      <c r="B802" s="1" t="s">
        <v>0</v>
      </c>
      <c r="C802" s="19">
        <f>H817</f>
        <v>0</v>
      </c>
      <c r="E802" s="2" t="s">
        <v>1</v>
      </c>
      <c r="F802" s="2" t="s">
        <v>2</v>
      </c>
      <c r="G802" s="2" t="s">
        <v>3</v>
      </c>
      <c r="H802" s="2" t="s">
        <v>4</v>
      </c>
      <c r="N802" s="2" t="s">
        <v>1</v>
      </c>
      <c r="O802" s="2" t="s">
        <v>5</v>
      </c>
      <c r="P802" s="2" t="s">
        <v>4</v>
      </c>
      <c r="Q802" s="2" t="s">
        <v>6</v>
      </c>
      <c r="R802" s="2" t="s">
        <v>7</v>
      </c>
      <c r="S802" s="3"/>
      <c r="V802" s="17"/>
      <c r="X802" s="1" t="s">
        <v>0</v>
      </c>
      <c r="Y802" s="19">
        <f>AD817</f>
        <v>0</v>
      </c>
      <c r="AA802" s="2" t="s">
        <v>1</v>
      </c>
      <c r="AB802" s="2" t="s">
        <v>2</v>
      </c>
      <c r="AC802" s="2" t="s">
        <v>3</v>
      </c>
      <c r="AD802" s="2" t="s">
        <v>4</v>
      </c>
      <c r="AJ802" s="2" t="s">
        <v>1</v>
      </c>
      <c r="AK802" s="2" t="s">
        <v>5</v>
      </c>
      <c r="AL802" s="2" t="s">
        <v>4</v>
      </c>
      <c r="AM802" s="2" t="s">
        <v>6</v>
      </c>
      <c r="AN802" s="2" t="s">
        <v>7</v>
      </c>
      <c r="AO802" s="3"/>
    </row>
    <row r="803" spans="2:41">
      <c r="C803" s="2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Y803" s="2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" t="s">
        <v>24</v>
      </c>
      <c r="C804" s="19">
        <f>IF(C801&gt;0,C801+C802,C802)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" t="s">
        <v>24</v>
      </c>
      <c r="Y804" s="19">
        <f>IF(Y801&gt;0,Y802+Y801,Y802)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" t="s">
        <v>9</v>
      </c>
      <c r="C805" s="20">
        <f>C828</f>
        <v>1429.17</v>
      </c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" t="s">
        <v>9</v>
      </c>
      <c r="Y805" s="20">
        <f>Y828</f>
        <v>1429.17</v>
      </c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6" t="s">
        <v>25</v>
      </c>
      <c r="C806" s="21">
        <f>C804-C805</f>
        <v>-1429.17</v>
      </c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6" t="s">
        <v>8</v>
      </c>
      <c r="Y806" s="21">
        <f>Y804-Y805</f>
        <v>-1429.17</v>
      </c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ht="26.25">
      <c r="B807" s="177" t="str">
        <f>IF(C806&lt;0,"NO PAGAR","COBRAR")</f>
        <v>NO PAGAR</v>
      </c>
      <c r="C807" s="177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77" t="str">
        <f>IF(Y806&lt;0,"NO PAGAR","COBRAR")</f>
        <v>NO PAGAR</v>
      </c>
      <c r="Y807" s="177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68" t="s">
        <v>9</v>
      </c>
      <c r="C808" s="169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68" t="s">
        <v>9</v>
      </c>
      <c r="Y808" s="169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9" t="str">
        <f>IF(C842&lt;0,"SALDO A FAVOR","SALDO ADELANTAD0'")</f>
        <v>SALDO ADELANTAD0'</v>
      </c>
      <c r="C809" s="10">
        <f>IF(Y753&lt;=0,Y753*-1)</f>
        <v>1429.17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9" t="str">
        <f>IF(C806&lt;0,"SALDO ADELANTADO","SALDO A FAVOR'")</f>
        <v>SALDO ADELANTADO</v>
      </c>
      <c r="Y809" s="10">
        <f>IF(C806&lt;=0,C806*-1)</f>
        <v>1429.17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10</v>
      </c>
      <c r="C810" s="10">
        <f>R819</f>
        <v>0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10</v>
      </c>
      <c r="Y810" s="10">
        <f>AN819</f>
        <v>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11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11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12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12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13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13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14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14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15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15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16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16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17</v>
      </c>
      <c r="C817" s="10"/>
      <c r="E817" s="170" t="s">
        <v>7</v>
      </c>
      <c r="F817" s="171"/>
      <c r="G817" s="172"/>
      <c r="H817" s="5">
        <f>SUM(H803:H816)</f>
        <v>0</v>
      </c>
      <c r="N817" s="3"/>
      <c r="O817" s="3"/>
      <c r="P817" s="3"/>
      <c r="Q817" s="3"/>
      <c r="R817" s="18"/>
      <c r="S817" s="3"/>
      <c r="V817" s="17"/>
      <c r="X817" s="11" t="s">
        <v>17</v>
      </c>
      <c r="Y817" s="10"/>
      <c r="AA817" s="170" t="s">
        <v>7</v>
      </c>
      <c r="AB817" s="171"/>
      <c r="AC817" s="172"/>
      <c r="AD817" s="5">
        <f>SUM(AD803:AD816)</f>
        <v>0</v>
      </c>
      <c r="AJ817" s="3"/>
      <c r="AK817" s="3"/>
      <c r="AL817" s="3"/>
      <c r="AM817" s="3"/>
      <c r="AN817" s="18"/>
      <c r="AO817" s="3"/>
    </row>
    <row r="818" spans="2:41">
      <c r="B818" s="12"/>
      <c r="C818" s="10"/>
      <c r="E818" s="13"/>
      <c r="F818" s="13"/>
      <c r="G818" s="13"/>
      <c r="N818" s="3"/>
      <c r="O818" s="3"/>
      <c r="P818" s="3"/>
      <c r="Q818" s="3"/>
      <c r="R818" s="18"/>
      <c r="S818" s="3"/>
      <c r="V818" s="17"/>
      <c r="X818" s="12"/>
      <c r="Y818" s="10"/>
      <c r="AA818" s="13"/>
      <c r="AB818" s="13"/>
      <c r="AC818" s="13"/>
      <c r="AJ818" s="3"/>
      <c r="AK818" s="3"/>
      <c r="AL818" s="3"/>
      <c r="AM818" s="3"/>
      <c r="AN818" s="18"/>
      <c r="AO818" s="3"/>
    </row>
    <row r="819" spans="2:41">
      <c r="B819" s="12"/>
      <c r="C819" s="10"/>
      <c r="N819" s="170" t="s">
        <v>7</v>
      </c>
      <c r="O819" s="171"/>
      <c r="P819" s="171"/>
      <c r="Q819" s="172"/>
      <c r="R819" s="18">
        <f>SUM(R803:R818)</f>
        <v>0</v>
      </c>
      <c r="S819" s="3"/>
      <c r="V819" s="17"/>
      <c r="X819" s="12"/>
      <c r="Y819" s="10"/>
      <c r="AJ819" s="170" t="s">
        <v>7</v>
      </c>
      <c r="AK819" s="171"/>
      <c r="AL819" s="171"/>
      <c r="AM819" s="172"/>
      <c r="AN819" s="18">
        <f>SUM(AN803:AN818)</f>
        <v>0</v>
      </c>
      <c r="AO819" s="3"/>
    </row>
    <row r="820" spans="2:41">
      <c r="B820" s="12"/>
      <c r="C820" s="10"/>
      <c r="V820" s="17"/>
      <c r="X820" s="12"/>
      <c r="Y820" s="10"/>
    </row>
    <row r="821" spans="2:41">
      <c r="B821" s="12"/>
      <c r="C821" s="10"/>
      <c r="V821" s="17"/>
      <c r="X821" s="12"/>
      <c r="Y821" s="10"/>
    </row>
    <row r="822" spans="2:41">
      <c r="B822" s="12"/>
      <c r="C822" s="10"/>
      <c r="E822" s="14"/>
      <c r="V822" s="17"/>
      <c r="X822" s="12"/>
      <c r="Y822" s="10"/>
      <c r="AA822" s="14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2"/>
      <c r="C826" s="10"/>
      <c r="V826" s="17"/>
      <c r="X826" s="12"/>
      <c r="Y826" s="10"/>
    </row>
    <row r="827" spans="2:41">
      <c r="B827" s="11"/>
      <c r="C827" s="10"/>
      <c r="V827" s="17"/>
      <c r="X827" s="11"/>
      <c r="Y827" s="10"/>
    </row>
    <row r="828" spans="2:41">
      <c r="B828" s="15" t="s">
        <v>18</v>
      </c>
      <c r="C828" s="16">
        <f>SUM(C809:C827)</f>
        <v>1429.17</v>
      </c>
      <c r="V828" s="17"/>
      <c r="X828" s="15" t="s">
        <v>18</v>
      </c>
      <c r="Y828" s="16">
        <f>SUM(Y809:Y827)</f>
        <v>1429.17</v>
      </c>
    </row>
    <row r="829" spans="2:41">
      <c r="D829" t="s">
        <v>22</v>
      </c>
      <c r="E829" t="s">
        <v>21</v>
      </c>
      <c r="V829" s="17"/>
      <c r="Z829" t="s">
        <v>22</v>
      </c>
      <c r="AA829" t="s">
        <v>21</v>
      </c>
    </row>
    <row r="830" spans="2:41">
      <c r="E830" s="1" t="s">
        <v>19</v>
      </c>
      <c r="V830" s="17"/>
      <c r="AA830" s="1" t="s">
        <v>19</v>
      </c>
    </row>
    <row r="831" spans="2:41">
      <c r="V831" s="17"/>
    </row>
    <row r="832" spans="2:41">
      <c r="V832" s="17"/>
    </row>
    <row r="833" spans="1:43">
      <c r="V833" s="17"/>
    </row>
    <row r="834" spans="1:43">
      <c r="V834" s="17"/>
    </row>
    <row r="835" spans="1:43">
      <c r="V835" s="17"/>
    </row>
    <row r="836" spans="1:43">
      <c r="V836" s="17"/>
    </row>
    <row r="837" spans="1:43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</row>
    <row r="838" spans="1:43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</row>
    <row r="839" spans="1:43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</row>
    <row r="840" spans="1:43">
      <c r="V840" s="17"/>
    </row>
    <row r="841" spans="1:43">
      <c r="H841" s="173" t="s">
        <v>30</v>
      </c>
      <c r="I841" s="173"/>
      <c r="J841" s="173"/>
      <c r="V841" s="17"/>
      <c r="AA841" s="173" t="s">
        <v>31</v>
      </c>
      <c r="AB841" s="173"/>
      <c r="AC841" s="173"/>
    </row>
    <row r="842" spans="1:43">
      <c r="H842" s="173"/>
      <c r="I842" s="173"/>
      <c r="J842" s="173"/>
      <c r="V842" s="17"/>
      <c r="AA842" s="173"/>
      <c r="AB842" s="173"/>
      <c r="AC842" s="173"/>
    </row>
    <row r="843" spans="1:43">
      <c r="V843" s="17"/>
    </row>
    <row r="844" spans="1:43">
      <c r="V844" s="17"/>
    </row>
    <row r="845" spans="1:43" ht="23.25">
      <c r="B845" s="24" t="s">
        <v>70</v>
      </c>
      <c r="V845" s="17"/>
      <c r="X845" s="22" t="s">
        <v>70</v>
      </c>
    </row>
    <row r="846" spans="1:43" ht="23.25">
      <c r="B846" s="23" t="s">
        <v>32</v>
      </c>
      <c r="C846" s="20">
        <f>IF(X801="PAGADO",0,C806)</f>
        <v>-1429.17</v>
      </c>
      <c r="E846" s="174" t="s">
        <v>20</v>
      </c>
      <c r="F846" s="174"/>
      <c r="G846" s="174"/>
      <c r="H846" s="174"/>
      <c r="V846" s="17"/>
      <c r="X846" s="23" t="s">
        <v>32</v>
      </c>
      <c r="Y846" s="20">
        <f>IF(B1646="PAGADO",0,C851)</f>
        <v>-1429.17</v>
      </c>
      <c r="AA846" s="174" t="s">
        <v>20</v>
      </c>
      <c r="AB846" s="174"/>
      <c r="AC846" s="174"/>
      <c r="AD846" s="174"/>
    </row>
    <row r="847" spans="1:43">
      <c r="B847" s="1" t="s">
        <v>0</v>
      </c>
      <c r="C847" s="19">
        <f>H862</f>
        <v>0</v>
      </c>
      <c r="E847" s="2" t="s">
        <v>1</v>
      </c>
      <c r="F847" s="2" t="s">
        <v>2</v>
      </c>
      <c r="G847" s="2" t="s">
        <v>3</v>
      </c>
      <c r="H847" s="2" t="s">
        <v>4</v>
      </c>
      <c r="N847" s="2" t="s">
        <v>1</v>
      </c>
      <c r="O847" s="2" t="s">
        <v>5</v>
      </c>
      <c r="P847" s="2" t="s">
        <v>4</v>
      </c>
      <c r="Q847" s="2" t="s">
        <v>6</v>
      </c>
      <c r="R847" s="2" t="s">
        <v>7</v>
      </c>
      <c r="S847" s="3"/>
      <c r="V847" s="17"/>
      <c r="X847" s="1" t="s">
        <v>0</v>
      </c>
      <c r="Y847" s="19">
        <f>AD862</f>
        <v>0</v>
      </c>
      <c r="AA847" s="2" t="s">
        <v>1</v>
      </c>
      <c r="AB847" s="2" t="s">
        <v>2</v>
      </c>
      <c r="AC847" s="2" t="s">
        <v>3</v>
      </c>
      <c r="AD847" s="2" t="s">
        <v>4</v>
      </c>
      <c r="AJ847" s="2" t="s">
        <v>1</v>
      </c>
      <c r="AK847" s="2" t="s">
        <v>5</v>
      </c>
      <c r="AL847" s="2" t="s">
        <v>4</v>
      </c>
      <c r="AM847" s="2" t="s">
        <v>6</v>
      </c>
      <c r="AN847" s="2" t="s">
        <v>7</v>
      </c>
      <c r="AO847" s="3"/>
    </row>
    <row r="848" spans="1:43">
      <c r="C848" s="2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Y848" s="2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" t="s">
        <v>24</v>
      </c>
      <c r="C849" s="19">
        <f>IF(C846&gt;0,C846+C847,C847)</f>
        <v>0</v>
      </c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" t="s">
        <v>24</v>
      </c>
      <c r="Y849" s="19">
        <f>IF(Y846&gt;0,Y846+Y847,Y847)</f>
        <v>0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" t="s">
        <v>9</v>
      </c>
      <c r="C850" s="20">
        <f>C874</f>
        <v>1429.17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9</v>
      </c>
      <c r="Y850" s="20">
        <f>Y874</f>
        <v>1429.17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6" t="s">
        <v>26</v>
      </c>
      <c r="C851" s="21">
        <f>C849-C850</f>
        <v>-1429.17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6" t="s">
        <v>27</v>
      </c>
      <c r="Y851" s="21">
        <f>Y849-Y850</f>
        <v>-1429.17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 ht="23.25">
      <c r="B852" s="6"/>
      <c r="C852" s="7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75" t="str">
        <f>IF(Y851&lt;0,"NO PAGAR","COBRAR'")</f>
        <v>NO PAGAR</v>
      </c>
      <c r="Y852" s="175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3.25">
      <c r="B853" s="175" t="str">
        <f>IF(C851&lt;0,"NO PAGAR","COBRAR'")</f>
        <v>NO PAGAR</v>
      </c>
      <c r="C853" s="175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6"/>
      <c r="Y853" s="8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68" t="s">
        <v>9</v>
      </c>
      <c r="C854" s="169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68" t="s">
        <v>9</v>
      </c>
      <c r="Y854" s="169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9" t="str">
        <f>IF(Y806&lt;0,"SALDO ADELANTADO","SALDO A FAVOR '")</f>
        <v>SALDO ADELANTADO</v>
      </c>
      <c r="C855" s="10">
        <f>IF(Y806&lt;=0,Y806*-1)</f>
        <v>1429.17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IF(C851&lt;0,"SALDO ADELANTADO","SALDO A FAVOR'")</f>
        <v>SALDO ADELANTADO</v>
      </c>
      <c r="Y855" s="10">
        <f>IF(C851&lt;=0,C851*-1)</f>
        <v>1429.17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10</v>
      </c>
      <c r="C856" s="10">
        <f>R864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AN864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16</v>
      </c>
      <c r="C862" s="10"/>
      <c r="E862" s="170" t="s">
        <v>7</v>
      </c>
      <c r="F862" s="171"/>
      <c r="G862" s="172"/>
      <c r="H862" s="5">
        <f>SUM(H848:H861)</f>
        <v>0</v>
      </c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170" t="s">
        <v>7</v>
      </c>
      <c r="AB862" s="171"/>
      <c r="AC862" s="172"/>
      <c r="AD862" s="5">
        <f>SUM(AD848:AD861)</f>
        <v>0</v>
      </c>
      <c r="AJ862" s="3"/>
      <c r="AK862" s="3"/>
      <c r="AL862" s="3"/>
      <c r="AM862" s="3"/>
      <c r="AN862" s="18"/>
      <c r="AO862" s="3"/>
    </row>
    <row r="863" spans="2:41">
      <c r="B863" s="11" t="s">
        <v>17</v>
      </c>
      <c r="C863" s="10"/>
      <c r="E863" s="13"/>
      <c r="F863" s="13"/>
      <c r="G863" s="13"/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13"/>
      <c r="AB863" s="13"/>
      <c r="AC863" s="13"/>
      <c r="AJ863" s="3"/>
      <c r="AK863" s="3"/>
      <c r="AL863" s="3"/>
      <c r="AM863" s="3"/>
      <c r="AN863" s="18"/>
      <c r="AO863" s="3"/>
    </row>
    <row r="864" spans="2:41">
      <c r="B864" s="12"/>
      <c r="C864" s="10"/>
      <c r="N864" s="170" t="s">
        <v>7</v>
      </c>
      <c r="O864" s="171"/>
      <c r="P864" s="171"/>
      <c r="Q864" s="172"/>
      <c r="R864" s="18">
        <f>SUM(R848:R863)</f>
        <v>0</v>
      </c>
      <c r="S864" s="3"/>
      <c r="V864" s="17"/>
      <c r="X864" s="12"/>
      <c r="Y864" s="10"/>
      <c r="AJ864" s="170" t="s">
        <v>7</v>
      </c>
      <c r="AK864" s="171"/>
      <c r="AL864" s="171"/>
      <c r="AM864" s="172"/>
      <c r="AN864" s="18">
        <f>SUM(AN848:AN863)</f>
        <v>0</v>
      </c>
      <c r="AO864" s="3"/>
    </row>
    <row r="865" spans="2:27">
      <c r="B865" s="12"/>
      <c r="C865" s="10"/>
      <c r="V865" s="17"/>
      <c r="X865" s="12"/>
      <c r="Y865" s="10"/>
    </row>
    <row r="866" spans="2:27">
      <c r="B866" s="12"/>
      <c r="C866" s="10"/>
      <c r="V866" s="17"/>
      <c r="X866" s="12"/>
      <c r="Y866" s="10"/>
    </row>
    <row r="867" spans="2:27">
      <c r="B867" s="12"/>
      <c r="C867" s="10"/>
      <c r="E867" s="14"/>
      <c r="V867" s="17"/>
      <c r="X867" s="12"/>
      <c r="Y867" s="10"/>
      <c r="AA867" s="14"/>
    </row>
    <row r="868" spans="2:27">
      <c r="B868" s="12"/>
      <c r="C868" s="10"/>
      <c r="V868" s="17"/>
      <c r="X868" s="12"/>
      <c r="Y868" s="10"/>
    </row>
    <row r="869" spans="2:27">
      <c r="B869" s="12"/>
      <c r="C869" s="10"/>
      <c r="V869" s="17"/>
      <c r="X869" s="12"/>
      <c r="Y869" s="10"/>
    </row>
    <row r="870" spans="2:27">
      <c r="B870" s="12"/>
      <c r="C870" s="10"/>
      <c r="V870" s="17"/>
      <c r="X870" s="12"/>
      <c r="Y870" s="10"/>
    </row>
    <row r="871" spans="2:27">
      <c r="B871" s="12"/>
      <c r="C871" s="10"/>
      <c r="V871" s="17"/>
      <c r="X871" s="12"/>
      <c r="Y871" s="10"/>
    </row>
    <row r="872" spans="2:27">
      <c r="B872" s="12"/>
      <c r="C872" s="10"/>
      <c r="V872" s="17"/>
      <c r="X872" s="12"/>
      <c r="Y872" s="10"/>
    </row>
    <row r="873" spans="2:27">
      <c r="B873" s="11"/>
      <c r="C873" s="10"/>
      <c r="V873" s="17"/>
      <c r="X873" s="11"/>
      <c r="Y873" s="10"/>
    </row>
    <row r="874" spans="2:27">
      <c r="B874" s="15" t="s">
        <v>18</v>
      </c>
      <c r="C874" s="16">
        <f>SUM(C855:C873)</f>
        <v>1429.17</v>
      </c>
      <c r="D874" t="s">
        <v>22</v>
      </c>
      <c r="E874" t="s">
        <v>21</v>
      </c>
      <c r="V874" s="17"/>
      <c r="X874" s="15" t="s">
        <v>18</v>
      </c>
      <c r="Y874" s="16">
        <f>SUM(Y855:Y873)</f>
        <v>1429.17</v>
      </c>
      <c r="Z874" t="s">
        <v>22</v>
      </c>
      <c r="AA874" t="s">
        <v>21</v>
      </c>
    </row>
    <row r="875" spans="2:27">
      <c r="E875" s="1" t="s">
        <v>19</v>
      </c>
      <c r="V875" s="17"/>
      <c r="AA875" s="1" t="s">
        <v>19</v>
      </c>
    </row>
    <row r="876" spans="2:27">
      <c r="V876" s="17"/>
    </row>
    <row r="877" spans="2:27">
      <c r="V877" s="17"/>
    </row>
    <row r="878" spans="2:27">
      <c r="V878" s="17"/>
    </row>
    <row r="879" spans="2:27">
      <c r="V879" s="17"/>
    </row>
    <row r="880" spans="2:27">
      <c r="V880" s="17"/>
    </row>
    <row r="881" spans="2:41">
      <c r="V881" s="17"/>
    </row>
    <row r="882" spans="2:41">
      <c r="V882" s="17"/>
    </row>
    <row r="883" spans="2:41">
      <c r="V883" s="17"/>
    </row>
    <row r="884" spans="2:41">
      <c r="V884" s="17"/>
    </row>
    <row r="885" spans="2:41">
      <c r="V885" s="17"/>
    </row>
    <row r="886" spans="2:41">
      <c r="V886" s="17"/>
    </row>
    <row r="887" spans="2:41">
      <c r="V887" s="17"/>
    </row>
    <row r="888" spans="2:41">
      <c r="V888" s="17"/>
    </row>
    <row r="889" spans="2:41">
      <c r="V889" s="17"/>
      <c r="AC889" s="176" t="s">
        <v>29</v>
      </c>
      <c r="AD889" s="176"/>
      <c r="AE889" s="176"/>
    </row>
    <row r="890" spans="2:41">
      <c r="H890" s="173" t="s">
        <v>28</v>
      </c>
      <c r="I890" s="173"/>
      <c r="J890" s="173"/>
      <c r="V890" s="17"/>
      <c r="AC890" s="176"/>
      <c r="AD890" s="176"/>
      <c r="AE890" s="176"/>
    </row>
    <row r="891" spans="2:41">
      <c r="H891" s="173"/>
      <c r="I891" s="173"/>
      <c r="J891" s="173"/>
      <c r="V891" s="17"/>
      <c r="AC891" s="176"/>
      <c r="AD891" s="176"/>
      <c r="AE891" s="176"/>
    </row>
    <row r="892" spans="2:41">
      <c r="V892" s="17"/>
    </row>
    <row r="893" spans="2:41">
      <c r="V893" s="17"/>
    </row>
    <row r="894" spans="2:41" ht="23.25">
      <c r="B894" s="22" t="s">
        <v>71</v>
      </c>
      <c r="V894" s="17"/>
      <c r="X894" s="22" t="s">
        <v>71</v>
      </c>
    </row>
    <row r="895" spans="2:41" ht="23.25">
      <c r="B895" s="23" t="s">
        <v>32</v>
      </c>
      <c r="C895" s="20">
        <f>IF(X846="PAGADO",0,Y851)</f>
        <v>-1429.17</v>
      </c>
      <c r="E895" s="174" t="s">
        <v>20</v>
      </c>
      <c r="F895" s="174"/>
      <c r="G895" s="174"/>
      <c r="H895" s="174"/>
      <c r="V895" s="17"/>
      <c r="X895" s="23" t="s">
        <v>32</v>
      </c>
      <c r="Y895" s="20">
        <f>IF(B895="PAGADO",0,C900)</f>
        <v>-1429.17</v>
      </c>
      <c r="AA895" s="174" t="s">
        <v>20</v>
      </c>
      <c r="AB895" s="174"/>
      <c r="AC895" s="174"/>
      <c r="AD895" s="174"/>
    </row>
    <row r="896" spans="2:41">
      <c r="B896" s="1" t="s">
        <v>0</v>
      </c>
      <c r="C896" s="19">
        <f>H911</f>
        <v>0</v>
      </c>
      <c r="E896" s="2" t="s">
        <v>1</v>
      </c>
      <c r="F896" s="2" t="s">
        <v>2</v>
      </c>
      <c r="G896" s="2" t="s">
        <v>3</v>
      </c>
      <c r="H896" s="2" t="s">
        <v>4</v>
      </c>
      <c r="N896" s="2" t="s">
        <v>1</v>
      </c>
      <c r="O896" s="2" t="s">
        <v>5</v>
      </c>
      <c r="P896" s="2" t="s">
        <v>4</v>
      </c>
      <c r="Q896" s="2" t="s">
        <v>6</v>
      </c>
      <c r="R896" s="2" t="s">
        <v>7</v>
      </c>
      <c r="S896" s="3"/>
      <c r="V896" s="17"/>
      <c r="X896" s="1" t="s">
        <v>0</v>
      </c>
      <c r="Y896" s="19">
        <f>AD911</f>
        <v>0</v>
      </c>
      <c r="AA896" s="2" t="s">
        <v>1</v>
      </c>
      <c r="AB896" s="2" t="s">
        <v>2</v>
      </c>
      <c r="AC896" s="2" t="s">
        <v>3</v>
      </c>
      <c r="AD896" s="2" t="s">
        <v>4</v>
      </c>
      <c r="AJ896" s="2" t="s">
        <v>1</v>
      </c>
      <c r="AK896" s="2" t="s">
        <v>5</v>
      </c>
      <c r="AL896" s="2" t="s">
        <v>4</v>
      </c>
      <c r="AM896" s="2" t="s">
        <v>6</v>
      </c>
      <c r="AN896" s="2" t="s">
        <v>7</v>
      </c>
      <c r="AO896" s="3"/>
    </row>
    <row r="897" spans="2:41">
      <c r="C897" s="2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Y897" s="2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" t="s">
        <v>24</v>
      </c>
      <c r="C898" s="19">
        <f>IF(C895&gt;0,C895+C896,C896)</f>
        <v>0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" t="s">
        <v>24</v>
      </c>
      <c r="Y898" s="19">
        <f>IF(Y895&gt;0,Y896+Y895,Y896)</f>
        <v>0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" t="s">
        <v>9</v>
      </c>
      <c r="C899" s="20">
        <f>C922</f>
        <v>1429.17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" t="s">
        <v>9</v>
      </c>
      <c r="Y899" s="20">
        <f>Y922</f>
        <v>1429.17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6" t="s">
        <v>25</v>
      </c>
      <c r="C900" s="21">
        <f>C898-C899</f>
        <v>-1429.17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6" t="s">
        <v>8</v>
      </c>
      <c r="Y900" s="21">
        <f>Y898-Y899</f>
        <v>-1429.17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ht="26.25">
      <c r="B901" s="177" t="str">
        <f>IF(C900&lt;0,"NO PAGAR","COBRAR")</f>
        <v>NO PAGAR</v>
      </c>
      <c r="C901" s="177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77" t="str">
        <f>IF(Y900&lt;0,"NO PAGAR","COBRAR")</f>
        <v>NO PAGAR</v>
      </c>
      <c r="Y901" s="177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68" t="s">
        <v>9</v>
      </c>
      <c r="C902" s="169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68" t="s">
        <v>9</v>
      </c>
      <c r="Y902" s="169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9" t="str">
        <f>IF(C936&lt;0,"SALDO A FAVOR","SALDO ADELANTAD0'")</f>
        <v>SALDO ADELANTAD0'</v>
      </c>
      <c r="C903" s="10">
        <f>IF(Y851&lt;=0,Y851*-1)</f>
        <v>1429.17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9" t="str">
        <f>IF(C900&lt;0,"SALDO ADELANTADO","SALDO A FAVOR'")</f>
        <v>SALDO ADELANTADO</v>
      </c>
      <c r="Y903" s="10">
        <f>IF(C900&lt;=0,C900*-1)</f>
        <v>1429.17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10</v>
      </c>
      <c r="C904" s="10">
        <f>R913</f>
        <v>0</v>
      </c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10</v>
      </c>
      <c r="Y904" s="10">
        <f>AN913</f>
        <v>0</v>
      </c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11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11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12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12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13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13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14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14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15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15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16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16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17</v>
      </c>
      <c r="C911" s="10"/>
      <c r="E911" s="170" t="s">
        <v>7</v>
      </c>
      <c r="F911" s="171"/>
      <c r="G911" s="172"/>
      <c r="H911" s="5">
        <f>SUM(H897:H910)</f>
        <v>0</v>
      </c>
      <c r="N911" s="3"/>
      <c r="O911" s="3"/>
      <c r="P911" s="3"/>
      <c r="Q911" s="3"/>
      <c r="R911" s="18"/>
      <c r="S911" s="3"/>
      <c r="V911" s="17"/>
      <c r="X911" s="11" t="s">
        <v>17</v>
      </c>
      <c r="Y911" s="10"/>
      <c r="AA911" s="170" t="s">
        <v>7</v>
      </c>
      <c r="AB911" s="171"/>
      <c r="AC911" s="172"/>
      <c r="AD911" s="5">
        <f>SUM(AD897:AD910)</f>
        <v>0</v>
      </c>
      <c r="AJ911" s="3"/>
      <c r="AK911" s="3"/>
      <c r="AL911" s="3"/>
      <c r="AM911" s="3"/>
      <c r="AN911" s="18"/>
      <c r="AO911" s="3"/>
    </row>
    <row r="912" spans="2:41">
      <c r="B912" s="12"/>
      <c r="C912" s="10"/>
      <c r="E912" s="13"/>
      <c r="F912" s="13"/>
      <c r="G912" s="13"/>
      <c r="N912" s="3"/>
      <c r="O912" s="3"/>
      <c r="P912" s="3"/>
      <c r="Q912" s="3"/>
      <c r="R912" s="18"/>
      <c r="S912" s="3"/>
      <c r="V912" s="17"/>
      <c r="X912" s="12"/>
      <c r="Y912" s="10"/>
      <c r="AA912" s="13"/>
      <c r="AB912" s="13"/>
      <c r="AC912" s="13"/>
      <c r="AJ912" s="3"/>
      <c r="AK912" s="3"/>
      <c r="AL912" s="3"/>
      <c r="AM912" s="3"/>
      <c r="AN912" s="18"/>
      <c r="AO912" s="3"/>
    </row>
    <row r="913" spans="2:41">
      <c r="B913" s="12"/>
      <c r="C913" s="10"/>
      <c r="N913" s="170" t="s">
        <v>7</v>
      </c>
      <c r="O913" s="171"/>
      <c r="P913" s="171"/>
      <c r="Q913" s="172"/>
      <c r="R913" s="18">
        <f>SUM(R897:R912)</f>
        <v>0</v>
      </c>
      <c r="S913" s="3"/>
      <c r="V913" s="17"/>
      <c r="X913" s="12"/>
      <c r="Y913" s="10"/>
      <c r="AJ913" s="170" t="s">
        <v>7</v>
      </c>
      <c r="AK913" s="171"/>
      <c r="AL913" s="171"/>
      <c r="AM913" s="172"/>
      <c r="AN913" s="18">
        <f>SUM(AN897:AN912)</f>
        <v>0</v>
      </c>
      <c r="AO913" s="3"/>
    </row>
    <row r="914" spans="2:41">
      <c r="B914" s="12"/>
      <c r="C914" s="10"/>
      <c r="V914" s="17"/>
      <c r="X914" s="12"/>
      <c r="Y914" s="10"/>
    </row>
    <row r="915" spans="2:41">
      <c r="B915" s="12"/>
      <c r="C915" s="10"/>
      <c r="V915" s="17"/>
      <c r="X915" s="12"/>
      <c r="Y915" s="10"/>
    </row>
    <row r="916" spans="2:41">
      <c r="B916" s="12"/>
      <c r="C916" s="10"/>
      <c r="E916" s="14"/>
      <c r="V916" s="17"/>
      <c r="X916" s="12"/>
      <c r="Y916" s="10"/>
      <c r="AA916" s="14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V918" s="17"/>
      <c r="X918" s="12"/>
      <c r="Y918" s="10"/>
    </row>
    <row r="919" spans="2:41">
      <c r="B919" s="12"/>
      <c r="C919" s="10"/>
      <c r="V919" s="17"/>
      <c r="X919" s="12"/>
      <c r="Y919" s="10"/>
    </row>
    <row r="920" spans="2:41">
      <c r="B920" s="12"/>
      <c r="C920" s="10"/>
      <c r="V920" s="17"/>
      <c r="X920" s="12"/>
      <c r="Y920" s="10"/>
    </row>
    <row r="921" spans="2:41">
      <c r="B921" s="11"/>
      <c r="C921" s="10"/>
      <c r="V921" s="17"/>
      <c r="X921" s="11"/>
      <c r="Y921" s="10"/>
    </row>
    <row r="922" spans="2:41">
      <c r="B922" s="15" t="s">
        <v>18</v>
      </c>
      <c r="C922" s="16">
        <f>SUM(C903:C921)</f>
        <v>1429.17</v>
      </c>
      <c r="V922" s="17"/>
      <c r="X922" s="15" t="s">
        <v>18</v>
      </c>
      <c r="Y922" s="16">
        <f>SUM(Y903:Y921)</f>
        <v>1429.17</v>
      </c>
    </row>
    <row r="923" spans="2:41">
      <c r="D923" t="s">
        <v>22</v>
      </c>
      <c r="E923" t="s">
        <v>21</v>
      </c>
      <c r="V923" s="17"/>
      <c r="Z923" t="s">
        <v>22</v>
      </c>
      <c r="AA923" t="s">
        <v>21</v>
      </c>
    </row>
    <row r="924" spans="2:41">
      <c r="E924" s="1" t="s">
        <v>19</v>
      </c>
      <c r="V924" s="17"/>
      <c r="AA924" s="1" t="s">
        <v>19</v>
      </c>
    </row>
    <row r="925" spans="2:41">
      <c r="V925" s="17"/>
    </row>
    <row r="926" spans="2:41">
      <c r="V926" s="17"/>
    </row>
    <row r="927" spans="2:41">
      <c r="V927" s="17"/>
    </row>
    <row r="928" spans="2:41">
      <c r="V928" s="17"/>
    </row>
    <row r="929" spans="1:43">
      <c r="V929" s="17"/>
    </row>
    <row r="930" spans="1:43">
      <c r="V930" s="17"/>
    </row>
    <row r="931" spans="1:43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</row>
    <row r="932" spans="1:43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</row>
    <row r="933" spans="1:4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  <c r="AO933" s="17"/>
      <c r="AP933" s="17"/>
      <c r="AQ933" s="17"/>
    </row>
    <row r="934" spans="1:43">
      <c r="V934" s="17"/>
    </row>
    <row r="935" spans="1:43">
      <c r="H935" s="173" t="s">
        <v>30</v>
      </c>
      <c r="I935" s="173"/>
      <c r="J935" s="173"/>
      <c r="V935" s="17"/>
      <c r="AA935" s="173" t="s">
        <v>31</v>
      </c>
      <c r="AB935" s="173"/>
      <c r="AC935" s="173"/>
    </row>
    <row r="936" spans="1:43">
      <c r="H936" s="173"/>
      <c r="I936" s="173"/>
      <c r="J936" s="173"/>
      <c r="V936" s="17"/>
      <c r="AA936" s="173"/>
      <c r="AB936" s="173"/>
      <c r="AC936" s="173"/>
    </row>
    <row r="937" spans="1:43">
      <c r="V937" s="17"/>
    </row>
    <row r="938" spans="1:43">
      <c r="V938" s="17"/>
    </row>
    <row r="939" spans="1:43" ht="23.25">
      <c r="B939" s="24" t="s">
        <v>73</v>
      </c>
      <c r="V939" s="17"/>
      <c r="X939" s="22" t="s">
        <v>71</v>
      </c>
    </row>
    <row r="940" spans="1:43" ht="23.25">
      <c r="B940" s="23" t="s">
        <v>32</v>
      </c>
      <c r="C940" s="20">
        <f>IF(X895="PAGADO",0,C900)</f>
        <v>-1429.17</v>
      </c>
      <c r="E940" s="174" t="s">
        <v>20</v>
      </c>
      <c r="F940" s="174"/>
      <c r="G940" s="174"/>
      <c r="H940" s="174"/>
      <c r="V940" s="17"/>
      <c r="X940" s="23" t="s">
        <v>32</v>
      </c>
      <c r="Y940" s="20">
        <f>IF(B1740="PAGADO",0,C945)</f>
        <v>-1429.17</v>
      </c>
      <c r="AA940" s="174" t="s">
        <v>20</v>
      </c>
      <c r="AB940" s="174"/>
      <c r="AC940" s="174"/>
      <c r="AD940" s="174"/>
    </row>
    <row r="941" spans="1:43">
      <c r="B941" s="1" t="s">
        <v>0</v>
      </c>
      <c r="C941" s="19">
        <f>H956</f>
        <v>0</v>
      </c>
      <c r="E941" s="2" t="s">
        <v>1</v>
      </c>
      <c r="F941" s="2" t="s">
        <v>2</v>
      </c>
      <c r="G941" s="2" t="s">
        <v>3</v>
      </c>
      <c r="H941" s="2" t="s">
        <v>4</v>
      </c>
      <c r="N941" s="2" t="s">
        <v>1</v>
      </c>
      <c r="O941" s="2" t="s">
        <v>5</v>
      </c>
      <c r="P941" s="2" t="s">
        <v>4</v>
      </c>
      <c r="Q941" s="2" t="s">
        <v>6</v>
      </c>
      <c r="R941" s="2" t="s">
        <v>7</v>
      </c>
      <c r="S941" s="3"/>
      <c r="V941" s="17"/>
      <c r="X941" s="1" t="s">
        <v>0</v>
      </c>
      <c r="Y941" s="19">
        <f>AD956</f>
        <v>0</v>
      </c>
      <c r="AA941" s="2" t="s">
        <v>1</v>
      </c>
      <c r="AB941" s="2" t="s">
        <v>2</v>
      </c>
      <c r="AC941" s="2" t="s">
        <v>3</v>
      </c>
      <c r="AD941" s="2" t="s">
        <v>4</v>
      </c>
      <c r="AJ941" s="2" t="s">
        <v>1</v>
      </c>
      <c r="AK941" s="2" t="s">
        <v>5</v>
      </c>
      <c r="AL941" s="2" t="s">
        <v>4</v>
      </c>
      <c r="AM941" s="2" t="s">
        <v>6</v>
      </c>
      <c r="AN941" s="2" t="s">
        <v>7</v>
      </c>
      <c r="AO941" s="3"/>
    </row>
    <row r="942" spans="1:43">
      <c r="C942" s="2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Y942" s="2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1:43">
      <c r="B943" s="1" t="s">
        <v>24</v>
      </c>
      <c r="C943" s="19">
        <f>IF(C940&gt;0,C940+C941,C941)</f>
        <v>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" t="s">
        <v>24</v>
      </c>
      <c r="Y943" s="19">
        <f>IF(Y940&gt;0,Y940+Y941,Y941)</f>
        <v>0</v>
      </c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1:43">
      <c r="B944" s="1" t="s">
        <v>9</v>
      </c>
      <c r="C944" s="20">
        <f>C968</f>
        <v>1429.17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" t="s">
        <v>9</v>
      </c>
      <c r="Y944" s="20">
        <f>Y968</f>
        <v>1429.17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6" t="s">
        <v>26</v>
      </c>
      <c r="C945" s="21">
        <f>C943-C944</f>
        <v>-1429.17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6" t="s">
        <v>27</v>
      </c>
      <c r="Y945" s="21">
        <f>Y943-Y944</f>
        <v>-1429.17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ht="23.25">
      <c r="B946" s="6"/>
      <c r="C946" s="7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75" t="str">
        <f>IF(Y945&lt;0,"NO PAGAR","COBRAR'")</f>
        <v>NO PAGAR</v>
      </c>
      <c r="Y946" s="175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ht="23.25">
      <c r="B947" s="175" t="str">
        <f>IF(C945&lt;0,"NO PAGAR","COBRAR'")</f>
        <v>NO PAGAR</v>
      </c>
      <c r="C947" s="175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6"/>
      <c r="Y947" s="8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68" t="s">
        <v>9</v>
      </c>
      <c r="C948" s="169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68" t="s">
        <v>9</v>
      </c>
      <c r="Y948" s="169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9" t="str">
        <f>IF(Y900&lt;0,"SALDO ADELANTADO","SALDO A FAVOR '")</f>
        <v>SALDO ADELANTADO</v>
      </c>
      <c r="C949" s="10">
        <f>IF(Y900&lt;=0,Y900*-1)</f>
        <v>1429.17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9" t="str">
        <f>IF(C945&lt;0,"SALDO ADELANTADO","SALDO A FAVOR'")</f>
        <v>SALDO ADELANTADO</v>
      </c>
      <c r="Y949" s="10">
        <f>IF(C945&lt;=0,C945*-1)</f>
        <v>1429.17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10</v>
      </c>
      <c r="C950" s="10">
        <f>R958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10</v>
      </c>
      <c r="Y950" s="10">
        <f>AN958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11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11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12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12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13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13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14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14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15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15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16</v>
      </c>
      <c r="C956" s="10"/>
      <c r="E956" s="170" t="s">
        <v>7</v>
      </c>
      <c r="F956" s="171"/>
      <c r="G956" s="172"/>
      <c r="H956" s="5">
        <f>SUM(H942:H955)</f>
        <v>0</v>
      </c>
      <c r="N956" s="3"/>
      <c r="O956" s="3"/>
      <c r="P956" s="3"/>
      <c r="Q956" s="3"/>
      <c r="R956" s="18"/>
      <c r="S956" s="3"/>
      <c r="V956" s="17"/>
      <c r="X956" s="11" t="s">
        <v>16</v>
      </c>
      <c r="Y956" s="10"/>
      <c r="AA956" s="170" t="s">
        <v>7</v>
      </c>
      <c r="AB956" s="171"/>
      <c r="AC956" s="172"/>
      <c r="AD956" s="5">
        <f>SUM(AD942:AD955)</f>
        <v>0</v>
      </c>
      <c r="AJ956" s="3"/>
      <c r="AK956" s="3"/>
      <c r="AL956" s="3"/>
      <c r="AM956" s="3"/>
      <c r="AN956" s="18"/>
      <c r="AO956" s="3"/>
    </row>
    <row r="957" spans="2:41">
      <c r="B957" s="11" t="s">
        <v>17</v>
      </c>
      <c r="C957" s="10"/>
      <c r="E957" s="13"/>
      <c r="F957" s="13"/>
      <c r="G957" s="13"/>
      <c r="N957" s="3"/>
      <c r="O957" s="3"/>
      <c r="P957" s="3"/>
      <c r="Q957" s="3"/>
      <c r="R957" s="18"/>
      <c r="S957" s="3"/>
      <c r="V957" s="17"/>
      <c r="X957" s="11" t="s">
        <v>17</v>
      </c>
      <c r="Y957" s="10"/>
      <c r="AA957" s="13"/>
      <c r="AB957" s="13"/>
      <c r="AC957" s="13"/>
      <c r="AJ957" s="3"/>
      <c r="AK957" s="3"/>
      <c r="AL957" s="3"/>
      <c r="AM957" s="3"/>
      <c r="AN957" s="18"/>
      <c r="AO957" s="3"/>
    </row>
    <row r="958" spans="2:41">
      <c r="B958" s="12"/>
      <c r="C958" s="10"/>
      <c r="N958" s="170" t="s">
        <v>7</v>
      </c>
      <c r="O958" s="171"/>
      <c r="P958" s="171"/>
      <c r="Q958" s="172"/>
      <c r="R958" s="18">
        <f>SUM(R942:R957)</f>
        <v>0</v>
      </c>
      <c r="S958" s="3"/>
      <c r="V958" s="17"/>
      <c r="X958" s="12"/>
      <c r="Y958" s="10"/>
      <c r="AJ958" s="170" t="s">
        <v>7</v>
      </c>
      <c r="AK958" s="171"/>
      <c r="AL958" s="171"/>
      <c r="AM958" s="172"/>
      <c r="AN958" s="18">
        <f>SUM(AN942:AN957)</f>
        <v>0</v>
      </c>
      <c r="AO958" s="3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V960" s="17"/>
      <c r="X960" s="12"/>
      <c r="Y960" s="10"/>
    </row>
    <row r="961" spans="2:27">
      <c r="B961" s="12"/>
      <c r="C961" s="10"/>
      <c r="E961" s="14"/>
      <c r="V961" s="17"/>
      <c r="X961" s="12"/>
      <c r="Y961" s="10"/>
      <c r="AA961" s="14"/>
    </row>
    <row r="962" spans="2:27">
      <c r="B962" s="12"/>
      <c r="C962" s="10"/>
      <c r="V962" s="17"/>
      <c r="X962" s="12"/>
      <c r="Y962" s="10"/>
    </row>
    <row r="963" spans="2:27">
      <c r="B963" s="12"/>
      <c r="C963" s="10"/>
      <c r="V963" s="17"/>
      <c r="X963" s="12"/>
      <c r="Y963" s="10"/>
    </row>
    <row r="964" spans="2:27">
      <c r="B964" s="12"/>
      <c r="C964" s="10"/>
      <c r="V964" s="17"/>
      <c r="X964" s="12"/>
      <c r="Y964" s="10"/>
    </row>
    <row r="965" spans="2:27">
      <c r="B965" s="12"/>
      <c r="C965" s="10"/>
      <c r="V965" s="17"/>
      <c r="X965" s="12"/>
      <c r="Y965" s="10"/>
    </row>
    <row r="966" spans="2:27">
      <c r="B966" s="12"/>
      <c r="C966" s="10"/>
      <c r="V966" s="17"/>
      <c r="X966" s="12"/>
      <c r="Y966" s="10"/>
    </row>
    <row r="967" spans="2:27">
      <c r="B967" s="11"/>
      <c r="C967" s="10"/>
      <c r="V967" s="17"/>
      <c r="X967" s="11"/>
      <c r="Y967" s="10"/>
    </row>
    <row r="968" spans="2:27">
      <c r="B968" s="15" t="s">
        <v>18</v>
      </c>
      <c r="C968" s="16">
        <f>SUM(C949:C967)</f>
        <v>1429.17</v>
      </c>
      <c r="D968" t="s">
        <v>22</v>
      </c>
      <c r="E968" t="s">
        <v>21</v>
      </c>
      <c r="V968" s="17"/>
      <c r="X968" s="15" t="s">
        <v>18</v>
      </c>
      <c r="Y968" s="16">
        <f>SUM(Y949:Y967)</f>
        <v>1429.17</v>
      </c>
      <c r="Z968" t="s">
        <v>22</v>
      </c>
      <c r="AA968" t="s">
        <v>21</v>
      </c>
    </row>
    <row r="969" spans="2:27">
      <c r="E969" s="1" t="s">
        <v>19</v>
      </c>
      <c r="V969" s="17"/>
      <c r="AA969" s="1" t="s">
        <v>19</v>
      </c>
    </row>
    <row r="970" spans="2:27">
      <c r="V970" s="17"/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2:41">
      <c r="V977" s="17"/>
    </row>
    <row r="978" spans="2:41">
      <c r="V978" s="17"/>
    </row>
    <row r="979" spans="2:41">
      <c r="V979" s="17"/>
    </row>
    <row r="980" spans="2:41">
      <c r="V980" s="17"/>
    </row>
    <row r="981" spans="2:41">
      <c r="V981" s="17"/>
    </row>
    <row r="982" spans="2:41">
      <c r="V982" s="17"/>
      <c r="AC982" s="176" t="s">
        <v>29</v>
      </c>
      <c r="AD982" s="176"/>
      <c r="AE982" s="176"/>
    </row>
    <row r="983" spans="2:41">
      <c r="H983" s="173" t="s">
        <v>28</v>
      </c>
      <c r="I983" s="173"/>
      <c r="J983" s="173"/>
      <c r="V983" s="17"/>
      <c r="AC983" s="176"/>
      <c r="AD983" s="176"/>
      <c r="AE983" s="176"/>
    </row>
    <row r="984" spans="2:41">
      <c r="H984" s="173"/>
      <c r="I984" s="173"/>
      <c r="J984" s="173"/>
      <c r="V984" s="17"/>
      <c r="AC984" s="176"/>
      <c r="AD984" s="176"/>
      <c r="AE984" s="176"/>
    </row>
    <row r="985" spans="2:41">
      <c r="V985" s="17"/>
    </row>
    <row r="986" spans="2:41">
      <c r="V986" s="17"/>
    </row>
    <row r="987" spans="2:41" ht="23.25">
      <c r="B987" s="22" t="s">
        <v>72</v>
      </c>
      <c r="V987" s="17"/>
      <c r="X987" s="22" t="s">
        <v>74</v>
      </c>
    </row>
    <row r="988" spans="2:41" ht="23.25">
      <c r="B988" s="23" t="s">
        <v>32</v>
      </c>
      <c r="C988" s="20">
        <f>IF(X940="PAGADO",0,Y945)</f>
        <v>-1429.17</v>
      </c>
      <c r="E988" s="174" t="s">
        <v>20</v>
      </c>
      <c r="F988" s="174"/>
      <c r="G988" s="174"/>
      <c r="H988" s="174"/>
      <c r="V988" s="17"/>
      <c r="X988" s="23" t="s">
        <v>32</v>
      </c>
      <c r="Y988" s="20">
        <f>IF(B988="PAGADO",0,C993)</f>
        <v>-1429.17</v>
      </c>
      <c r="AA988" s="174" t="s">
        <v>20</v>
      </c>
      <c r="AB988" s="174"/>
      <c r="AC988" s="174"/>
      <c r="AD988" s="174"/>
    </row>
    <row r="989" spans="2:41">
      <c r="B989" s="1" t="s">
        <v>0</v>
      </c>
      <c r="C989" s="19">
        <f>H1004</f>
        <v>0</v>
      </c>
      <c r="E989" s="2" t="s">
        <v>1</v>
      </c>
      <c r="F989" s="2" t="s">
        <v>2</v>
      </c>
      <c r="G989" s="2" t="s">
        <v>3</v>
      </c>
      <c r="H989" s="2" t="s">
        <v>4</v>
      </c>
      <c r="N989" s="2" t="s">
        <v>1</v>
      </c>
      <c r="O989" s="2" t="s">
        <v>5</v>
      </c>
      <c r="P989" s="2" t="s">
        <v>4</v>
      </c>
      <c r="Q989" s="2" t="s">
        <v>6</v>
      </c>
      <c r="R989" s="2" t="s">
        <v>7</v>
      </c>
      <c r="S989" s="3"/>
      <c r="V989" s="17"/>
      <c r="X989" s="1" t="s">
        <v>0</v>
      </c>
      <c r="Y989" s="19">
        <f>AD1004</f>
        <v>0</v>
      </c>
      <c r="AA989" s="2" t="s">
        <v>1</v>
      </c>
      <c r="AB989" s="2" t="s">
        <v>2</v>
      </c>
      <c r="AC989" s="2" t="s">
        <v>3</v>
      </c>
      <c r="AD989" s="2" t="s">
        <v>4</v>
      </c>
      <c r="AJ989" s="2" t="s">
        <v>1</v>
      </c>
      <c r="AK989" s="2" t="s">
        <v>5</v>
      </c>
      <c r="AL989" s="2" t="s">
        <v>4</v>
      </c>
      <c r="AM989" s="2" t="s">
        <v>6</v>
      </c>
      <c r="AN989" s="2" t="s">
        <v>7</v>
      </c>
      <c r="AO989" s="3"/>
    </row>
    <row r="990" spans="2:41">
      <c r="C990" s="2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Y990" s="2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" t="s">
        <v>24</v>
      </c>
      <c r="C991" s="19">
        <f>IF(C988&gt;0,C988+C989,C989)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" t="s">
        <v>24</v>
      </c>
      <c r="Y991" s="19">
        <f>IF(Y988&gt;0,Y988+Y989,Y989)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" t="s">
        <v>9</v>
      </c>
      <c r="C992" s="20">
        <f>C1015</f>
        <v>1429.17</v>
      </c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" t="s">
        <v>9</v>
      </c>
      <c r="Y992" s="20">
        <f>Y1015</f>
        <v>1429.17</v>
      </c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6" t="s">
        <v>25</v>
      </c>
      <c r="C993" s="21">
        <f>C991-C992</f>
        <v>-1429.17</v>
      </c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6" t="s">
        <v>8</v>
      </c>
      <c r="Y993" s="21">
        <f>Y991-Y992</f>
        <v>-1429.17</v>
      </c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ht="26.25">
      <c r="B994" s="177" t="str">
        <f>IF(C993&lt;0,"NO PAGAR","COBRAR")</f>
        <v>NO PAGAR</v>
      </c>
      <c r="C994" s="177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77" t="str">
        <f>IF(Y993&lt;0,"NO PAGAR","COBRAR")</f>
        <v>NO PAGAR</v>
      </c>
      <c r="Y994" s="177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68" t="s">
        <v>9</v>
      </c>
      <c r="C995" s="169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68" t="s">
        <v>9</v>
      </c>
      <c r="Y995" s="169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9" t="str">
        <f>IF(C1029&lt;0,"SALDO A FAVOR","SALDO ADELANTAD0'")</f>
        <v>SALDO ADELANTAD0'</v>
      </c>
      <c r="C996" s="10">
        <f>IF(Y940&lt;=0,Y940*-1)</f>
        <v>1429.17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9" t="str">
        <f>IF(C993&lt;0,"SALDO ADELANTADO","SALDO A FAVOR'")</f>
        <v>SALDO ADELANTADO</v>
      </c>
      <c r="Y996" s="10">
        <f>IF(C993&lt;=0,C993*-1)</f>
        <v>1429.17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10</v>
      </c>
      <c r="C997" s="10">
        <f>R1006</f>
        <v>0</v>
      </c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10</v>
      </c>
      <c r="Y997" s="10">
        <f>AN1006</f>
        <v>0</v>
      </c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11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11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12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12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13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13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14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14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15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15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16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16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17</v>
      </c>
      <c r="C1004" s="10"/>
      <c r="E1004" s="170" t="s">
        <v>7</v>
      </c>
      <c r="F1004" s="171"/>
      <c r="G1004" s="172"/>
      <c r="H1004" s="5">
        <f>SUM(H990:H1003)</f>
        <v>0</v>
      </c>
      <c r="N1004" s="3"/>
      <c r="O1004" s="3"/>
      <c r="P1004" s="3"/>
      <c r="Q1004" s="3"/>
      <c r="R1004" s="18"/>
      <c r="S1004" s="3"/>
      <c r="V1004" s="17"/>
      <c r="X1004" s="11" t="s">
        <v>17</v>
      </c>
      <c r="Y1004" s="10"/>
      <c r="AA1004" s="170" t="s">
        <v>7</v>
      </c>
      <c r="AB1004" s="171"/>
      <c r="AC1004" s="172"/>
      <c r="AD1004" s="5">
        <f>SUM(AD990:AD1003)</f>
        <v>0</v>
      </c>
      <c r="AJ1004" s="3"/>
      <c r="AK1004" s="3"/>
      <c r="AL1004" s="3"/>
      <c r="AM1004" s="3"/>
      <c r="AN1004" s="18"/>
      <c r="AO1004" s="3"/>
    </row>
    <row r="1005" spans="2:41">
      <c r="B1005" s="12"/>
      <c r="C1005" s="10"/>
      <c r="E1005" s="13"/>
      <c r="F1005" s="13"/>
      <c r="G1005" s="13"/>
      <c r="N1005" s="3"/>
      <c r="O1005" s="3"/>
      <c r="P1005" s="3"/>
      <c r="Q1005" s="3"/>
      <c r="R1005" s="18"/>
      <c r="S1005" s="3"/>
      <c r="V1005" s="17"/>
      <c r="X1005" s="12"/>
      <c r="Y1005" s="10"/>
      <c r="AA1005" s="13"/>
      <c r="AB1005" s="13"/>
      <c r="AC1005" s="13"/>
      <c r="AJ1005" s="3"/>
      <c r="AK1005" s="3"/>
      <c r="AL1005" s="3"/>
      <c r="AM1005" s="3"/>
      <c r="AN1005" s="18"/>
      <c r="AO1005" s="3"/>
    </row>
    <row r="1006" spans="2:41">
      <c r="B1006" s="12"/>
      <c r="C1006" s="10"/>
      <c r="N1006" s="170" t="s">
        <v>7</v>
      </c>
      <c r="O1006" s="171"/>
      <c r="P1006" s="171"/>
      <c r="Q1006" s="172"/>
      <c r="R1006" s="18">
        <f>SUM(R990:R1005)</f>
        <v>0</v>
      </c>
      <c r="S1006" s="3"/>
      <c r="V1006" s="17"/>
      <c r="X1006" s="12"/>
      <c r="Y1006" s="10"/>
      <c r="AJ1006" s="170" t="s">
        <v>7</v>
      </c>
      <c r="AK1006" s="171"/>
      <c r="AL1006" s="171"/>
      <c r="AM1006" s="172"/>
      <c r="AN1006" s="18">
        <f>SUM(AN990:AN1005)</f>
        <v>0</v>
      </c>
      <c r="AO1006" s="3"/>
    </row>
    <row r="1007" spans="2:41">
      <c r="B1007" s="12"/>
      <c r="C1007" s="10"/>
      <c r="V1007" s="17"/>
      <c r="X1007" s="12"/>
      <c r="Y1007" s="10"/>
    </row>
    <row r="1008" spans="2:41">
      <c r="B1008" s="12"/>
      <c r="C1008" s="10"/>
      <c r="V1008" s="17"/>
      <c r="X1008" s="12"/>
      <c r="Y1008" s="10"/>
    </row>
    <row r="1009" spans="1:43">
      <c r="B1009" s="12"/>
      <c r="C1009" s="10"/>
      <c r="E1009" s="14"/>
      <c r="V1009" s="17"/>
      <c r="X1009" s="12"/>
      <c r="Y1009" s="10"/>
      <c r="AA1009" s="14"/>
    </row>
    <row r="1010" spans="1:43">
      <c r="B1010" s="12"/>
      <c r="C1010" s="10"/>
      <c r="V1010" s="17"/>
      <c r="X1010" s="12"/>
      <c r="Y1010" s="10"/>
    </row>
    <row r="1011" spans="1:43">
      <c r="B1011" s="12"/>
      <c r="C1011" s="10"/>
      <c r="V1011" s="17"/>
      <c r="X1011" s="12"/>
      <c r="Y1011" s="10"/>
    </row>
    <row r="1012" spans="1:43">
      <c r="B1012" s="12"/>
      <c r="C1012" s="10"/>
      <c r="V1012" s="17"/>
      <c r="X1012" s="12"/>
      <c r="Y1012" s="10"/>
    </row>
    <row r="1013" spans="1:43">
      <c r="B1013" s="12"/>
      <c r="C1013" s="10"/>
      <c r="V1013" s="17"/>
      <c r="X1013" s="12"/>
      <c r="Y1013" s="10"/>
    </row>
    <row r="1014" spans="1:43">
      <c r="B1014" s="11"/>
      <c r="C1014" s="10"/>
      <c r="V1014" s="17"/>
      <c r="X1014" s="11"/>
      <c r="Y1014" s="10"/>
    </row>
    <row r="1015" spans="1:43">
      <c r="B1015" s="15" t="s">
        <v>18</v>
      </c>
      <c r="C1015" s="16">
        <f>SUM(C996:C1014)</f>
        <v>1429.17</v>
      </c>
      <c r="V1015" s="17"/>
      <c r="X1015" s="15" t="s">
        <v>18</v>
      </c>
      <c r="Y1015" s="16">
        <f>SUM(Y996:Y1014)</f>
        <v>1429.17</v>
      </c>
    </row>
    <row r="1016" spans="1:43">
      <c r="D1016" t="s">
        <v>22</v>
      </c>
      <c r="E1016" t="s">
        <v>21</v>
      </c>
      <c r="V1016" s="17"/>
      <c r="Z1016" t="s">
        <v>22</v>
      </c>
      <c r="AA1016" t="s">
        <v>21</v>
      </c>
    </row>
    <row r="1017" spans="1:43">
      <c r="E1017" s="1" t="s">
        <v>19</v>
      </c>
      <c r="V1017" s="17"/>
      <c r="AA1017" s="1" t="s">
        <v>19</v>
      </c>
    </row>
    <row r="1018" spans="1:43">
      <c r="V1018" s="17"/>
    </row>
    <row r="1019" spans="1:43">
      <c r="V1019" s="17"/>
    </row>
    <row r="1020" spans="1:43">
      <c r="V1020" s="17"/>
    </row>
    <row r="1021" spans="1:43">
      <c r="V1021" s="17"/>
    </row>
    <row r="1022" spans="1:43">
      <c r="V1022" s="17"/>
    </row>
    <row r="1023" spans="1:43">
      <c r="V1023" s="17"/>
    </row>
    <row r="1024" spans="1:43">
      <c r="A1024" s="17"/>
      <c r="B1024" s="17"/>
      <c r="C1024" s="17"/>
      <c r="D1024" s="17"/>
      <c r="E1024" s="17"/>
      <c r="F1024" s="17"/>
      <c r="G1024" s="17"/>
      <c r="H1024" s="17"/>
      <c r="I1024" s="17"/>
      <c r="J1024" s="17"/>
      <c r="K1024" s="17"/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  <c r="AA1024" s="17"/>
      <c r="AB1024" s="17"/>
      <c r="AC1024" s="17"/>
      <c r="AD1024" s="17"/>
      <c r="AE1024" s="17"/>
      <c r="AF1024" s="17"/>
      <c r="AG1024" s="17"/>
      <c r="AH1024" s="17"/>
      <c r="AI1024" s="17"/>
      <c r="AJ1024" s="17"/>
      <c r="AK1024" s="17"/>
      <c r="AL1024" s="17"/>
      <c r="AM1024" s="17"/>
      <c r="AN1024" s="17"/>
      <c r="AO1024" s="17"/>
      <c r="AP1024" s="17"/>
      <c r="AQ1024" s="17"/>
    </row>
    <row r="1025" spans="1:43">
      <c r="A1025" s="17"/>
      <c r="B1025" s="17"/>
      <c r="C1025" s="17"/>
      <c r="D1025" s="17"/>
      <c r="E1025" s="17"/>
      <c r="F1025" s="17"/>
      <c r="G1025" s="17"/>
      <c r="H1025" s="17"/>
      <c r="I1025" s="17"/>
      <c r="J1025" s="17"/>
      <c r="K1025" s="17"/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  <c r="AA1025" s="17"/>
      <c r="AB1025" s="17"/>
      <c r="AC1025" s="17"/>
      <c r="AD1025" s="17"/>
      <c r="AE1025" s="17"/>
      <c r="AF1025" s="17"/>
      <c r="AG1025" s="17"/>
      <c r="AH1025" s="17"/>
      <c r="AI1025" s="17"/>
      <c r="AJ1025" s="17"/>
      <c r="AK1025" s="17"/>
      <c r="AL1025" s="17"/>
      <c r="AM1025" s="17"/>
      <c r="AN1025" s="17"/>
      <c r="AO1025" s="17"/>
      <c r="AP1025" s="17"/>
      <c r="AQ1025" s="17"/>
    </row>
    <row r="1026" spans="1:43">
      <c r="A1026" s="17"/>
      <c r="B1026" s="17"/>
      <c r="C1026" s="17"/>
      <c r="D1026" s="17"/>
      <c r="E1026" s="17"/>
      <c r="F1026" s="17"/>
      <c r="G1026" s="17"/>
      <c r="H1026" s="17"/>
      <c r="I1026" s="17"/>
      <c r="J1026" s="17"/>
      <c r="K1026" s="17"/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  <c r="AA1026" s="17"/>
      <c r="AB1026" s="17"/>
      <c r="AC1026" s="17"/>
      <c r="AD1026" s="17"/>
      <c r="AE1026" s="17"/>
      <c r="AF1026" s="17"/>
      <c r="AG1026" s="17"/>
      <c r="AH1026" s="17"/>
      <c r="AI1026" s="17"/>
      <c r="AJ1026" s="17"/>
      <c r="AK1026" s="17"/>
      <c r="AL1026" s="17"/>
      <c r="AM1026" s="17"/>
      <c r="AN1026" s="17"/>
      <c r="AO1026" s="17"/>
      <c r="AP1026" s="17"/>
      <c r="AQ1026" s="17"/>
    </row>
    <row r="1027" spans="1:43">
      <c r="V1027" s="17"/>
    </row>
    <row r="1028" spans="1:43">
      <c r="H1028" s="173" t="s">
        <v>30</v>
      </c>
      <c r="I1028" s="173"/>
      <c r="J1028" s="173"/>
      <c r="V1028" s="17"/>
      <c r="AA1028" s="173" t="s">
        <v>31</v>
      </c>
      <c r="AB1028" s="173"/>
      <c r="AC1028" s="173"/>
    </row>
    <row r="1029" spans="1:43">
      <c r="H1029" s="173"/>
      <c r="I1029" s="173"/>
      <c r="J1029" s="173"/>
      <c r="V1029" s="17"/>
      <c r="AA1029" s="173"/>
      <c r="AB1029" s="173"/>
      <c r="AC1029" s="173"/>
    </row>
    <row r="1030" spans="1:43">
      <c r="V1030" s="17"/>
    </row>
    <row r="1031" spans="1:43">
      <c r="V1031" s="17"/>
    </row>
    <row r="1032" spans="1:43" ht="23.25">
      <c r="B1032" s="24" t="s">
        <v>72</v>
      </c>
      <c r="V1032" s="17"/>
      <c r="X1032" s="22" t="s">
        <v>72</v>
      </c>
    </row>
    <row r="1033" spans="1:43" ht="23.25">
      <c r="B1033" s="23" t="s">
        <v>32</v>
      </c>
      <c r="C1033" s="20">
        <f>IF(X988="PAGADO",0,C993)</f>
        <v>-1429.17</v>
      </c>
      <c r="E1033" s="174" t="s">
        <v>20</v>
      </c>
      <c r="F1033" s="174"/>
      <c r="G1033" s="174"/>
      <c r="H1033" s="174"/>
      <c r="V1033" s="17"/>
      <c r="X1033" s="23" t="s">
        <v>32</v>
      </c>
      <c r="Y1033" s="20">
        <f>IF(B1833="PAGADO",0,C1038)</f>
        <v>-1429.17</v>
      </c>
      <c r="AA1033" s="174" t="s">
        <v>20</v>
      </c>
      <c r="AB1033" s="174"/>
      <c r="AC1033" s="174"/>
      <c r="AD1033" s="174"/>
    </row>
    <row r="1034" spans="1:43">
      <c r="B1034" s="1" t="s">
        <v>0</v>
      </c>
      <c r="C1034" s="19">
        <f>H1049</f>
        <v>0</v>
      </c>
      <c r="E1034" s="2" t="s">
        <v>1</v>
      </c>
      <c r="F1034" s="2" t="s">
        <v>2</v>
      </c>
      <c r="G1034" s="2" t="s">
        <v>3</v>
      </c>
      <c r="H1034" s="2" t="s">
        <v>4</v>
      </c>
      <c r="N1034" s="2" t="s">
        <v>1</v>
      </c>
      <c r="O1034" s="2" t="s">
        <v>5</v>
      </c>
      <c r="P1034" s="2" t="s">
        <v>4</v>
      </c>
      <c r="Q1034" s="2" t="s">
        <v>6</v>
      </c>
      <c r="R1034" s="2" t="s">
        <v>7</v>
      </c>
      <c r="S1034" s="3"/>
      <c r="V1034" s="17"/>
      <c r="X1034" s="1" t="s">
        <v>0</v>
      </c>
      <c r="Y1034" s="19">
        <f>AD1049</f>
        <v>0</v>
      </c>
      <c r="AA1034" s="2" t="s">
        <v>1</v>
      </c>
      <c r="AB1034" s="2" t="s">
        <v>2</v>
      </c>
      <c r="AC1034" s="2" t="s">
        <v>3</v>
      </c>
      <c r="AD1034" s="2" t="s">
        <v>4</v>
      </c>
      <c r="AJ1034" s="2" t="s">
        <v>1</v>
      </c>
      <c r="AK1034" s="2" t="s">
        <v>5</v>
      </c>
      <c r="AL1034" s="2" t="s">
        <v>4</v>
      </c>
      <c r="AM1034" s="2" t="s">
        <v>6</v>
      </c>
      <c r="AN1034" s="2" t="s">
        <v>7</v>
      </c>
      <c r="AO1034" s="3"/>
    </row>
    <row r="1035" spans="1:43">
      <c r="C1035" s="2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Y1035" s="2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1:43">
      <c r="B1036" s="1" t="s">
        <v>24</v>
      </c>
      <c r="C1036" s="19">
        <f>IF(C1033&gt;0,C1033+C1034,C1034)</f>
        <v>0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" t="s">
        <v>24</v>
      </c>
      <c r="Y1036" s="19">
        <f>IF(Y1033&gt;0,Y1033+Y1034,Y1034)</f>
        <v>0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1:43">
      <c r="B1037" s="1" t="s">
        <v>9</v>
      </c>
      <c r="C1037" s="20">
        <f>C1061</f>
        <v>1429.17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9</v>
      </c>
      <c r="Y1037" s="20">
        <f>Y1061</f>
        <v>1429.17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1:43">
      <c r="B1038" s="6" t="s">
        <v>26</v>
      </c>
      <c r="C1038" s="21">
        <f>C1036-C1037</f>
        <v>-1429.17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6" t="s">
        <v>27</v>
      </c>
      <c r="Y1038" s="21">
        <f>Y1036-Y1037</f>
        <v>-1429.17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1:43" ht="23.25">
      <c r="B1039" s="6"/>
      <c r="C1039" s="7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75" t="str">
        <f>IF(Y1038&lt;0,"NO PAGAR","COBRAR'")</f>
        <v>NO PAGAR</v>
      </c>
      <c r="Y1039" s="175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1:43" ht="23.25">
      <c r="B1040" s="175" t="str">
        <f>IF(C1038&lt;0,"NO PAGAR","COBRAR'")</f>
        <v>NO PAGAR</v>
      </c>
      <c r="C1040" s="175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6"/>
      <c r="Y1040" s="8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68" t="s">
        <v>9</v>
      </c>
      <c r="C1041" s="169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68" t="s">
        <v>9</v>
      </c>
      <c r="Y1041" s="169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9" t="str">
        <f>IF(Y993&lt;0,"SALDO ADELANTADO","SALDO A FAVOR '")</f>
        <v>SALDO ADELANTADO</v>
      </c>
      <c r="C1042" s="10">
        <f>IF(Y993&lt;=0,Y993*-1)</f>
        <v>1429.17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9" t="str">
        <f>IF(C1038&lt;0,"SALDO ADELANTADO","SALDO A FAVOR'")</f>
        <v>SALDO ADELANTADO</v>
      </c>
      <c r="Y1042" s="10">
        <f>IF(C1038&lt;=0,C1038*-1)</f>
        <v>1429.17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10</v>
      </c>
      <c r="C1043" s="10">
        <f>R1051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10</v>
      </c>
      <c r="Y1043" s="10">
        <f>AN1051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11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11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12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12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13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13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14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14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15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15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16</v>
      </c>
      <c r="C1049" s="10"/>
      <c r="E1049" s="170" t="s">
        <v>7</v>
      </c>
      <c r="F1049" s="171"/>
      <c r="G1049" s="172"/>
      <c r="H1049" s="5">
        <f>SUM(H1035:H1048)</f>
        <v>0</v>
      </c>
      <c r="N1049" s="3"/>
      <c r="O1049" s="3"/>
      <c r="P1049" s="3"/>
      <c r="Q1049" s="3"/>
      <c r="R1049" s="18"/>
      <c r="S1049" s="3"/>
      <c r="V1049" s="17"/>
      <c r="X1049" s="11" t="s">
        <v>16</v>
      </c>
      <c r="Y1049" s="10"/>
      <c r="AA1049" s="170" t="s">
        <v>7</v>
      </c>
      <c r="AB1049" s="171"/>
      <c r="AC1049" s="172"/>
      <c r="AD1049" s="5">
        <f>SUM(AD1035:AD1048)</f>
        <v>0</v>
      </c>
      <c r="AJ1049" s="3"/>
      <c r="AK1049" s="3"/>
      <c r="AL1049" s="3"/>
      <c r="AM1049" s="3"/>
      <c r="AN1049" s="18"/>
      <c r="AO1049" s="3"/>
    </row>
    <row r="1050" spans="2:41">
      <c r="B1050" s="11" t="s">
        <v>17</v>
      </c>
      <c r="C1050" s="10"/>
      <c r="E1050" s="13"/>
      <c r="F1050" s="13"/>
      <c r="G1050" s="13"/>
      <c r="N1050" s="3"/>
      <c r="O1050" s="3"/>
      <c r="P1050" s="3"/>
      <c r="Q1050" s="3"/>
      <c r="R1050" s="18"/>
      <c r="S1050" s="3"/>
      <c r="V1050" s="17"/>
      <c r="X1050" s="11" t="s">
        <v>17</v>
      </c>
      <c r="Y1050" s="10"/>
      <c r="AA1050" s="13"/>
      <c r="AB1050" s="13"/>
      <c r="AC1050" s="13"/>
      <c r="AJ1050" s="3"/>
      <c r="AK1050" s="3"/>
      <c r="AL1050" s="3"/>
      <c r="AM1050" s="3"/>
      <c r="AN1050" s="18"/>
      <c r="AO1050" s="3"/>
    </row>
    <row r="1051" spans="2:41">
      <c r="B1051" s="12"/>
      <c r="C1051" s="10"/>
      <c r="N1051" s="170" t="s">
        <v>7</v>
      </c>
      <c r="O1051" s="171"/>
      <c r="P1051" s="171"/>
      <c r="Q1051" s="172"/>
      <c r="R1051" s="18">
        <f>SUM(R1035:R1050)</f>
        <v>0</v>
      </c>
      <c r="S1051" s="3"/>
      <c r="V1051" s="17"/>
      <c r="X1051" s="12"/>
      <c r="Y1051" s="10"/>
      <c r="AJ1051" s="170" t="s">
        <v>7</v>
      </c>
      <c r="AK1051" s="171"/>
      <c r="AL1051" s="171"/>
      <c r="AM1051" s="172"/>
      <c r="AN1051" s="18">
        <f>SUM(AN1035:AN1050)</f>
        <v>0</v>
      </c>
      <c r="AO1051" s="3"/>
    </row>
    <row r="1052" spans="2:41">
      <c r="B1052" s="12"/>
      <c r="C1052" s="10"/>
      <c r="V1052" s="17"/>
      <c r="X1052" s="12"/>
      <c r="Y1052" s="10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E1054" s="14"/>
      <c r="V1054" s="17"/>
      <c r="X1054" s="12"/>
      <c r="Y1054" s="10"/>
      <c r="AA1054" s="14"/>
    </row>
    <row r="1055" spans="2:41">
      <c r="B1055" s="12"/>
      <c r="C1055" s="10"/>
      <c r="V1055" s="17"/>
      <c r="X1055" s="12"/>
      <c r="Y1055" s="10"/>
    </row>
    <row r="1056" spans="2:41">
      <c r="B1056" s="12"/>
      <c r="C1056" s="10"/>
      <c r="V1056" s="17"/>
      <c r="X1056" s="12"/>
      <c r="Y1056" s="10"/>
    </row>
    <row r="1057" spans="2:27">
      <c r="B1057" s="12"/>
      <c r="C1057" s="10"/>
      <c r="V1057" s="17"/>
      <c r="X1057" s="12"/>
      <c r="Y1057" s="10"/>
    </row>
    <row r="1058" spans="2:27">
      <c r="B1058" s="12"/>
      <c r="C1058" s="10"/>
      <c r="V1058" s="17"/>
      <c r="X1058" s="12"/>
      <c r="Y1058" s="10"/>
    </row>
    <row r="1059" spans="2:27">
      <c r="B1059" s="12"/>
      <c r="C1059" s="10"/>
      <c r="V1059" s="17"/>
      <c r="X1059" s="12"/>
      <c r="Y1059" s="10"/>
    </row>
    <row r="1060" spans="2:27">
      <c r="B1060" s="11"/>
      <c r="C1060" s="10"/>
      <c r="V1060" s="17"/>
      <c r="X1060" s="11"/>
      <c r="Y1060" s="10"/>
    </row>
    <row r="1061" spans="2:27">
      <c r="B1061" s="15" t="s">
        <v>18</v>
      </c>
      <c r="C1061" s="16">
        <f>SUM(C1042:C1060)</f>
        <v>1429.17</v>
      </c>
      <c r="D1061" t="s">
        <v>22</v>
      </c>
      <c r="E1061" t="s">
        <v>21</v>
      </c>
      <c r="V1061" s="17"/>
      <c r="X1061" s="15" t="s">
        <v>18</v>
      </c>
      <c r="Y1061" s="16">
        <f>SUM(Y1042:Y1060)</f>
        <v>1429.17</v>
      </c>
      <c r="Z1061" t="s">
        <v>22</v>
      </c>
      <c r="AA1061" t="s">
        <v>21</v>
      </c>
    </row>
    <row r="1062" spans="2:27">
      <c r="E1062" s="1" t="s">
        <v>19</v>
      </c>
      <c r="V1062" s="17"/>
      <c r="AA1062" s="1" t="s">
        <v>19</v>
      </c>
    </row>
    <row r="1063" spans="2:27">
      <c r="V1063" s="17"/>
    </row>
    <row r="1064" spans="2:27">
      <c r="V1064" s="17"/>
    </row>
    <row r="1065" spans="2:27">
      <c r="V1065" s="17"/>
    </row>
    <row r="1066" spans="2:27">
      <c r="V1066" s="17"/>
    </row>
    <row r="1067" spans="2:27">
      <c r="V1067" s="17"/>
    </row>
    <row r="1068" spans="2:27">
      <c r="V1068" s="17"/>
    </row>
    <row r="1069" spans="2:27">
      <c r="V1069" s="17"/>
    </row>
    <row r="1070" spans="2:27">
      <c r="V1070" s="17"/>
    </row>
    <row r="1071" spans="2:27">
      <c r="V1071" s="17"/>
    </row>
    <row r="1072" spans="2:27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</sheetData>
  <mergeCells count="290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M8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21:AM121"/>
    <mergeCell ref="AC97:AE99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J71:AM71"/>
    <mergeCell ref="H130:J131"/>
    <mergeCell ref="AA130:AC131"/>
    <mergeCell ref="E135:H135"/>
    <mergeCell ref="AA135:AD135"/>
    <mergeCell ref="X141:Y141"/>
    <mergeCell ref="B142:C142"/>
    <mergeCell ref="B110:C110"/>
    <mergeCell ref="X110:Y110"/>
    <mergeCell ref="E119:G119"/>
    <mergeCell ref="AA119:AC119"/>
    <mergeCell ref="N121:Q121"/>
    <mergeCell ref="AJ193:AM193"/>
    <mergeCell ref="B182:C182"/>
    <mergeCell ref="X182:Y182"/>
    <mergeCell ref="E228:G228"/>
    <mergeCell ref="N230:Q230"/>
    <mergeCell ref="B143:C143"/>
    <mergeCell ref="X143:Y143"/>
    <mergeCell ref="E151:G151"/>
    <mergeCell ref="B181:C181"/>
    <mergeCell ref="AA151:AC151"/>
    <mergeCell ref="N153:Q153"/>
    <mergeCell ref="AJ153:AM153"/>
    <mergeCell ref="B220:C220"/>
    <mergeCell ref="E191:G191"/>
    <mergeCell ref="AA191:AC191"/>
    <mergeCell ref="N193:Q193"/>
    <mergeCell ref="B219:C219"/>
    <mergeCell ref="AC169:AE171"/>
    <mergeCell ref="H170:J171"/>
    <mergeCell ref="E175:H175"/>
    <mergeCell ref="AA175:AD175"/>
    <mergeCell ref="X181:Y181"/>
    <mergeCell ref="H207:J208"/>
    <mergeCell ref="AA207:AC208"/>
    <mergeCell ref="E212:H212"/>
    <mergeCell ref="AA212:AD212"/>
    <mergeCell ref="X218:Y218"/>
    <mergeCell ref="X220:Y220"/>
    <mergeCell ref="AA228:AC228"/>
    <mergeCell ref="AJ322:AM322"/>
    <mergeCell ref="E275:G275"/>
    <mergeCell ref="AA275:AC275"/>
    <mergeCell ref="N277:Q277"/>
    <mergeCell ref="H299:J300"/>
    <mergeCell ref="AA299:AC300"/>
    <mergeCell ref="E304:H304"/>
    <mergeCell ref="AA304:AD304"/>
    <mergeCell ref="AJ277:AM277"/>
    <mergeCell ref="AJ230:AM230"/>
    <mergeCell ref="AB349:AD351"/>
    <mergeCell ref="H347:J348"/>
    <mergeCell ref="E352:H352"/>
    <mergeCell ref="AA352:AD352"/>
    <mergeCell ref="B358:C358"/>
    <mergeCell ref="X358:Y358"/>
    <mergeCell ref="AC253:AE255"/>
    <mergeCell ref="H254:J255"/>
    <mergeCell ref="E259:H259"/>
    <mergeCell ref="AA259:AD259"/>
    <mergeCell ref="B265:C265"/>
    <mergeCell ref="X265:Y265"/>
    <mergeCell ref="E320:G320"/>
    <mergeCell ref="AA320:AC320"/>
    <mergeCell ref="N322:Q322"/>
    <mergeCell ref="X310:Y310"/>
    <mergeCell ref="X312:Y312"/>
    <mergeCell ref="X266:Y266"/>
    <mergeCell ref="B266:C266"/>
    <mergeCell ref="B311:C311"/>
    <mergeCell ref="B312:C312"/>
    <mergeCell ref="X349:X351"/>
    <mergeCell ref="AJ363:AM363"/>
    <mergeCell ref="H386:J387"/>
    <mergeCell ref="AA386:AC387"/>
    <mergeCell ref="E391:H391"/>
    <mergeCell ref="AA391:AD391"/>
    <mergeCell ref="B359:C359"/>
    <mergeCell ref="X359:Y359"/>
    <mergeCell ref="E368:G368"/>
    <mergeCell ref="AA368:AC368"/>
    <mergeCell ref="N370:Q370"/>
    <mergeCell ref="AA407:AC407"/>
    <mergeCell ref="N409:Q409"/>
    <mergeCell ref="AJ402:AM402"/>
    <mergeCell ref="AC431:AE433"/>
    <mergeCell ref="H432:J433"/>
    <mergeCell ref="X397:Y397"/>
    <mergeCell ref="B398:C398"/>
    <mergeCell ref="B399:C399"/>
    <mergeCell ref="X399:Y399"/>
    <mergeCell ref="E407:G407"/>
    <mergeCell ref="E453:G453"/>
    <mergeCell ref="AA453:AC453"/>
    <mergeCell ref="N455:Q455"/>
    <mergeCell ref="AJ452:AM452"/>
    <mergeCell ref="H471:J472"/>
    <mergeCell ref="AA471:AC472"/>
    <mergeCell ref="E437:H437"/>
    <mergeCell ref="AA437:AD437"/>
    <mergeCell ref="B443:C443"/>
    <mergeCell ref="X443:Y443"/>
    <mergeCell ref="B444:C444"/>
    <mergeCell ref="X444:Y444"/>
    <mergeCell ref="AJ492:AM492"/>
    <mergeCell ref="AC516:AE518"/>
    <mergeCell ref="H517:J518"/>
    <mergeCell ref="E474:H474"/>
    <mergeCell ref="AA474:AD474"/>
    <mergeCell ref="X480:Y480"/>
    <mergeCell ref="B481:C481"/>
    <mergeCell ref="B482:C482"/>
    <mergeCell ref="X482:Y482"/>
    <mergeCell ref="E522:H522"/>
    <mergeCell ref="AA522:AD522"/>
    <mergeCell ref="B528:C528"/>
    <mergeCell ref="X528:Y528"/>
    <mergeCell ref="B529:C529"/>
    <mergeCell ref="X529:Y529"/>
    <mergeCell ref="E490:G490"/>
    <mergeCell ref="AA490:AC490"/>
    <mergeCell ref="N492:Q492"/>
    <mergeCell ref="B574:C574"/>
    <mergeCell ref="B575:C575"/>
    <mergeCell ref="X575:Y575"/>
    <mergeCell ref="E538:G538"/>
    <mergeCell ref="AA538:AC538"/>
    <mergeCell ref="N540:Q540"/>
    <mergeCell ref="AJ540:AM540"/>
    <mergeCell ref="H562:J563"/>
    <mergeCell ref="AA562:AC563"/>
    <mergeCell ref="E583:G583"/>
    <mergeCell ref="AA583:AC583"/>
    <mergeCell ref="N585:Q585"/>
    <mergeCell ref="AJ585:AM585"/>
    <mergeCell ref="AC609:AE611"/>
    <mergeCell ref="H610:J611"/>
    <mergeCell ref="E567:H567"/>
    <mergeCell ref="AA567:AD567"/>
    <mergeCell ref="X573:Y573"/>
    <mergeCell ref="E631:G631"/>
    <mergeCell ref="AA631:AC631"/>
    <mergeCell ref="N633:Q633"/>
    <mergeCell ref="AJ633:AM633"/>
    <mergeCell ref="H655:J656"/>
    <mergeCell ref="AA655:AC656"/>
    <mergeCell ref="E615:H615"/>
    <mergeCell ref="AA615:AD615"/>
    <mergeCell ref="B621:C621"/>
    <mergeCell ref="X621:Y621"/>
    <mergeCell ref="B622:C622"/>
    <mergeCell ref="X622:Y622"/>
    <mergeCell ref="AJ678:AM678"/>
    <mergeCell ref="AC702:AE704"/>
    <mergeCell ref="H703:J704"/>
    <mergeCell ref="E660:H660"/>
    <mergeCell ref="AA660:AD660"/>
    <mergeCell ref="X666:Y666"/>
    <mergeCell ref="B667:C667"/>
    <mergeCell ref="B668:C668"/>
    <mergeCell ref="X668:Y668"/>
    <mergeCell ref="E708:H708"/>
    <mergeCell ref="AA708:AD708"/>
    <mergeCell ref="B714:C714"/>
    <mergeCell ref="X714:Y714"/>
    <mergeCell ref="B715:C715"/>
    <mergeCell ref="X715:Y715"/>
    <mergeCell ref="E676:G676"/>
    <mergeCell ref="AA676:AC676"/>
    <mergeCell ref="N678:Q678"/>
    <mergeCell ref="B760:C760"/>
    <mergeCell ref="B761:C761"/>
    <mergeCell ref="X761:Y761"/>
    <mergeCell ref="E724:G724"/>
    <mergeCell ref="AA724:AC724"/>
    <mergeCell ref="N726:Q726"/>
    <mergeCell ref="AJ726:AM726"/>
    <mergeCell ref="H748:J749"/>
    <mergeCell ref="AA748:AC749"/>
    <mergeCell ref="E769:G769"/>
    <mergeCell ref="AA769:AC769"/>
    <mergeCell ref="N771:Q771"/>
    <mergeCell ref="AJ771:AM771"/>
    <mergeCell ref="AC795:AE797"/>
    <mergeCell ref="H796:J797"/>
    <mergeCell ref="E753:H753"/>
    <mergeCell ref="AA753:AD753"/>
    <mergeCell ref="X759:Y759"/>
    <mergeCell ref="E817:G817"/>
    <mergeCell ref="AA817:AC817"/>
    <mergeCell ref="N819:Q819"/>
    <mergeCell ref="AJ819:AM819"/>
    <mergeCell ref="H841:J842"/>
    <mergeCell ref="AA841:AC842"/>
    <mergeCell ref="E801:H801"/>
    <mergeCell ref="AA801:AD801"/>
    <mergeCell ref="B807:C807"/>
    <mergeCell ref="X807:Y807"/>
    <mergeCell ref="B808:C808"/>
    <mergeCell ref="X808:Y808"/>
    <mergeCell ref="AJ864:AM864"/>
    <mergeCell ref="AC889:AE891"/>
    <mergeCell ref="H890:J891"/>
    <mergeCell ref="E846:H846"/>
    <mergeCell ref="AA846:AD846"/>
    <mergeCell ref="X852:Y852"/>
    <mergeCell ref="B853:C853"/>
    <mergeCell ref="B854:C854"/>
    <mergeCell ref="X854:Y854"/>
    <mergeCell ref="E895:H895"/>
    <mergeCell ref="AA895:AD895"/>
    <mergeCell ref="B901:C901"/>
    <mergeCell ref="X901:Y901"/>
    <mergeCell ref="B902:C902"/>
    <mergeCell ref="X902:Y902"/>
    <mergeCell ref="E862:G862"/>
    <mergeCell ref="AA862:AC862"/>
    <mergeCell ref="N864:Q864"/>
    <mergeCell ref="B947:C947"/>
    <mergeCell ref="B948:C948"/>
    <mergeCell ref="X948:Y948"/>
    <mergeCell ref="E911:G911"/>
    <mergeCell ref="AA911:AC911"/>
    <mergeCell ref="N913:Q913"/>
    <mergeCell ref="AJ913:AM913"/>
    <mergeCell ref="H935:J936"/>
    <mergeCell ref="AA935:AC936"/>
    <mergeCell ref="E956:G956"/>
    <mergeCell ref="AA956:AC956"/>
    <mergeCell ref="N958:Q958"/>
    <mergeCell ref="AJ958:AM958"/>
    <mergeCell ref="AC982:AE984"/>
    <mergeCell ref="H983:J984"/>
    <mergeCell ref="E940:H940"/>
    <mergeCell ref="AA940:AD940"/>
    <mergeCell ref="X946:Y946"/>
    <mergeCell ref="E1004:G1004"/>
    <mergeCell ref="AA1004:AC1004"/>
    <mergeCell ref="N1006:Q1006"/>
    <mergeCell ref="AJ1006:AM1006"/>
    <mergeCell ref="H1028:J1029"/>
    <mergeCell ref="AA1028:AC1029"/>
    <mergeCell ref="E988:H988"/>
    <mergeCell ref="AA988:AD988"/>
    <mergeCell ref="B994:C994"/>
    <mergeCell ref="X994:Y994"/>
    <mergeCell ref="B995:C995"/>
    <mergeCell ref="X995:Y995"/>
    <mergeCell ref="E1049:G1049"/>
    <mergeCell ref="AA1049:AC1049"/>
    <mergeCell ref="N1051:Q1051"/>
    <mergeCell ref="AJ1051:AM1051"/>
    <mergeCell ref="E1033:H1033"/>
    <mergeCell ref="AA1033:AD1033"/>
    <mergeCell ref="X1039:Y1039"/>
    <mergeCell ref="B1040:C1040"/>
    <mergeCell ref="B1041:C1041"/>
    <mergeCell ref="X1041:Y1041"/>
  </mergeCells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Z1184"/>
  <sheetViews>
    <sheetView topLeftCell="F526" zoomScale="85" zoomScaleNormal="85" workbookViewId="0">
      <selection activeCell="O535" sqref="O535"/>
    </sheetView>
  </sheetViews>
  <sheetFormatPr baseColWidth="10" defaultColWidth="11.42578125" defaultRowHeight="15"/>
  <cols>
    <col min="1" max="1" width="3.7109375" customWidth="1"/>
    <col min="2" max="2" width="23.85546875" customWidth="1"/>
    <col min="3" max="3" width="16.85546875" customWidth="1"/>
    <col min="4" max="4" width="10.42578125" customWidth="1"/>
    <col min="5" max="5" width="12.42578125" customWidth="1"/>
    <col min="6" max="6" width="15.85546875" customWidth="1"/>
    <col min="7" max="8" width="12.85546875" customWidth="1"/>
    <col min="15" max="15" width="31.7109375" customWidth="1"/>
    <col min="24" max="24" width="28.28515625" customWidth="1"/>
    <col min="25" max="25" width="16.7109375" customWidth="1"/>
    <col min="29" max="29" width="14" customWidth="1"/>
    <col min="34" max="34" width="13.28515625" customWidth="1"/>
    <col min="35" max="35" width="9.7109375" customWidth="1"/>
    <col min="36" max="36" width="10.5703125" customWidth="1"/>
    <col min="37" max="37" width="23.85546875" customWidth="1"/>
    <col min="38" max="38" width="8.7109375" customWidth="1"/>
    <col min="39" max="39" width="12.5703125" customWidth="1"/>
    <col min="40" max="40" width="10.7109375" customWidth="1"/>
    <col min="41" max="41" width="12" customWidth="1"/>
    <col min="42" max="42" width="7" customWidth="1"/>
    <col min="43" max="43" width="6" customWidth="1"/>
  </cols>
  <sheetData>
    <row r="1" spans="2:41">
      <c r="V1" s="17"/>
    </row>
    <row r="2" spans="2:41">
      <c r="V2" s="17"/>
      <c r="AC2" s="176" t="s">
        <v>29</v>
      </c>
      <c r="AD2" s="176"/>
      <c r="AE2" s="176"/>
    </row>
    <row r="3" spans="2:41">
      <c r="H3" s="173" t="s">
        <v>28</v>
      </c>
      <c r="I3" s="173"/>
      <c r="J3" s="173"/>
      <c r="V3" s="17"/>
      <c r="AC3" s="176"/>
      <c r="AD3" s="176"/>
      <c r="AE3" s="176"/>
    </row>
    <row r="4" spans="2:41">
      <c r="H4" s="173"/>
      <c r="I4" s="173"/>
      <c r="J4" s="173"/>
      <c r="V4" s="17"/>
      <c r="AC4" s="176"/>
      <c r="AD4" s="176"/>
      <c r="AE4" s="17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74" t="s">
        <v>62</v>
      </c>
      <c r="F8" s="174"/>
      <c r="G8" s="174"/>
      <c r="H8" s="174"/>
      <c r="O8" s="188" t="s">
        <v>188</v>
      </c>
      <c r="P8" s="188"/>
      <c r="Q8" s="188"/>
      <c r="V8" s="17"/>
      <c r="X8" s="23" t="s">
        <v>156</v>
      </c>
      <c r="Y8" s="20">
        <f>IF(B8="PAGADO",0,C13)</f>
        <v>212.35000000000002</v>
      </c>
      <c r="AA8" s="174" t="s">
        <v>142</v>
      </c>
      <c r="AB8" s="174"/>
      <c r="AC8" s="174"/>
      <c r="AD8" s="174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2645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45267</v>
      </c>
      <c r="F10" s="3" t="s">
        <v>98</v>
      </c>
      <c r="G10" s="3" t="s">
        <v>102</v>
      </c>
      <c r="H10" s="5">
        <v>285</v>
      </c>
      <c r="I10" t="s">
        <v>103</v>
      </c>
      <c r="N10" s="25">
        <v>44931</v>
      </c>
      <c r="O10" s="3" t="s">
        <v>93</v>
      </c>
      <c r="P10" s="3">
        <v>280</v>
      </c>
      <c r="Q10" s="3"/>
      <c r="R10" s="18">
        <v>280</v>
      </c>
      <c r="S10" s="3"/>
      <c r="V10" s="17"/>
      <c r="Y10" s="20"/>
      <c r="AA10" s="4">
        <v>44819</v>
      </c>
      <c r="AB10" s="3" t="s">
        <v>138</v>
      </c>
      <c r="AC10" s="3" t="s">
        <v>141</v>
      </c>
      <c r="AD10" s="5">
        <v>170</v>
      </c>
      <c r="AE10" t="s">
        <v>146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875</v>
      </c>
      <c r="E11" s="4">
        <v>45278</v>
      </c>
      <c r="F11" s="3" t="s">
        <v>98</v>
      </c>
      <c r="G11" s="3" t="s">
        <v>101</v>
      </c>
      <c r="H11" s="5">
        <v>305</v>
      </c>
      <c r="I11" t="s">
        <v>103</v>
      </c>
      <c r="N11" s="25">
        <v>44931</v>
      </c>
      <c r="O11" s="3" t="s">
        <v>128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2857.35</v>
      </c>
      <c r="AA11" s="4">
        <v>44854</v>
      </c>
      <c r="AB11" s="3" t="s">
        <v>138</v>
      </c>
      <c r="AC11" s="3" t="s">
        <v>143</v>
      </c>
      <c r="AD11" s="5">
        <v>190</v>
      </c>
      <c r="AE11" t="s">
        <v>146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662.65</v>
      </c>
      <c r="E12" s="4">
        <v>45282</v>
      </c>
      <c r="F12" s="3" t="s">
        <v>98</v>
      </c>
      <c r="G12" s="3" t="s">
        <v>99</v>
      </c>
      <c r="H12" s="5">
        <v>285</v>
      </c>
      <c r="I12" t="s">
        <v>103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823.65000000000009</v>
      </c>
      <c r="AA12" s="4">
        <v>44868</v>
      </c>
      <c r="AB12" s="3" t="s">
        <v>138</v>
      </c>
      <c r="AC12" s="3" t="s">
        <v>147</v>
      </c>
      <c r="AD12" s="5">
        <v>380</v>
      </c>
      <c r="AE12" t="s">
        <v>146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212.35000000000002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2033.6999999999998</v>
      </c>
      <c r="AA13" s="4">
        <v>44872</v>
      </c>
      <c r="AB13" s="3" t="s">
        <v>138</v>
      </c>
      <c r="AC13" s="3" t="s">
        <v>89</v>
      </c>
      <c r="AD13" s="5">
        <v>170</v>
      </c>
      <c r="AE13" t="s">
        <v>146</v>
      </c>
      <c r="AJ13" s="3"/>
      <c r="AK13" s="3"/>
      <c r="AL13" s="3"/>
      <c r="AM13" s="3"/>
      <c r="AN13" s="18"/>
      <c r="AO13" s="3"/>
    </row>
    <row r="14" spans="2:41" ht="26.25">
      <c r="B14" s="177" t="str">
        <f>IF(C13&lt;0,"NO PAGAR","COBRAR")</f>
        <v>COBRAR</v>
      </c>
      <c r="C14" s="17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77" t="str">
        <f>IF(Y13&lt;0,"NO PAGAR","COBRAR")</f>
        <v>COBRAR</v>
      </c>
      <c r="Y14" s="177"/>
      <c r="AA14" s="4">
        <v>44873</v>
      </c>
      <c r="AB14" s="3" t="s">
        <v>138</v>
      </c>
      <c r="AC14" s="3" t="s">
        <v>141</v>
      </c>
      <c r="AD14" s="5">
        <v>170</v>
      </c>
      <c r="AE14" t="s">
        <v>146</v>
      </c>
      <c r="AJ14" s="3"/>
      <c r="AK14" s="3"/>
      <c r="AL14" s="3"/>
      <c r="AM14" s="3"/>
      <c r="AN14" s="18"/>
      <c r="AO14" s="3"/>
    </row>
    <row r="15" spans="2:41">
      <c r="B15" s="168" t="s">
        <v>9</v>
      </c>
      <c r="C15" s="16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68" t="s">
        <v>9</v>
      </c>
      <c r="Y15" s="169"/>
      <c r="AA15" s="4">
        <v>44875</v>
      </c>
      <c r="AB15" s="3" t="s">
        <v>138</v>
      </c>
      <c r="AC15" s="3" t="s">
        <v>143</v>
      </c>
      <c r="AD15" s="5">
        <v>190</v>
      </c>
      <c r="AE15" t="s">
        <v>146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240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44875</v>
      </c>
      <c r="AB16" s="3" t="s">
        <v>138</v>
      </c>
      <c r="AC16" s="3" t="s">
        <v>151</v>
      </c>
      <c r="AD16" s="5">
        <v>190</v>
      </c>
      <c r="AE16" t="s">
        <v>136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282.64999999999998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44879</v>
      </c>
      <c r="AB17" s="3" t="s">
        <v>138</v>
      </c>
      <c r="AC17" s="3" t="s">
        <v>89</v>
      </c>
      <c r="AD17" s="5">
        <v>170</v>
      </c>
      <c r="AE17" t="s">
        <v>146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44880</v>
      </c>
      <c r="AB18" s="3" t="s">
        <v>138</v>
      </c>
      <c r="AC18" s="3" t="s">
        <v>141</v>
      </c>
      <c r="AD18" s="5">
        <v>170</v>
      </c>
      <c r="AE18" t="s">
        <v>146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138</v>
      </c>
      <c r="AC19" s="3" t="s">
        <v>141</v>
      </c>
      <c r="AD19" s="5">
        <v>170</v>
      </c>
      <c r="AE19" t="s">
        <v>146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44914</v>
      </c>
      <c r="AB20" s="3" t="s">
        <v>87</v>
      </c>
      <c r="AC20" s="3" t="s">
        <v>141</v>
      </c>
      <c r="AD20" s="5">
        <v>150</v>
      </c>
      <c r="AE20" t="s">
        <v>136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95</v>
      </c>
      <c r="AA21" s="4">
        <v>45280</v>
      </c>
      <c r="AB21" s="3" t="s">
        <v>87</v>
      </c>
      <c r="AC21" s="3" t="s">
        <v>89</v>
      </c>
      <c r="AD21" s="5">
        <v>150</v>
      </c>
      <c r="AE21" t="s">
        <v>136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 t="s">
        <v>177</v>
      </c>
      <c r="AB22" s="3" t="s">
        <v>176</v>
      </c>
      <c r="AC22" s="3" t="s">
        <v>89</v>
      </c>
      <c r="AD22" s="5">
        <v>375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70" t="s">
        <v>7</v>
      </c>
      <c r="F24" s="171"/>
      <c r="G24" s="172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163</v>
      </c>
      <c r="Y24" s="10">
        <v>659.98</v>
      </c>
      <c r="AA24" s="170" t="s">
        <v>7</v>
      </c>
      <c r="AB24" s="171"/>
      <c r="AC24" s="172"/>
      <c r="AD24" s="5">
        <f>SUM(AD10:AD23)</f>
        <v>2645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70" t="s">
        <v>7</v>
      </c>
      <c r="O26" s="171"/>
      <c r="P26" s="171"/>
      <c r="Q26" s="172"/>
      <c r="R26" s="18">
        <f>SUM(R10:R25)</f>
        <v>282.64999999999998</v>
      </c>
      <c r="S26" s="3"/>
      <c r="V26" s="17"/>
      <c r="X26" s="12"/>
      <c r="Y26" s="10"/>
      <c r="AJ26" s="170" t="s">
        <v>7</v>
      </c>
      <c r="AK26" s="171"/>
      <c r="AL26" s="171"/>
      <c r="AM26" s="172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662.65</v>
      </c>
      <c r="V35" s="17"/>
      <c r="X35" s="15" t="s">
        <v>18</v>
      </c>
      <c r="Y35" s="16">
        <f>SUM(Y16:Y34)</f>
        <v>823.65000000000009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73" t="s">
        <v>30</v>
      </c>
      <c r="I48" s="173"/>
      <c r="J48" s="173"/>
      <c r="V48" s="17"/>
      <c r="AA48" s="173" t="s">
        <v>31</v>
      </c>
      <c r="AB48" s="173"/>
      <c r="AC48" s="173"/>
    </row>
    <row r="49" spans="2:41">
      <c r="H49" s="173"/>
      <c r="I49" s="173"/>
      <c r="J49" s="173"/>
      <c r="V49" s="17"/>
      <c r="AA49" s="173"/>
      <c r="AB49" s="173"/>
      <c r="AC49" s="173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174" t="s">
        <v>142</v>
      </c>
      <c r="F53" s="174"/>
      <c r="G53" s="174"/>
      <c r="H53" s="174"/>
      <c r="V53" s="17"/>
      <c r="X53" s="23" t="s">
        <v>32</v>
      </c>
      <c r="Y53" s="20">
        <f>IF(B53="PAGADO",0,C58)</f>
        <v>142.09</v>
      </c>
      <c r="AA53" s="174" t="s">
        <v>253</v>
      </c>
      <c r="AB53" s="174"/>
      <c r="AC53" s="174"/>
      <c r="AD53" s="174"/>
    </row>
    <row r="54" spans="2:41">
      <c r="B54" s="1" t="s">
        <v>0</v>
      </c>
      <c r="C54" s="19">
        <f>H69</f>
        <v>160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460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44856</v>
      </c>
      <c r="F55" s="3" t="s">
        <v>211</v>
      </c>
      <c r="G55" s="3" t="s">
        <v>212</v>
      </c>
      <c r="H55" s="5">
        <v>160</v>
      </c>
      <c r="N55" s="3"/>
      <c r="O55" s="3"/>
      <c r="P55" s="3"/>
      <c r="Q55" s="3"/>
      <c r="R55" s="18"/>
      <c r="S55" s="3"/>
      <c r="V55" s="17"/>
      <c r="Y55" s="20"/>
      <c r="AA55" s="4">
        <v>44894</v>
      </c>
      <c r="AB55" s="3" t="s">
        <v>149</v>
      </c>
      <c r="AC55" s="3" t="s">
        <v>150</v>
      </c>
      <c r="AD55" s="5">
        <v>170</v>
      </c>
      <c r="AE55" t="s">
        <v>146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160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602.09</v>
      </c>
      <c r="AA56" s="4">
        <v>44900</v>
      </c>
      <c r="AB56" s="3" t="s">
        <v>149</v>
      </c>
      <c r="AC56" s="3" t="s">
        <v>169</v>
      </c>
      <c r="AD56" s="5">
        <v>170</v>
      </c>
      <c r="AE56" t="s">
        <v>146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17.91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44886</v>
      </c>
      <c r="AB57" s="3" t="s">
        <v>263</v>
      </c>
      <c r="AC57" s="3" t="s">
        <v>86</v>
      </c>
      <c r="AD57" s="5">
        <v>120</v>
      </c>
      <c r="AE57" t="s">
        <v>146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142.09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602.09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75" t="str">
        <f>IF(Y58&lt;0,"NO PAGAR","COBRAR'")</f>
        <v>COBRAR'</v>
      </c>
      <c r="Y59" s="17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75" t="str">
        <f>IF(C58&lt;0,"NO PAGAR","COBRAR'")</f>
        <v>COBRAR'</v>
      </c>
      <c r="C60" s="17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68" t="s">
        <v>9</v>
      </c>
      <c r="C61" s="16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68" t="s">
        <v>9</v>
      </c>
      <c r="Y61" s="16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218</v>
      </c>
      <c r="C69" s="10">
        <v>17.91</v>
      </c>
      <c r="E69" s="170" t="s">
        <v>7</v>
      </c>
      <c r="F69" s="171"/>
      <c r="G69" s="172"/>
      <c r="H69" s="5">
        <f>SUM(H55:H68)</f>
        <v>160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70" t="s">
        <v>7</v>
      </c>
      <c r="AB69" s="171"/>
      <c r="AC69" s="172"/>
      <c r="AD69" s="5">
        <f>SUM(AD55:AD68)</f>
        <v>460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70" t="s">
        <v>7</v>
      </c>
      <c r="O71" s="171"/>
      <c r="P71" s="171"/>
      <c r="Q71" s="172"/>
      <c r="R71" s="18">
        <f>SUM(R55:R70)</f>
        <v>0</v>
      </c>
      <c r="S71" s="3"/>
      <c r="V71" s="17"/>
      <c r="X71" s="12"/>
      <c r="Y71" s="10"/>
      <c r="AJ71" s="170" t="s">
        <v>7</v>
      </c>
      <c r="AK71" s="171"/>
      <c r="AL71" s="171"/>
      <c r="AM71" s="172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17.91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  <c r="AC99" s="176" t="s">
        <v>29</v>
      </c>
      <c r="AD99" s="176"/>
      <c r="AE99" s="176"/>
    </row>
    <row r="100" spans="2:41">
      <c r="H100" s="173" t="s">
        <v>28</v>
      </c>
      <c r="I100" s="173"/>
      <c r="J100" s="173"/>
      <c r="V100" s="17"/>
      <c r="AC100" s="176"/>
      <c r="AD100" s="176"/>
      <c r="AE100" s="176"/>
    </row>
    <row r="101" spans="2:41">
      <c r="H101" s="173"/>
      <c r="I101" s="173"/>
      <c r="J101" s="173"/>
      <c r="V101" s="17"/>
      <c r="AC101" s="176"/>
      <c r="AD101" s="176"/>
      <c r="AE101" s="176"/>
    </row>
    <row r="102" spans="2:41">
      <c r="V102" s="17"/>
    </row>
    <row r="103" spans="2:41">
      <c r="V103" s="17"/>
    </row>
    <row r="104" spans="2:41" ht="23.25">
      <c r="B104" s="22" t="s">
        <v>33</v>
      </c>
      <c r="V104" s="17"/>
      <c r="X104" s="22" t="s">
        <v>33</v>
      </c>
    </row>
    <row r="105" spans="2:41" ht="23.25">
      <c r="B105" s="23" t="s">
        <v>130</v>
      </c>
      <c r="C105" s="20">
        <f>IF(X53="PAGADO",0,Y58)</f>
        <v>602.09</v>
      </c>
      <c r="E105" s="174" t="s">
        <v>62</v>
      </c>
      <c r="F105" s="174"/>
      <c r="G105" s="174"/>
      <c r="H105" s="174"/>
      <c r="V105" s="17"/>
      <c r="X105" s="23" t="s">
        <v>75</v>
      </c>
      <c r="Y105" s="20">
        <f>IF(B105="PAGADO",0,C110)</f>
        <v>0</v>
      </c>
      <c r="AA105" s="174" t="s">
        <v>309</v>
      </c>
      <c r="AB105" s="174"/>
      <c r="AC105" s="174"/>
      <c r="AD105" s="174"/>
    </row>
    <row r="106" spans="2:41">
      <c r="B106" s="1" t="s">
        <v>0</v>
      </c>
      <c r="C106" s="19">
        <f>H121</f>
        <v>630</v>
      </c>
      <c r="E106" s="2" t="s">
        <v>1</v>
      </c>
      <c r="F106" s="2" t="s">
        <v>2</v>
      </c>
      <c r="G106" s="2" t="s">
        <v>3</v>
      </c>
      <c r="H106" s="2" t="s">
        <v>4</v>
      </c>
      <c r="N106" s="2" t="s">
        <v>1</v>
      </c>
      <c r="O106" s="2" t="s">
        <v>5</v>
      </c>
      <c r="P106" s="2" t="s">
        <v>4</v>
      </c>
      <c r="Q106" s="2" t="s">
        <v>6</v>
      </c>
      <c r="R106" s="2" t="s">
        <v>7</v>
      </c>
      <c r="S106" s="3"/>
      <c r="V106" s="17"/>
      <c r="X106" s="1" t="s">
        <v>0</v>
      </c>
      <c r="Y106" s="19">
        <f>AD121</f>
        <v>0</v>
      </c>
      <c r="AA106" s="2" t="s">
        <v>1</v>
      </c>
      <c r="AB106" s="2" t="s">
        <v>2</v>
      </c>
      <c r="AC106" s="2" t="s">
        <v>3</v>
      </c>
      <c r="AD106" s="2" t="s">
        <v>4</v>
      </c>
      <c r="AJ106" s="2" t="s">
        <v>1</v>
      </c>
      <c r="AK106" s="2" t="s">
        <v>5</v>
      </c>
      <c r="AL106" s="2" t="s">
        <v>4</v>
      </c>
      <c r="AM106" s="2" t="s">
        <v>6</v>
      </c>
      <c r="AN106" s="2" t="s">
        <v>7</v>
      </c>
      <c r="AO106" s="3"/>
    </row>
    <row r="107" spans="2:41">
      <c r="C107" s="20"/>
      <c r="E107" s="4">
        <v>44904</v>
      </c>
      <c r="F107" s="3" t="s">
        <v>262</v>
      </c>
      <c r="G107" s="3" t="s">
        <v>86</v>
      </c>
      <c r="H107" s="5">
        <v>120</v>
      </c>
      <c r="I107" t="s">
        <v>136</v>
      </c>
      <c r="N107" s="3"/>
      <c r="O107" s="3"/>
      <c r="P107" s="3"/>
      <c r="Q107" s="3"/>
      <c r="R107" s="18"/>
      <c r="S107" s="3"/>
      <c r="V107" s="17"/>
      <c r="Y107" s="2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" t="s">
        <v>24</v>
      </c>
      <c r="C108" s="19">
        <f>IF(C105&gt;0,C105+C106,C106)</f>
        <v>1232.0900000000001</v>
      </c>
      <c r="E108" s="4">
        <v>44932</v>
      </c>
      <c r="F108" s="3" t="s">
        <v>286</v>
      </c>
      <c r="G108" s="3" t="s">
        <v>150</v>
      </c>
      <c r="H108" s="5">
        <v>180</v>
      </c>
      <c r="I108" t="s">
        <v>146</v>
      </c>
      <c r="N108" s="3"/>
      <c r="O108" s="3"/>
      <c r="P108" s="3"/>
      <c r="Q108" s="3"/>
      <c r="R108" s="18"/>
      <c r="S108" s="3"/>
      <c r="V108" s="17"/>
      <c r="X108" s="1" t="s">
        <v>24</v>
      </c>
      <c r="Y108" s="19">
        <f>IF(Y105&gt;0,Y105+Y106,Y106)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9</v>
      </c>
      <c r="C109" s="20">
        <f>C124</f>
        <v>147.04</v>
      </c>
      <c r="E109" s="4">
        <v>44937</v>
      </c>
      <c r="F109" s="3" t="s">
        <v>286</v>
      </c>
      <c r="G109" s="3" t="s">
        <v>240</v>
      </c>
      <c r="H109" s="5">
        <v>220</v>
      </c>
      <c r="I109" t="s">
        <v>146</v>
      </c>
      <c r="N109" s="3"/>
      <c r="O109" s="3"/>
      <c r="P109" s="3"/>
      <c r="Q109" s="3"/>
      <c r="R109" s="18"/>
      <c r="S109" s="3"/>
      <c r="V109" s="17"/>
      <c r="X109" s="1" t="s">
        <v>9</v>
      </c>
      <c r="Y109" s="20">
        <f>Y124</f>
        <v>65.06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6" t="s">
        <v>25</v>
      </c>
      <c r="C110" s="21">
        <f>C108-C109</f>
        <v>1085.0500000000002</v>
      </c>
      <c r="E110" s="4">
        <v>45264</v>
      </c>
      <c r="F110" s="3" t="s">
        <v>292</v>
      </c>
      <c r="G110" s="3" t="s">
        <v>230</v>
      </c>
      <c r="H110" s="5">
        <v>110</v>
      </c>
      <c r="I110" t="s">
        <v>294</v>
      </c>
      <c r="N110" s="3"/>
      <c r="O110" s="3"/>
      <c r="P110" s="3"/>
      <c r="Q110" s="3"/>
      <c r="R110" s="18"/>
      <c r="S110" s="3"/>
      <c r="V110" s="17"/>
      <c r="X110" s="6" t="s">
        <v>8</v>
      </c>
      <c r="Y110" s="21">
        <f>Y108-Y109</f>
        <v>-65.06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ht="26.25">
      <c r="B111" s="177" t="str">
        <f>IF(C110&lt;0,"NO PAGAR","COBRAR")</f>
        <v>COBRAR</v>
      </c>
      <c r="C111" s="177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77" t="str">
        <f>IF(Y110&lt;0,"NO PAGAR","COBRAR")</f>
        <v>NO PAGAR</v>
      </c>
      <c r="Y111" s="177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68" t="s">
        <v>9</v>
      </c>
      <c r="C112" s="16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68" t="s">
        <v>9</v>
      </c>
      <c r="Y112" s="16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9" t="str">
        <f>IF(C133&lt;0,"SALDO A FAVOR","SALDO ADELANTAD0'")</f>
        <v>SALDO ADELANTAD0'</v>
      </c>
      <c r="C113" s="10" t="b">
        <f>IF(Y58&lt;=0,Y58*-1)</f>
        <v>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9" t="str">
        <f>IF(C110&lt;0,"SALDO ADELANTADO","SALDO A FAVOR'")</f>
        <v>SALDO A FAVOR'</v>
      </c>
      <c r="Y113" s="10" t="b">
        <f>IF(C110&lt;=0,C110*-1)</f>
        <v>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10</v>
      </c>
      <c r="C114" s="10">
        <f>R123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10</v>
      </c>
      <c r="Y114" s="10">
        <f>AN123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11</v>
      </c>
      <c r="C115" s="10">
        <v>80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11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12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12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13</v>
      </c>
      <c r="C117" s="10">
        <v>20</v>
      </c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13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14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14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15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15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1:43">
      <c r="B120" s="11" t="s">
        <v>16</v>
      </c>
      <c r="C120" s="10">
        <v>47.04</v>
      </c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218</v>
      </c>
      <c r="Y120" s="10">
        <v>65.06</v>
      </c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1:43">
      <c r="B121" s="11" t="s">
        <v>17</v>
      </c>
      <c r="C121" s="10"/>
      <c r="E121" s="170" t="s">
        <v>7</v>
      </c>
      <c r="F121" s="171"/>
      <c r="G121" s="172"/>
      <c r="H121" s="5">
        <f>SUM(H107:H120)</f>
        <v>630</v>
      </c>
      <c r="N121" s="3"/>
      <c r="O121" s="3"/>
      <c r="P121" s="3"/>
      <c r="Q121" s="3"/>
      <c r="R121" s="18"/>
      <c r="S121" s="3"/>
      <c r="V121" s="17"/>
      <c r="X121" s="11" t="s">
        <v>17</v>
      </c>
      <c r="Y121" s="10"/>
      <c r="AA121" s="170" t="s">
        <v>7</v>
      </c>
      <c r="AB121" s="171"/>
      <c r="AC121" s="172"/>
      <c r="AD121" s="5">
        <f>SUM(AD107:AD120)</f>
        <v>0</v>
      </c>
      <c r="AJ121" s="3"/>
      <c r="AK121" s="3"/>
      <c r="AL121" s="3"/>
      <c r="AM121" s="3"/>
      <c r="AN121" s="18"/>
      <c r="AO121" s="3"/>
    </row>
    <row r="122" spans="1:43">
      <c r="B122" s="12"/>
      <c r="C122" s="10"/>
      <c r="E122" s="13"/>
      <c r="F122" s="13"/>
      <c r="G122" s="13"/>
      <c r="N122" s="3"/>
      <c r="O122" s="3"/>
      <c r="P122" s="3"/>
      <c r="Q122" s="3"/>
      <c r="R122" s="18"/>
      <c r="S122" s="3"/>
      <c r="V122" s="17"/>
      <c r="X122" s="12"/>
      <c r="Y122" s="10"/>
      <c r="AA122" s="13"/>
      <c r="AB122" s="13"/>
      <c r="AC122" s="13"/>
      <c r="AJ122" s="3"/>
      <c r="AK122" s="3"/>
      <c r="AL122" s="3"/>
      <c r="AM122" s="3"/>
      <c r="AN122" s="18"/>
      <c r="AO122" s="3"/>
    </row>
    <row r="123" spans="1:43">
      <c r="B123" s="12"/>
      <c r="C123" s="10"/>
      <c r="N123" s="170" t="s">
        <v>7</v>
      </c>
      <c r="O123" s="171"/>
      <c r="P123" s="171"/>
      <c r="Q123" s="172"/>
      <c r="R123" s="18">
        <f>SUM(R107:R122)</f>
        <v>0</v>
      </c>
      <c r="S123" s="3"/>
      <c r="V123" s="17"/>
      <c r="X123" s="12"/>
      <c r="Y123" s="10"/>
      <c r="AJ123" s="170" t="s">
        <v>7</v>
      </c>
      <c r="AK123" s="171"/>
      <c r="AL123" s="171"/>
      <c r="AM123" s="172"/>
      <c r="AN123" s="18">
        <f>SUM(AN107:AN122)</f>
        <v>0</v>
      </c>
      <c r="AO123" s="3"/>
    </row>
    <row r="124" spans="1:43">
      <c r="B124" s="15" t="s">
        <v>18</v>
      </c>
      <c r="C124" s="16">
        <f>SUM(C113:C123)</f>
        <v>147.04</v>
      </c>
      <c r="V124" s="17"/>
      <c r="X124" s="15" t="s">
        <v>18</v>
      </c>
      <c r="Y124" s="16">
        <f>SUM(Y113:Y123)</f>
        <v>65.06</v>
      </c>
    </row>
    <row r="125" spans="1:43">
      <c r="D125" t="s">
        <v>22</v>
      </c>
      <c r="E125" t="s">
        <v>21</v>
      </c>
      <c r="V125" s="17"/>
      <c r="Z125" t="s">
        <v>22</v>
      </c>
      <c r="AA125" t="s">
        <v>21</v>
      </c>
    </row>
    <row r="126" spans="1:43">
      <c r="E126" s="1" t="s">
        <v>19</v>
      </c>
      <c r="V126" s="17"/>
      <c r="AA126" s="1" t="s">
        <v>19</v>
      </c>
    </row>
    <row r="127" spans="1:43">
      <c r="V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V131" s="17"/>
    </row>
    <row r="132" spans="1:43">
      <c r="H132" s="173" t="s">
        <v>30</v>
      </c>
      <c r="I132" s="173"/>
      <c r="J132" s="173"/>
      <c r="V132" s="17"/>
      <c r="AA132" s="173" t="s">
        <v>31</v>
      </c>
      <c r="AB132" s="173"/>
      <c r="AC132" s="173"/>
    </row>
    <row r="133" spans="1:43">
      <c r="H133" s="173"/>
      <c r="I133" s="173"/>
      <c r="J133" s="173"/>
      <c r="V133" s="17"/>
      <c r="AA133" s="173"/>
      <c r="AB133" s="173"/>
      <c r="AC133" s="173"/>
    </row>
    <row r="134" spans="1:43">
      <c r="V134" s="17"/>
    </row>
    <row r="135" spans="1:43">
      <c r="V135" s="17"/>
    </row>
    <row r="136" spans="1:43" ht="23.25">
      <c r="B136" s="24" t="s">
        <v>33</v>
      </c>
      <c r="V136" s="17"/>
      <c r="X136" s="22" t="s">
        <v>33</v>
      </c>
    </row>
    <row r="137" spans="1:43" ht="23.25">
      <c r="B137" s="23" t="s">
        <v>32</v>
      </c>
      <c r="C137" s="20">
        <f>IF(X105="PAGADO",0,Y110)</f>
        <v>-65.06</v>
      </c>
      <c r="E137" s="174" t="s">
        <v>309</v>
      </c>
      <c r="F137" s="174"/>
      <c r="G137" s="174"/>
      <c r="H137" s="174"/>
      <c r="V137" s="17"/>
      <c r="X137" s="23" t="s">
        <v>82</v>
      </c>
      <c r="Y137" s="20">
        <f>IF(B137="PAGADO",0,C142)</f>
        <v>474.76</v>
      </c>
      <c r="AA137" s="174" t="s">
        <v>309</v>
      </c>
      <c r="AB137" s="174"/>
      <c r="AC137" s="174"/>
      <c r="AD137" s="174"/>
    </row>
    <row r="138" spans="1:43">
      <c r="B138" s="1" t="s">
        <v>0</v>
      </c>
      <c r="C138" s="19">
        <f>H153</f>
        <v>660</v>
      </c>
      <c r="E138" s="2" t="s">
        <v>1</v>
      </c>
      <c r="F138" s="2" t="s">
        <v>2</v>
      </c>
      <c r="G138" s="2" t="s">
        <v>3</v>
      </c>
      <c r="H138" s="2" t="s">
        <v>4</v>
      </c>
      <c r="N138" s="2" t="s">
        <v>1</v>
      </c>
      <c r="O138" s="2" t="s">
        <v>5</v>
      </c>
      <c r="P138" s="2" t="s">
        <v>4</v>
      </c>
      <c r="Q138" s="2" t="s">
        <v>6</v>
      </c>
      <c r="R138" s="2" t="s">
        <v>7</v>
      </c>
      <c r="S138" s="3"/>
      <c r="V138" s="17"/>
      <c r="X138" s="1" t="s">
        <v>0</v>
      </c>
      <c r="Y138" s="19">
        <f>AD153</f>
        <v>1655</v>
      </c>
      <c r="AA138" s="2" t="s">
        <v>1</v>
      </c>
      <c r="AB138" s="2" t="s">
        <v>2</v>
      </c>
      <c r="AC138" s="2" t="s">
        <v>3</v>
      </c>
      <c r="AD138" s="2" t="s">
        <v>4</v>
      </c>
      <c r="AJ138" s="2" t="s">
        <v>1</v>
      </c>
      <c r="AK138" s="2" t="s">
        <v>5</v>
      </c>
      <c r="AL138" s="2" t="s">
        <v>4</v>
      </c>
      <c r="AM138" s="2" t="s">
        <v>6</v>
      </c>
      <c r="AN138" s="2" t="s">
        <v>7</v>
      </c>
      <c r="AO138" s="3"/>
    </row>
    <row r="139" spans="1:43">
      <c r="C139" s="20"/>
      <c r="E139" s="4">
        <v>44904</v>
      </c>
      <c r="F139" s="3" t="s">
        <v>168</v>
      </c>
      <c r="G139" s="3" t="s">
        <v>169</v>
      </c>
      <c r="H139" s="5">
        <v>170</v>
      </c>
      <c r="I139" t="s">
        <v>146</v>
      </c>
      <c r="N139" s="25">
        <v>44973</v>
      </c>
      <c r="O139" s="3" t="s">
        <v>342</v>
      </c>
      <c r="P139" s="3">
        <v>20</v>
      </c>
      <c r="Q139" s="3"/>
      <c r="R139" s="18">
        <v>20</v>
      </c>
      <c r="S139" s="3"/>
      <c r="V139" s="17"/>
      <c r="Y139" s="20"/>
      <c r="AA139" s="4">
        <v>44914</v>
      </c>
      <c r="AB139" s="3" t="s">
        <v>344</v>
      </c>
      <c r="AC139" s="3"/>
      <c r="AD139" s="5">
        <v>10</v>
      </c>
      <c r="AJ139" s="25">
        <v>44979</v>
      </c>
      <c r="AK139" s="3" t="s">
        <v>381</v>
      </c>
      <c r="AL139" s="3">
        <v>20</v>
      </c>
      <c r="AM139" s="3"/>
      <c r="AN139" s="18">
        <v>20</v>
      </c>
      <c r="AO139" s="3"/>
    </row>
    <row r="140" spans="1:43">
      <c r="B140" s="1" t="s">
        <v>24</v>
      </c>
      <c r="C140" s="19">
        <f>IF(C137&gt;0,C138+C137,C138)</f>
        <v>660</v>
      </c>
      <c r="E140" s="4">
        <v>44914</v>
      </c>
      <c r="F140" s="3" t="s">
        <v>168</v>
      </c>
      <c r="G140" s="3" t="s">
        <v>169</v>
      </c>
      <c r="H140" s="5">
        <v>170</v>
      </c>
      <c r="I140" t="s">
        <v>146</v>
      </c>
      <c r="N140" s="3"/>
      <c r="O140" s="3"/>
      <c r="P140" s="3"/>
      <c r="Q140" s="3"/>
      <c r="R140" s="18"/>
      <c r="S140" s="3"/>
      <c r="V140" s="17"/>
      <c r="X140" s="1" t="s">
        <v>24</v>
      </c>
      <c r="Y140" s="19">
        <f>IF(Y137&gt;0,Y137+Y138,Y138)</f>
        <v>2129.7600000000002</v>
      </c>
      <c r="AA140" s="4">
        <v>44953</v>
      </c>
      <c r="AB140" s="3" t="s">
        <v>367</v>
      </c>
      <c r="AC140" s="3" t="s">
        <v>368</v>
      </c>
      <c r="AD140" s="5">
        <v>110</v>
      </c>
      <c r="AE140" t="s">
        <v>378</v>
      </c>
      <c r="AJ140" s="3"/>
      <c r="AK140" s="3"/>
      <c r="AL140" s="3"/>
      <c r="AM140" s="3"/>
      <c r="AN140" s="18"/>
      <c r="AO140" s="3"/>
    </row>
    <row r="141" spans="1:43">
      <c r="B141" s="1" t="s">
        <v>9</v>
      </c>
      <c r="C141" s="20">
        <f>C165</f>
        <v>185.24</v>
      </c>
      <c r="E141" s="4">
        <v>44924</v>
      </c>
      <c r="F141" s="3" t="s">
        <v>168</v>
      </c>
      <c r="G141" s="3" t="s">
        <v>86</v>
      </c>
      <c r="H141" s="5">
        <v>170</v>
      </c>
      <c r="I141" t="s">
        <v>136</v>
      </c>
      <c r="N141" s="3"/>
      <c r="O141" s="3"/>
      <c r="P141" s="3"/>
      <c r="Q141" s="3"/>
      <c r="R141" s="18"/>
      <c r="S141" s="3"/>
      <c r="V141" s="17"/>
      <c r="X141" s="1" t="s">
        <v>9</v>
      </c>
      <c r="Y141" s="20">
        <f>Y165</f>
        <v>20</v>
      </c>
      <c r="AA141" s="4">
        <v>44951</v>
      </c>
      <c r="AB141" s="3" t="s">
        <v>194</v>
      </c>
      <c r="AC141" s="3" t="s">
        <v>377</v>
      </c>
      <c r="AD141" s="5">
        <v>580</v>
      </c>
      <c r="AE141" t="s">
        <v>378</v>
      </c>
      <c r="AJ141" s="3"/>
      <c r="AK141" s="3"/>
      <c r="AL141" s="3"/>
      <c r="AM141" s="3"/>
      <c r="AN141" s="18"/>
      <c r="AO141" s="3"/>
    </row>
    <row r="142" spans="1:43">
      <c r="B142" s="6" t="s">
        <v>26</v>
      </c>
      <c r="C142" s="21">
        <f>C140-C141</f>
        <v>474.76</v>
      </c>
      <c r="E142" s="4">
        <v>44966</v>
      </c>
      <c r="F142" s="3" t="s">
        <v>324</v>
      </c>
      <c r="G142" s="3" t="s">
        <v>86</v>
      </c>
      <c r="H142" s="5">
        <v>150</v>
      </c>
      <c r="I142" t="s">
        <v>294</v>
      </c>
      <c r="N142" s="3"/>
      <c r="O142" s="3"/>
      <c r="P142" s="3"/>
      <c r="Q142" s="3"/>
      <c r="R142" s="18"/>
      <c r="S142" s="3"/>
      <c r="V142" s="17"/>
      <c r="X142" s="6" t="s">
        <v>27</v>
      </c>
      <c r="Y142" s="21">
        <f>Y140-Y141</f>
        <v>2109.7600000000002</v>
      </c>
      <c r="AA142" s="4">
        <v>44953</v>
      </c>
      <c r="AB142" s="3" t="s">
        <v>194</v>
      </c>
      <c r="AC142" s="3" t="s">
        <v>89</v>
      </c>
      <c r="AD142" s="5">
        <v>170</v>
      </c>
      <c r="AE142" t="s">
        <v>146</v>
      </c>
      <c r="AJ142" s="3"/>
      <c r="AK142" s="3"/>
      <c r="AL142" s="3"/>
      <c r="AM142" s="3"/>
      <c r="AN142" s="18"/>
      <c r="AO142" s="3"/>
    </row>
    <row r="143" spans="1:43" ht="23.25">
      <c r="B143" s="6"/>
      <c r="C143" s="7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75" t="str">
        <f>IF(Y142&lt;0,"NO PAGAR","COBRAR'")</f>
        <v>COBRAR'</v>
      </c>
      <c r="Y143" s="175"/>
      <c r="AA143" s="4">
        <v>44949</v>
      </c>
      <c r="AB143" s="3" t="s">
        <v>279</v>
      </c>
      <c r="AC143" s="3" t="s">
        <v>89</v>
      </c>
      <c r="AD143" s="5">
        <v>120</v>
      </c>
      <c r="AE143" t="s">
        <v>378</v>
      </c>
      <c r="AJ143" s="3"/>
      <c r="AK143" s="3"/>
      <c r="AL143" s="3"/>
      <c r="AM143" s="3"/>
      <c r="AN143" s="18"/>
      <c r="AO143" s="3"/>
    </row>
    <row r="144" spans="1:43" ht="23.25">
      <c r="B144" s="175" t="str">
        <f>IF(C142&lt;0,"NO PAGAR","COBRAR'")</f>
        <v>COBRAR'</v>
      </c>
      <c r="C144" s="175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6"/>
      <c r="Y144" s="8"/>
      <c r="AA144" s="4"/>
      <c r="AB144" s="3" t="s">
        <v>389</v>
      </c>
      <c r="AC144" s="3"/>
      <c r="AD144" s="5">
        <v>665</v>
      </c>
      <c r="AJ144" s="3"/>
      <c r="AK144" s="3"/>
      <c r="AL144" s="3"/>
      <c r="AM144" s="3"/>
      <c r="AN144" s="18"/>
      <c r="AO144" s="3"/>
    </row>
    <row r="145" spans="2:41">
      <c r="B145" s="168" t="s">
        <v>9</v>
      </c>
      <c r="C145" s="169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68" t="s">
        <v>9</v>
      </c>
      <c r="Y145" s="169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9" t="str">
        <f>IF(Y110&lt;0,"SALDO ADELANTADO","SALDO A FAVOR '")</f>
        <v>SALDO ADELANTADO</v>
      </c>
      <c r="C146" s="10">
        <f>IF(Y110&lt;=0,Y110*-1)</f>
        <v>65.06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9" t="str">
        <f>IF(C142&lt;0,"SALDO ADELANTADO","SALDO A FAVOR'")</f>
        <v>SALDO A FAVOR'</v>
      </c>
      <c r="Y146" s="10" t="b">
        <f>IF(C142&lt;=0,C142*-1)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10</v>
      </c>
      <c r="C147" s="10">
        <f>R155</f>
        <v>20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10</v>
      </c>
      <c r="Y147" s="10">
        <f>AN155</f>
        <v>20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11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11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12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12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13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13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14</v>
      </c>
      <c r="C151" s="10">
        <v>100.18</v>
      </c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14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15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15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16</v>
      </c>
      <c r="C153" s="10"/>
      <c r="E153" s="170" t="s">
        <v>7</v>
      </c>
      <c r="F153" s="171"/>
      <c r="G153" s="172"/>
      <c r="H153" s="5">
        <f>SUM(H139:H152)</f>
        <v>660</v>
      </c>
      <c r="N153" s="3"/>
      <c r="O153" s="3"/>
      <c r="P153" s="3"/>
      <c r="Q153" s="3"/>
      <c r="R153" s="18"/>
      <c r="S153" s="3"/>
      <c r="V153" s="17"/>
      <c r="X153" s="11" t="s">
        <v>16</v>
      </c>
      <c r="Y153" s="10"/>
      <c r="AA153" s="170" t="s">
        <v>7</v>
      </c>
      <c r="AB153" s="171"/>
      <c r="AC153" s="172"/>
      <c r="AD153" s="5">
        <f>SUM(AD139:AD152)</f>
        <v>1655</v>
      </c>
      <c r="AJ153" s="3"/>
      <c r="AK153" s="3"/>
      <c r="AL153" s="3"/>
      <c r="AM153" s="3"/>
      <c r="AN153" s="18"/>
      <c r="AO153" s="3"/>
    </row>
    <row r="154" spans="2:41">
      <c r="B154" s="11" t="s">
        <v>17</v>
      </c>
      <c r="C154" s="10"/>
      <c r="E154" s="13"/>
      <c r="F154" s="13"/>
      <c r="G154" s="13"/>
      <c r="N154" s="3"/>
      <c r="O154" s="3"/>
      <c r="P154" s="3"/>
      <c r="Q154" s="3"/>
      <c r="R154" s="18"/>
      <c r="S154" s="3"/>
      <c r="V154" s="17"/>
      <c r="X154" s="11" t="s">
        <v>17</v>
      </c>
      <c r="Y154" s="10"/>
      <c r="AA154" s="13"/>
      <c r="AB154" s="13"/>
      <c r="AC154" s="13"/>
      <c r="AJ154" s="3"/>
      <c r="AK154" s="3"/>
      <c r="AL154" s="3"/>
      <c r="AM154" s="3"/>
      <c r="AN154" s="18"/>
      <c r="AO154" s="3"/>
    </row>
    <row r="155" spans="2:41">
      <c r="B155" s="12"/>
      <c r="C155" s="10"/>
      <c r="N155" s="170" t="s">
        <v>7</v>
      </c>
      <c r="O155" s="171"/>
      <c r="P155" s="171"/>
      <c r="Q155" s="172"/>
      <c r="R155" s="18">
        <f>SUM(R139:R154)</f>
        <v>20</v>
      </c>
      <c r="S155" s="3"/>
      <c r="V155" s="17"/>
      <c r="X155" s="12"/>
      <c r="Y155" s="10"/>
      <c r="AJ155" s="170" t="s">
        <v>7</v>
      </c>
      <c r="AK155" s="171"/>
      <c r="AL155" s="171"/>
      <c r="AM155" s="172"/>
      <c r="AN155" s="18">
        <f>SUM(AN139:AN154)</f>
        <v>20</v>
      </c>
      <c r="AO155" s="3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E158" s="14"/>
      <c r="V158" s="17"/>
      <c r="X158" s="12"/>
      <c r="Y158" s="10"/>
      <c r="AA158" s="14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1"/>
      <c r="C164" s="10"/>
      <c r="V164" s="17"/>
      <c r="X164" s="11"/>
      <c r="Y164" s="10"/>
    </row>
    <row r="165" spans="2:27">
      <c r="B165" s="15" t="s">
        <v>18</v>
      </c>
      <c r="C165" s="16">
        <f>SUM(C146:C164)</f>
        <v>185.24</v>
      </c>
      <c r="D165" t="s">
        <v>22</v>
      </c>
      <c r="E165" t="s">
        <v>21</v>
      </c>
      <c r="V165" s="17"/>
      <c r="X165" s="15" t="s">
        <v>18</v>
      </c>
      <c r="Y165" s="16">
        <f>SUM(Y146:Y164)</f>
        <v>20</v>
      </c>
      <c r="Z165" t="s">
        <v>22</v>
      </c>
      <c r="AA165" t="s">
        <v>21</v>
      </c>
    </row>
    <row r="166" spans="2:27">
      <c r="E166" s="1" t="s">
        <v>19</v>
      </c>
      <c r="V166" s="17"/>
      <c r="AA166" s="1" t="s">
        <v>19</v>
      </c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  <c r="AC180" s="176" t="s">
        <v>29</v>
      </c>
      <c r="AD180" s="176"/>
      <c r="AE180" s="176"/>
    </row>
    <row r="181" spans="2:41">
      <c r="H181" s="173" t="s">
        <v>28</v>
      </c>
      <c r="I181" s="173"/>
      <c r="J181" s="173"/>
      <c r="V181" s="17"/>
      <c r="AC181" s="176"/>
      <c r="AD181" s="176"/>
      <c r="AE181" s="176"/>
    </row>
    <row r="182" spans="2:41">
      <c r="H182" s="173"/>
      <c r="I182" s="173"/>
      <c r="J182" s="173"/>
      <c r="V182" s="17"/>
      <c r="AC182" s="176"/>
      <c r="AD182" s="176"/>
      <c r="AE182" s="176"/>
    </row>
    <row r="183" spans="2:41">
      <c r="V183" s="17"/>
    </row>
    <row r="184" spans="2:41">
      <c r="V184" s="17"/>
    </row>
    <row r="185" spans="2:41" ht="23.25">
      <c r="B185" s="22" t="s">
        <v>63</v>
      </c>
      <c r="V185" s="17"/>
      <c r="X185" s="22" t="s">
        <v>63</v>
      </c>
    </row>
    <row r="186" spans="2:41" ht="23.25">
      <c r="B186" s="23" t="s">
        <v>32</v>
      </c>
      <c r="C186" s="20">
        <f>IF(X137="PAGADO",0,Y142)</f>
        <v>0</v>
      </c>
      <c r="E186" s="174" t="s">
        <v>253</v>
      </c>
      <c r="F186" s="174"/>
      <c r="G186" s="174"/>
      <c r="H186" s="174"/>
      <c r="V186" s="17"/>
      <c r="X186" s="23" t="s">
        <v>130</v>
      </c>
      <c r="Y186" s="20">
        <f>IF(B186="PAGADO",0,C191)</f>
        <v>1010</v>
      </c>
      <c r="AA186" s="174" t="s">
        <v>309</v>
      </c>
      <c r="AB186" s="174"/>
      <c r="AC186" s="174"/>
      <c r="AD186" s="174"/>
    </row>
    <row r="187" spans="2:41">
      <c r="B187" s="1" t="s">
        <v>0</v>
      </c>
      <c r="C187" s="19">
        <f>H202</f>
        <v>1110</v>
      </c>
      <c r="E187" s="2" t="s">
        <v>1</v>
      </c>
      <c r="F187" s="2" t="s">
        <v>2</v>
      </c>
      <c r="G187" s="2" t="s">
        <v>3</v>
      </c>
      <c r="H187" s="2" t="s">
        <v>4</v>
      </c>
      <c r="N187" s="2" t="s">
        <v>1</v>
      </c>
      <c r="O187" s="2" t="s">
        <v>5</v>
      </c>
      <c r="P187" s="2" t="s">
        <v>4</v>
      </c>
      <c r="Q187" s="2" t="s">
        <v>6</v>
      </c>
      <c r="R187" s="2" t="s">
        <v>7</v>
      </c>
      <c r="S187" s="3"/>
      <c r="V187" s="17"/>
      <c r="X187" s="1" t="s">
        <v>0</v>
      </c>
      <c r="Y187" s="19">
        <f>AD202</f>
        <v>1140</v>
      </c>
      <c r="AA187" s="2" t="s">
        <v>1</v>
      </c>
      <c r="AB187" s="2" t="s">
        <v>2</v>
      </c>
      <c r="AC187" s="2" t="s">
        <v>3</v>
      </c>
      <c r="AD187" s="2" t="s">
        <v>4</v>
      </c>
      <c r="AJ187" s="2" t="s">
        <v>1</v>
      </c>
      <c r="AK187" s="2" t="s">
        <v>5</v>
      </c>
      <c r="AL187" s="2" t="s">
        <v>4</v>
      </c>
      <c r="AM187" s="2" t="s">
        <v>6</v>
      </c>
      <c r="AN187" s="2" t="s">
        <v>7</v>
      </c>
      <c r="AO187" s="3"/>
    </row>
    <row r="188" spans="2:41">
      <c r="C188" s="20"/>
      <c r="E188" s="4">
        <v>44958</v>
      </c>
      <c r="F188" s="3" t="s">
        <v>237</v>
      </c>
      <c r="G188" s="3" t="s">
        <v>398</v>
      </c>
      <c r="H188" s="5">
        <v>220</v>
      </c>
      <c r="I188" t="s">
        <v>378</v>
      </c>
      <c r="N188" s="3"/>
      <c r="O188" s="3"/>
      <c r="P188" s="3"/>
      <c r="Q188" s="3"/>
      <c r="R188" s="18"/>
      <c r="S188" s="3"/>
      <c r="V188" s="17"/>
      <c r="Y188" s="20"/>
      <c r="AA188" s="4">
        <v>44972</v>
      </c>
      <c r="AB188" s="3" t="s">
        <v>201</v>
      </c>
      <c r="AC188" s="3" t="s">
        <v>189</v>
      </c>
      <c r="AD188" s="5">
        <v>580</v>
      </c>
      <c r="AE188" t="s">
        <v>136</v>
      </c>
      <c r="AJ188" s="25">
        <v>44992</v>
      </c>
      <c r="AK188" s="3" t="s">
        <v>459</v>
      </c>
      <c r="AL188" s="3"/>
      <c r="AM188" s="3"/>
      <c r="AN188" s="18">
        <v>59.5</v>
      </c>
      <c r="AO188" s="3"/>
    </row>
    <row r="189" spans="2:41">
      <c r="B189" s="1" t="s">
        <v>24</v>
      </c>
      <c r="C189" s="19">
        <f>IF(C186&gt;0,C186+C187,C187)</f>
        <v>1110</v>
      </c>
      <c r="E189" s="4">
        <v>44960</v>
      </c>
      <c r="F189" s="3" t="s">
        <v>237</v>
      </c>
      <c r="G189" s="3" t="s">
        <v>89</v>
      </c>
      <c r="H189" s="5">
        <v>170</v>
      </c>
      <c r="I189" t="s">
        <v>146</v>
      </c>
      <c r="N189" s="3"/>
      <c r="O189" s="3"/>
      <c r="P189" s="3"/>
      <c r="Q189" s="3"/>
      <c r="R189" s="18"/>
      <c r="S189" s="3"/>
      <c r="V189" s="17"/>
      <c r="X189" s="1" t="s">
        <v>24</v>
      </c>
      <c r="Y189" s="19">
        <f>IF(Y186&gt;0,Y186+Y187,Y187)</f>
        <v>2150</v>
      </c>
      <c r="AA189" s="4">
        <v>44974</v>
      </c>
      <c r="AB189" s="3" t="s">
        <v>201</v>
      </c>
      <c r="AC189" s="3" t="s">
        <v>441</v>
      </c>
      <c r="AD189" s="5">
        <v>220</v>
      </c>
      <c r="AE189" t="s">
        <v>294</v>
      </c>
      <c r="AJ189" s="25"/>
      <c r="AK189" s="3"/>
      <c r="AL189" s="3"/>
      <c r="AM189" s="3"/>
      <c r="AN189" s="18"/>
      <c r="AO189" s="3"/>
    </row>
    <row r="190" spans="2:41">
      <c r="B190" s="1" t="s">
        <v>9</v>
      </c>
      <c r="C190" s="20">
        <f>C213</f>
        <v>100</v>
      </c>
      <c r="E190" s="4">
        <v>44965</v>
      </c>
      <c r="F190" s="3" t="s">
        <v>237</v>
      </c>
      <c r="G190" s="3" t="s">
        <v>189</v>
      </c>
      <c r="H190" s="5">
        <v>580</v>
      </c>
      <c r="I190" t="s">
        <v>378</v>
      </c>
      <c r="N190" s="3"/>
      <c r="O190" s="3"/>
      <c r="P190" s="3"/>
      <c r="Q190" s="3"/>
      <c r="R190" s="18"/>
      <c r="S190" s="3"/>
      <c r="V190" s="17"/>
      <c r="X190" s="1" t="s">
        <v>9</v>
      </c>
      <c r="Y190" s="20">
        <f>Y213</f>
        <v>436.72</v>
      </c>
      <c r="AA190" s="4">
        <v>44938</v>
      </c>
      <c r="AB190" s="3" t="s">
        <v>149</v>
      </c>
      <c r="AC190" s="3" t="s">
        <v>444</v>
      </c>
      <c r="AD190" s="5">
        <v>170</v>
      </c>
      <c r="AE190" t="s">
        <v>378</v>
      </c>
      <c r="AJ190" s="3"/>
      <c r="AK190" s="3"/>
      <c r="AL190" s="3"/>
      <c r="AM190" s="3"/>
      <c r="AN190" s="18"/>
      <c r="AO190" s="3"/>
    </row>
    <row r="191" spans="2:41">
      <c r="B191" s="6" t="s">
        <v>25</v>
      </c>
      <c r="C191" s="21">
        <f>C189-C190</f>
        <v>1010</v>
      </c>
      <c r="E191" s="4">
        <v>44980</v>
      </c>
      <c r="F191" s="3" t="s">
        <v>422</v>
      </c>
      <c r="G191" s="3" t="s">
        <v>89</v>
      </c>
      <c r="H191" s="5">
        <v>140</v>
      </c>
      <c r="I191" t="s">
        <v>136</v>
      </c>
      <c r="N191" s="3"/>
      <c r="O191" s="3"/>
      <c r="P191" s="3"/>
      <c r="Q191" s="3"/>
      <c r="R191" s="18"/>
      <c r="S191" s="3"/>
      <c r="V191" s="17"/>
      <c r="X191" s="6" t="s">
        <v>8</v>
      </c>
      <c r="Y191" s="21">
        <f>Y189-Y190</f>
        <v>1713.28</v>
      </c>
      <c r="AA191" s="4">
        <v>44938</v>
      </c>
      <c r="AB191" s="3" t="s">
        <v>149</v>
      </c>
      <c r="AC191" s="3" t="s">
        <v>200</v>
      </c>
      <c r="AD191" s="5">
        <v>170</v>
      </c>
      <c r="AE191" t="s">
        <v>294</v>
      </c>
      <c r="AJ191" s="3"/>
      <c r="AK191" s="3"/>
      <c r="AL191" s="3"/>
      <c r="AM191" s="3"/>
      <c r="AN191" s="18"/>
      <c r="AO191" s="3"/>
    </row>
    <row r="192" spans="2:41" ht="26.25">
      <c r="B192" s="177" t="str">
        <f>IF(C191&lt;0,"NO PAGAR","COBRAR")</f>
        <v>COBRAR</v>
      </c>
      <c r="C192" s="177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177" t="str">
        <f>IF(Y191&lt;0,"NO PAGAR","COBRAR")</f>
        <v>COBRAR</v>
      </c>
      <c r="Y192" s="177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168" t="s">
        <v>9</v>
      </c>
      <c r="C193" s="169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168" t="s">
        <v>9</v>
      </c>
      <c r="Y193" s="169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9" t="str">
        <f>IF(C227&lt;0,"SALDO A FAVOR","SALDO ADELANTAD0'")</f>
        <v>SALDO ADELANTAD0'</v>
      </c>
      <c r="C194" s="10" t="b">
        <f>IF(Y142&lt;=0,Y142*-1)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9" t="str">
        <f>IF(C191&lt;0,"SALDO ADELANTADO","SALDO A FAVOR'")</f>
        <v>SALDO A FAVOR'</v>
      </c>
      <c r="Y194" s="10" t="b">
        <f>IF(C191&lt;=0,C191*-1)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10</v>
      </c>
      <c r="C195" s="10">
        <f>R204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10</v>
      </c>
      <c r="Y195" s="10">
        <f>AN204</f>
        <v>59.5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11</v>
      </c>
      <c r="C196" s="10">
        <v>80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11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12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12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13</v>
      </c>
      <c r="C198" s="10">
        <v>20</v>
      </c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13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14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452</v>
      </c>
      <c r="Y199" s="10">
        <v>99.2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15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15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16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461</v>
      </c>
      <c r="Y201" s="10">
        <v>18.02</v>
      </c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17</v>
      </c>
      <c r="C202" s="10"/>
      <c r="E202" s="170" t="s">
        <v>7</v>
      </c>
      <c r="F202" s="171"/>
      <c r="G202" s="172"/>
      <c r="H202" s="5">
        <f>SUM(H188:H201)</f>
        <v>1110</v>
      </c>
      <c r="N202" s="3"/>
      <c r="O202" s="3"/>
      <c r="P202" s="3"/>
      <c r="Q202" s="3"/>
      <c r="R202" s="18"/>
      <c r="S202" s="3"/>
      <c r="V202" s="17"/>
      <c r="X202" s="11" t="s">
        <v>447</v>
      </c>
      <c r="Y202" s="10">
        <v>260</v>
      </c>
      <c r="AA202" s="170" t="s">
        <v>7</v>
      </c>
      <c r="AB202" s="171"/>
      <c r="AC202" s="172"/>
      <c r="AD202" s="5">
        <f>SUM(AD188:AD201)</f>
        <v>1140</v>
      </c>
      <c r="AJ202" s="3"/>
      <c r="AK202" s="3"/>
      <c r="AL202" s="3"/>
      <c r="AM202" s="3"/>
      <c r="AN202" s="18"/>
      <c r="AO202" s="3"/>
    </row>
    <row r="203" spans="2:41">
      <c r="B203" s="12"/>
      <c r="C203" s="10"/>
      <c r="E203" s="13"/>
      <c r="F203" s="13"/>
      <c r="G203" s="13"/>
      <c r="N203" s="3"/>
      <c r="O203" s="3"/>
      <c r="P203" s="3"/>
      <c r="Q203" s="3"/>
      <c r="R203" s="18"/>
      <c r="S203" s="3"/>
      <c r="V203" s="17"/>
      <c r="X203" s="12"/>
      <c r="Y203" s="10"/>
      <c r="AA203" s="13"/>
      <c r="AB203" s="13"/>
      <c r="AC203" s="13"/>
      <c r="AJ203" s="3"/>
      <c r="AK203" s="3"/>
      <c r="AL203" s="3"/>
      <c r="AM203" s="3"/>
      <c r="AN203" s="18"/>
      <c r="AO203" s="3"/>
    </row>
    <row r="204" spans="2:41">
      <c r="B204" s="12"/>
      <c r="C204" s="10"/>
      <c r="N204" s="170" t="s">
        <v>7</v>
      </c>
      <c r="O204" s="171"/>
      <c r="P204" s="171"/>
      <c r="Q204" s="172"/>
      <c r="R204" s="18">
        <f>SUM(R188:R203)</f>
        <v>0</v>
      </c>
      <c r="S204" s="3"/>
      <c r="V204" s="17"/>
      <c r="X204" s="12"/>
      <c r="Y204" s="10"/>
      <c r="AJ204" s="170" t="s">
        <v>7</v>
      </c>
      <c r="AK204" s="171"/>
      <c r="AL204" s="171"/>
      <c r="AM204" s="172"/>
      <c r="AN204" s="18">
        <f>SUM(AN188:AN203)</f>
        <v>59.5</v>
      </c>
      <c r="AO204" s="3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E207" s="14"/>
      <c r="V207" s="17"/>
      <c r="X207" s="12"/>
      <c r="Y207" s="10"/>
      <c r="AA207" s="14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1"/>
      <c r="C212" s="10"/>
      <c r="V212" s="17"/>
      <c r="X212" s="11"/>
      <c r="Y212" s="10"/>
    </row>
    <row r="213" spans="1:43">
      <c r="B213" s="15" t="s">
        <v>18</v>
      </c>
      <c r="C213" s="16">
        <f>SUM(C194:C212)</f>
        <v>100</v>
      </c>
      <c r="V213" s="17"/>
      <c r="X213" s="15" t="s">
        <v>18</v>
      </c>
      <c r="Y213" s="16">
        <f>SUM(Y194:Y212)</f>
        <v>436.72</v>
      </c>
    </row>
    <row r="214" spans="1:43">
      <c r="D214" t="s">
        <v>22</v>
      </c>
      <c r="E214" t="s">
        <v>21</v>
      </c>
      <c r="V214" s="17"/>
      <c r="Z214" t="s">
        <v>22</v>
      </c>
      <c r="AA214" t="s">
        <v>21</v>
      </c>
    </row>
    <row r="215" spans="1:43">
      <c r="E215" s="1" t="s">
        <v>19</v>
      </c>
      <c r="V215" s="17"/>
      <c r="AA215" s="1" t="s">
        <v>19</v>
      </c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2:41">
      <c r="V225" s="17"/>
    </row>
    <row r="226" spans="2:41">
      <c r="H226" s="173" t="s">
        <v>30</v>
      </c>
      <c r="I226" s="173"/>
      <c r="J226" s="173"/>
      <c r="V226" s="17"/>
      <c r="AA226" s="173" t="s">
        <v>31</v>
      </c>
      <c r="AB226" s="173"/>
      <c r="AC226" s="173"/>
    </row>
    <row r="227" spans="2:41">
      <c r="H227" s="173"/>
      <c r="I227" s="173"/>
      <c r="J227" s="173"/>
      <c r="V227" s="17"/>
      <c r="AA227" s="173"/>
      <c r="AB227" s="173"/>
      <c r="AC227" s="173"/>
    </row>
    <row r="228" spans="2:41">
      <c r="V228" s="17"/>
    </row>
    <row r="229" spans="2:41">
      <c r="V229" s="17"/>
    </row>
    <row r="230" spans="2:41" ht="23.25">
      <c r="B230" s="24" t="s">
        <v>63</v>
      </c>
      <c r="V230" s="17"/>
      <c r="X230" s="22" t="s">
        <v>63</v>
      </c>
    </row>
    <row r="231" spans="2:41" ht="23.25">
      <c r="B231" s="23" t="s">
        <v>82</v>
      </c>
      <c r="C231" s="20">
        <f>IF(X186="PAGADO",0,Y191)</f>
        <v>0</v>
      </c>
      <c r="E231" s="174" t="s">
        <v>253</v>
      </c>
      <c r="F231" s="174"/>
      <c r="G231" s="174"/>
      <c r="H231" s="174"/>
      <c r="V231" s="17"/>
      <c r="X231" s="23" t="s">
        <v>82</v>
      </c>
      <c r="Y231" s="20">
        <f>IF(B231="PAGADO",0,C236)</f>
        <v>0</v>
      </c>
      <c r="AA231" s="174" t="s">
        <v>253</v>
      </c>
      <c r="AB231" s="174"/>
      <c r="AC231" s="174"/>
      <c r="AD231" s="174"/>
    </row>
    <row r="232" spans="2:41">
      <c r="B232" s="1" t="s">
        <v>0</v>
      </c>
      <c r="C232" s="19">
        <f>H247</f>
        <v>1920</v>
      </c>
      <c r="E232" s="2" t="s">
        <v>1</v>
      </c>
      <c r="F232" s="2" t="s">
        <v>2</v>
      </c>
      <c r="G232" s="2" t="s">
        <v>3</v>
      </c>
      <c r="H232" s="2" t="s">
        <v>4</v>
      </c>
      <c r="N232" s="2" t="s">
        <v>1</v>
      </c>
      <c r="O232" s="2" t="s">
        <v>5</v>
      </c>
      <c r="P232" s="2" t="s">
        <v>4</v>
      </c>
      <c r="Q232" s="2" t="s">
        <v>6</v>
      </c>
      <c r="R232" s="2" t="s">
        <v>7</v>
      </c>
      <c r="S232" s="3"/>
      <c r="V232" s="17"/>
      <c r="X232" s="1" t="s">
        <v>0</v>
      </c>
      <c r="Y232" s="19">
        <f>AD247</f>
        <v>1990</v>
      </c>
      <c r="AA232" s="2" t="s">
        <v>1</v>
      </c>
      <c r="AB232" s="2" t="s">
        <v>2</v>
      </c>
      <c r="AC232" s="2" t="s">
        <v>3</v>
      </c>
      <c r="AD232" s="2" t="s">
        <v>4</v>
      </c>
      <c r="AJ232" s="2" t="s">
        <v>1</v>
      </c>
      <c r="AK232" s="2" t="s">
        <v>5</v>
      </c>
      <c r="AL232" s="2" t="s">
        <v>4</v>
      </c>
      <c r="AM232" s="2" t="s">
        <v>6</v>
      </c>
      <c r="AN232" s="2" t="s">
        <v>7</v>
      </c>
      <c r="AO232" s="3"/>
    </row>
    <row r="233" spans="2:41">
      <c r="C233" s="20"/>
      <c r="E233" s="4">
        <v>44998</v>
      </c>
      <c r="F233" s="3" t="s">
        <v>492</v>
      </c>
      <c r="G233" s="3" t="s">
        <v>200</v>
      </c>
      <c r="H233" s="5">
        <v>525</v>
      </c>
      <c r="N233" s="3"/>
      <c r="O233" s="3"/>
      <c r="P233" s="3"/>
      <c r="Q233" s="3"/>
      <c r="R233" s="18"/>
      <c r="S233" s="3"/>
      <c r="V233" s="17"/>
      <c r="Y233" s="20"/>
      <c r="AA233" s="4">
        <v>44942</v>
      </c>
      <c r="AB233" s="3" t="s">
        <v>149</v>
      </c>
      <c r="AC233" s="3" t="s">
        <v>89</v>
      </c>
      <c r="AD233" s="5">
        <v>170</v>
      </c>
      <c r="AE233" t="s">
        <v>378</v>
      </c>
      <c r="AJ233" s="3"/>
      <c r="AK233" s="3"/>
      <c r="AL233" s="3"/>
      <c r="AM233" s="3"/>
      <c r="AN233" s="18"/>
      <c r="AO233" s="3"/>
    </row>
    <row r="234" spans="2:41">
      <c r="B234" s="1" t="s">
        <v>24</v>
      </c>
      <c r="C234" s="19">
        <f>IF(C231&gt;0,C231+C232,C232)</f>
        <v>1920</v>
      </c>
      <c r="E234" s="4">
        <v>44970</v>
      </c>
      <c r="F234" s="3" t="s">
        <v>500</v>
      </c>
      <c r="G234" s="3" t="s">
        <v>97</v>
      </c>
      <c r="H234" s="5">
        <v>325</v>
      </c>
      <c r="I234" t="s">
        <v>378</v>
      </c>
      <c r="N234" s="3"/>
      <c r="O234" s="3"/>
      <c r="P234" s="3"/>
      <c r="Q234" s="3"/>
      <c r="R234" s="18"/>
      <c r="S234" s="3"/>
      <c r="V234" s="17"/>
      <c r="X234" s="1" t="s">
        <v>24</v>
      </c>
      <c r="Y234" s="19">
        <f>IF(Y231&gt;0,Y231+Y232,Y232)</f>
        <v>1990</v>
      </c>
      <c r="AA234" s="4">
        <v>44945</v>
      </c>
      <c r="AB234" s="3" t="s">
        <v>149</v>
      </c>
      <c r="AC234" s="3" t="s">
        <v>155</v>
      </c>
      <c r="AD234" s="5">
        <v>380</v>
      </c>
      <c r="AE234" t="s">
        <v>378</v>
      </c>
      <c r="AJ234" s="3"/>
      <c r="AK234" s="3"/>
      <c r="AL234" s="3"/>
      <c r="AM234" s="3"/>
      <c r="AN234" s="18"/>
      <c r="AO234" s="3"/>
    </row>
    <row r="235" spans="2:41">
      <c r="B235" s="1" t="s">
        <v>9</v>
      </c>
      <c r="C235" s="20">
        <f>C259</f>
        <v>30</v>
      </c>
      <c r="E235" s="4">
        <v>44976</v>
      </c>
      <c r="F235" s="3" t="s">
        <v>496</v>
      </c>
      <c r="G235" s="3" t="s">
        <v>106</v>
      </c>
      <c r="H235" s="5">
        <v>285</v>
      </c>
      <c r="I235" t="s">
        <v>136</v>
      </c>
      <c r="N235" s="3"/>
      <c r="O235" s="3"/>
      <c r="P235" s="3"/>
      <c r="Q235" s="3"/>
      <c r="R235" s="18"/>
      <c r="S235" s="3"/>
      <c r="V235" s="17"/>
      <c r="X235" s="1" t="s">
        <v>9</v>
      </c>
      <c r="Y235" s="20">
        <f>Y259</f>
        <v>60</v>
      </c>
      <c r="AA235" s="4">
        <v>44945</v>
      </c>
      <c r="AB235" s="3" t="s">
        <v>149</v>
      </c>
      <c r="AC235" s="3" t="s">
        <v>89</v>
      </c>
      <c r="AD235" s="5">
        <v>170</v>
      </c>
      <c r="AE235" t="s">
        <v>146</v>
      </c>
      <c r="AJ235" s="3"/>
      <c r="AK235" s="3"/>
      <c r="AL235" s="3"/>
      <c r="AM235" s="3"/>
      <c r="AN235" s="18"/>
      <c r="AO235" s="3"/>
    </row>
    <row r="236" spans="2:41">
      <c r="B236" s="6" t="s">
        <v>26</v>
      </c>
      <c r="C236" s="21">
        <f>C234-C235</f>
        <v>1890</v>
      </c>
      <c r="E236" s="4">
        <v>44983</v>
      </c>
      <c r="F236" s="3" t="s">
        <v>496</v>
      </c>
      <c r="G236" s="3" t="s">
        <v>501</v>
      </c>
      <c r="H236" s="5">
        <v>330</v>
      </c>
      <c r="I236" t="s">
        <v>378</v>
      </c>
      <c r="N236" s="3"/>
      <c r="O236" s="3"/>
      <c r="P236" s="3"/>
      <c r="Q236" s="3"/>
      <c r="R236" s="18"/>
      <c r="S236" s="3"/>
      <c r="V236" s="17"/>
      <c r="X236" s="6" t="s">
        <v>27</v>
      </c>
      <c r="Y236" s="21">
        <f>Y234-Y235</f>
        <v>1930</v>
      </c>
      <c r="AA236" s="4">
        <v>44952</v>
      </c>
      <c r="AB236" s="3" t="s">
        <v>149</v>
      </c>
      <c r="AC236" s="3" t="s">
        <v>89</v>
      </c>
      <c r="AD236" s="5">
        <v>170</v>
      </c>
      <c r="AE236" t="s">
        <v>146</v>
      </c>
      <c r="AJ236" s="3"/>
      <c r="AK236" s="3"/>
      <c r="AL236" s="3"/>
      <c r="AM236" s="3"/>
      <c r="AN236" s="18"/>
      <c r="AO236" s="3"/>
    </row>
    <row r="237" spans="2:41" ht="23.25">
      <c r="B237" s="6"/>
      <c r="C237" s="7"/>
      <c r="E237" s="4">
        <v>44985</v>
      </c>
      <c r="F237" s="3" t="s">
        <v>496</v>
      </c>
      <c r="G237" s="3" t="s">
        <v>97</v>
      </c>
      <c r="H237" s="5">
        <v>285</v>
      </c>
      <c r="I237" t="s">
        <v>136</v>
      </c>
      <c r="N237" s="3"/>
      <c r="O237" s="3"/>
      <c r="P237" s="3"/>
      <c r="Q237" s="3"/>
      <c r="R237" s="18"/>
      <c r="S237" s="3"/>
      <c r="V237" s="17"/>
      <c r="X237" s="175" t="str">
        <f>IF(Y236&lt;0,"NO PAGAR","COBRAR'")</f>
        <v>COBRAR'</v>
      </c>
      <c r="Y237" s="175"/>
      <c r="AA237" s="4">
        <v>44956</v>
      </c>
      <c r="AB237" s="3" t="s">
        <v>149</v>
      </c>
      <c r="AC237" s="3" t="s">
        <v>89</v>
      </c>
      <c r="AD237" s="5">
        <v>170</v>
      </c>
      <c r="AE237" t="s">
        <v>378</v>
      </c>
      <c r="AJ237" s="3"/>
      <c r="AK237" s="3"/>
      <c r="AL237" s="3"/>
      <c r="AM237" s="3"/>
      <c r="AN237" s="18"/>
      <c r="AO237" s="3"/>
    </row>
    <row r="238" spans="2:41" ht="23.25">
      <c r="B238" s="175" t="str">
        <f>IF(C236&lt;0,"NO PAGAR","COBRAR'")</f>
        <v>COBRAR'</v>
      </c>
      <c r="C238" s="175"/>
      <c r="E238" s="4">
        <v>44994</v>
      </c>
      <c r="F238" s="3" t="s">
        <v>511</v>
      </c>
      <c r="G238" s="3" t="s">
        <v>200</v>
      </c>
      <c r="H238" s="5">
        <v>170</v>
      </c>
      <c r="I238" t="s">
        <v>136</v>
      </c>
      <c r="N238" s="3"/>
      <c r="O238" s="3"/>
      <c r="P238" s="3"/>
      <c r="Q238" s="3"/>
      <c r="R238" s="18"/>
      <c r="S238" s="3"/>
      <c r="V238" s="17"/>
      <c r="X238" s="6"/>
      <c r="Y238" s="8"/>
      <c r="AA238" s="4">
        <v>44963</v>
      </c>
      <c r="AB238" s="3" t="s">
        <v>149</v>
      </c>
      <c r="AC238" s="3" t="s">
        <v>89</v>
      </c>
      <c r="AD238" s="5">
        <v>170</v>
      </c>
      <c r="AE238" t="s">
        <v>378</v>
      </c>
      <c r="AJ238" s="3"/>
      <c r="AK238" s="3"/>
      <c r="AL238" s="3"/>
      <c r="AM238" s="3"/>
      <c r="AN238" s="18"/>
      <c r="AO238" s="3"/>
    </row>
    <row r="239" spans="2:41">
      <c r="B239" s="168" t="s">
        <v>9</v>
      </c>
      <c r="C239" s="169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68" t="s">
        <v>9</v>
      </c>
      <c r="Y239" s="169"/>
      <c r="AA239" s="4">
        <v>44980</v>
      </c>
      <c r="AB239" s="3" t="s">
        <v>201</v>
      </c>
      <c r="AC239" s="3" t="s">
        <v>141</v>
      </c>
      <c r="AD239" s="5">
        <v>180</v>
      </c>
      <c r="AE239" t="s">
        <v>146</v>
      </c>
      <c r="AJ239" s="3"/>
      <c r="AK239" s="3"/>
      <c r="AL239" s="3"/>
      <c r="AM239" s="3"/>
      <c r="AN239" s="18"/>
      <c r="AO239" s="3"/>
    </row>
    <row r="240" spans="2:41">
      <c r="B240" s="9" t="str">
        <f>IF(Y191&lt;0,"SALDO ADELANTADO","SALDO A FAVOR '")</f>
        <v>SALDO A FAVOR '</v>
      </c>
      <c r="C240" s="10" t="b">
        <f>IF(Y191&lt;=0,Y191*-1)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9" t="str">
        <f>IF(C236&lt;0,"SALDO ADELANTADO","SALDO A FAVOR'")</f>
        <v>SALDO A FAVOR'</v>
      </c>
      <c r="Y240" s="10" t="b">
        <f>IF(C236&lt;=0,C236*-1)</f>
        <v>0</v>
      </c>
      <c r="AA240" s="4">
        <v>44986</v>
      </c>
      <c r="AB240" s="3" t="s">
        <v>201</v>
      </c>
      <c r="AC240" s="3" t="s">
        <v>189</v>
      </c>
      <c r="AD240" s="5">
        <v>580</v>
      </c>
      <c r="AE240" t="s">
        <v>136</v>
      </c>
      <c r="AJ240" s="3"/>
      <c r="AK240" s="3"/>
      <c r="AL240" s="3"/>
      <c r="AM240" s="3"/>
      <c r="AN240" s="18"/>
      <c r="AO240" s="3"/>
    </row>
    <row r="241" spans="2:41">
      <c r="B241" s="11" t="s">
        <v>10</v>
      </c>
      <c r="C241" s="10">
        <f>R249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10</v>
      </c>
      <c r="Y241" s="10">
        <f>AN249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11</v>
      </c>
      <c r="C242" s="10">
        <v>30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11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12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12</v>
      </c>
      <c r="Y243" s="10">
        <v>10</v>
      </c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13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13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14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14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15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15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16</v>
      </c>
      <c r="C247" s="10"/>
      <c r="E247" s="170" t="s">
        <v>7</v>
      </c>
      <c r="F247" s="171"/>
      <c r="G247" s="172"/>
      <c r="H247" s="5">
        <f>SUM(H233:H246)</f>
        <v>1920</v>
      </c>
      <c r="N247" s="3"/>
      <c r="O247" s="3"/>
      <c r="P247" s="3"/>
      <c r="Q247" s="3"/>
      <c r="R247" s="18"/>
      <c r="S247" s="3"/>
      <c r="V247" s="17"/>
      <c r="X247" s="11" t="s">
        <v>16</v>
      </c>
      <c r="Y247" s="10"/>
      <c r="AA247" s="170" t="s">
        <v>7</v>
      </c>
      <c r="AB247" s="171"/>
      <c r="AC247" s="172"/>
      <c r="AD247" s="5">
        <f>SUM(AD233:AD246)</f>
        <v>1990</v>
      </c>
      <c r="AJ247" s="3"/>
      <c r="AK247" s="3"/>
      <c r="AL247" s="3"/>
      <c r="AM247" s="3"/>
      <c r="AN247" s="18"/>
      <c r="AO247" s="3"/>
    </row>
    <row r="248" spans="2:41">
      <c r="B248" s="11" t="s">
        <v>17</v>
      </c>
      <c r="C248" s="10"/>
      <c r="E248" s="13"/>
      <c r="F248" s="13"/>
      <c r="G248" s="13"/>
      <c r="N248" s="3"/>
      <c r="O248" s="3"/>
      <c r="P248" s="3"/>
      <c r="Q248" s="3"/>
      <c r="R248" s="18"/>
      <c r="S248" s="3"/>
      <c r="V248" s="17"/>
      <c r="X248" s="11" t="s">
        <v>529</v>
      </c>
      <c r="Y248" s="10">
        <f>'combustibles '!I104</f>
        <v>50</v>
      </c>
      <c r="AA248" s="13"/>
      <c r="AB248" s="13"/>
      <c r="AC248" s="13"/>
      <c r="AJ248" s="3"/>
      <c r="AK248" s="3"/>
      <c r="AL248" s="3"/>
      <c r="AM248" s="3"/>
      <c r="AN248" s="18"/>
      <c r="AO248" s="3"/>
    </row>
    <row r="249" spans="2:41">
      <c r="B249" s="12"/>
      <c r="C249" s="10"/>
      <c r="N249" s="170" t="s">
        <v>7</v>
      </c>
      <c r="O249" s="171"/>
      <c r="P249" s="171"/>
      <c r="Q249" s="172"/>
      <c r="R249" s="18">
        <f>SUM(R233:R248)</f>
        <v>0</v>
      </c>
      <c r="S249" s="3"/>
      <c r="V249" s="17"/>
      <c r="X249" s="12"/>
      <c r="Y249" s="10"/>
      <c r="AJ249" s="170" t="s">
        <v>7</v>
      </c>
      <c r="AK249" s="171"/>
      <c r="AL249" s="171"/>
      <c r="AM249" s="172"/>
      <c r="AN249" s="18">
        <f>SUM(AN233:AN248)</f>
        <v>0</v>
      </c>
      <c r="AO249" s="3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E252" s="14"/>
      <c r="V252" s="17"/>
      <c r="X252" s="12"/>
      <c r="Y252" s="10"/>
      <c r="AA252" s="14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 ht="22.5">
      <c r="B256" s="12"/>
      <c r="C256" s="10"/>
      <c r="V256" s="17"/>
      <c r="X256" s="12"/>
      <c r="Y256" s="10"/>
      <c r="AE256" s="73" t="s">
        <v>486</v>
      </c>
      <c r="AF256" s="74">
        <v>1179</v>
      </c>
    </row>
    <row r="257" spans="2:31">
      <c r="B257" s="12"/>
      <c r="C257" s="10"/>
      <c r="V257" s="17"/>
      <c r="X257" s="12"/>
      <c r="Y257" s="10"/>
    </row>
    <row r="258" spans="2:31">
      <c r="B258" s="11"/>
      <c r="C258" s="10"/>
      <c r="V258" s="17"/>
      <c r="X258" s="11"/>
      <c r="Y258" s="10"/>
    </row>
    <row r="259" spans="2:31">
      <c r="B259" s="15" t="s">
        <v>18</v>
      </c>
      <c r="C259" s="16">
        <f>SUM(C240:C258)</f>
        <v>30</v>
      </c>
      <c r="D259" t="s">
        <v>22</v>
      </c>
      <c r="E259" t="s">
        <v>21</v>
      </c>
      <c r="V259" s="17"/>
      <c r="X259" s="15" t="s">
        <v>18</v>
      </c>
      <c r="Y259" s="16">
        <f>SUM(Y240:Y258)</f>
        <v>60</v>
      </c>
      <c r="Z259" t="s">
        <v>22</v>
      </c>
      <c r="AA259" t="s">
        <v>21</v>
      </c>
    </row>
    <row r="260" spans="2:31">
      <c r="E260" s="1" t="s">
        <v>19</v>
      </c>
      <c r="V260" s="17"/>
      <c r="AA260" s="1" t="s">
        <v>19</v>
      </c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</row>
    <row r="272" spans="2:31">
      <c r="V272" s="17"/>
      <c r="AC272" s="176" t="s">
        <v>29</v>
      </c>
      <c r="AD272" s="176"/>
      <c r="AE272" s="176"/>
    </row>
    <row r="273" spans="2:41">
      <c r="H273" s="173" t="s">
        <v>28</v>
      </c>
      <c r="I273" s="173"/>
      <c r="J273" s="173"/>
      <c r="V273" s="17"/>
      <c r="AC273" s="176"/>
      <c r="AD273" s="176"/>
      <c r="AE273" s="176"/>
    </row>
    <row r="274" spans="2:41">
      <c r="H274" s="173"/>
      <c r="I274" s="173"/>
      <c r="J274" s="173"/>
      <c r="V274" s="17"/>
      <c r="AC274" s="176"/>
      <c r="AD274" s="176"/>
      <c r="AE274" s="176"/>
    </row>
    <row r="275" spans="2:41">
      <c r="V275" s="17"/>
    </row>
    <row r="276" spans="2:41">
      <c r="V276" s="17"/>
    </row>
    <row r="277" spans="2:41" ht="23.25">
      <c r="B277" s="22" t="s">
        <v>65</v>
      </c>
      <c r="V277" s="17"/>
      <c r="X277" s="22" t="s">
        <v>65</v>
      </c>
    </row>
    <row r="278" spans="2:41" ht="23.25">
      <c r="B278" s="23" t="s">
        <v>32</v>
      </c>
      <c r="C278" s="20">
        <f>IF(X231="PAGADO",0,Y236)</f>
        <v>0</v>
      </c>
      <c r="E278" s="174" t="s">
        <v>253</v>
      </c>
      <c r="F278" s="174"/>
      <c r="G278" s="174"/>
      <c r="H278" s="174"/>
      <c r="V278" s="17"/>
      <c r="X278" s="23" t="s">
        <v>32</v>
      </c>
      <c r="Y278" s="20">
        <f>IF(B278="PAGADO",0,C283)</f>
        <v>-367.1</v>
      </c>
      <c r="AA278" s="174" t="s">
        <v>253</v>
      </c>
      <c r="AB278" s="174"/>
      <c r="AC278" s="174"/>
      <c r="AD278" s="174"/>
    </row>
    <row r="279" spans="2:41">
      <c r="B279" s="1" t="s">
        <v>0</v>
      </c>
      <c r="C279" s="19">
        <f>H294</f>
        <v>0</v>
      </c>
      <c r="E279" s="2" t="s">
        <v>1</v>
      </c>
      <c r="F279" s="2" t="s">
        <v>2</v>
      </c>
      <c r="G279" s="2" t="s">
        <v>3</v>
      </c>
      <c r="H279" s="2" t="s">
        <v>4</v>
      </c>
      <c r="N279" s="2" t="s">
        <v>1</v>
      </c>
      <c r="O279" s="2" t="s">
        <v>5</v>
      </c>
      <c r="P279" s="2" t="s">
        <v>4</v>
      </c>
      <c r="Q279" s="2" t="s">
        <v>6</v>
      </c>
      <c r="R279" s="2" t="s">
        <v>7</v>
      </c>
      <c r="S279" s="3"/>
      <c r="V279" s="17"/>
      <c r="X279" s="1" t="s">
        <v>0</v>
      </c>
      <c r="Y279" s="19">
        <f>AD294</f>
        <v>170</v>
      </c>
      <c r="AA279" s="2" t="s">
        <v>1</v>
      </c>
      <c r="AB279" s="2" t="s">
        <v>2</v>
      </c>
      <c r="AC279" s="2" t="s">
        <v>3</v>
      </c>
      <c r="AD279" s="2" t="s">
        <v>4</v>
      </c>
      <c r="AJ279" s="2" t="s">
        <v>1</v>
      </c>
      <c r="AK279" s="2" t="s">
        <v>5</v>
      </c>
      <c r="AL279" s="2" t="s">
        <v>4</v>
      </c>
      <c r="AM279" s="2" t="s">
        <v>6</v>
      </c>
      <c r="AN279" s="2" t="s">
        <v>7</v>
      </c>
      <c r="AO279" s="3"/>
    </row>
    <row r="280" spans="2:41">
      <c r="C280" s="20"/>
      <c r="E280" s="4"/>
      <c r="F280" s="3"/>
      <c r="G280" s="3"/>
      <c r="H280" s="5"/>
      <c r="N280" s="25"/>
      <c r="O280" s="3"/>
      <c r="P280" s="3"/>
      <c r="Q280" s="3"/>
      <c r="R280" s="18"/>
      <c r="S280" s="3"/>
      <c r="V280" s="17"/>
      <c r="Y280" s="20"/>
      <c r="AA280" s="4">
        <v>44967</v>
      </c>
      <c r="AB280" s="3" t="s">
        <v>149</v>
      </c>
      <c r="AC280" s="3" t="s">
        <v>141</v>
      </c>
      <c r="AD280" s="5">
        <v>170</v>
      </c>
      <c r="AJ280" s="25">
        <v>45028</v>
      </c>
      <c r="AK280" s="3" t="s">
        <v>629</v>
      </c>
      <c r="AL280" s="3"/>
      <c r="AM280" s="3"/>
      <c r="AN280" s="18">
        <v>59.25</v>
      </c>
      <c r="AO280" s="3"/>
    </row>
    <row r="281" spans="2:41">
      <c r="B281" s="1" t="s">
        <v>24</v>
      </c>
      <c r="C281" s="19">
        <f>IF(C278&gt;0,C278+C279,C279)</f>
        <v>0</v>
      </c>
      <c r="E281" s="4"/>
      <c r="F281" s="3"/>
      <c r="G281" s="3"/>
      <c r="H281" s="5"/>
      <c r="N281" s="25">
        <v>45015</v>
      </c>
      <c r="O281" s="3" t="s">
        <v>589</v>
      </c>
      <c r="P281" s="3">
        <v>20</v>
      </c>
      <c r="Q281" s="3"/>
      <c r="R281" s="18">
        <v>20</v>
      </c>
      <c r="S281" s="3"/>
      <c r="V281" s="17"/>
      <c r="X281" s="1" t="s">
        <v>24</v>
      </c>
      <c r="Y281" s="19">
        <f>IF(Y278&gt;0,Y278+Y279,Y279)</f>
        <v>170</v>
      </c>
      <c r="AA281" s="4"/>
      <c r="AB281" s="3"/>
      <c r="AC281" s="3"/>
      <c r="AD281" s="5"/>
      <c r="AJ281" s="25">
        <v>45028</v>
      </c>
      <c r="AK281" s="3" t="s">
        <v>630</v>
      </c>
      <c r="AL281" s="3"/>
      <c r="AM281" s="3"/>
      <c r="AN281" s="18">
        <v>27.68</v>
      </c>
      <c r="AO281" s="3"/>
    </row>
    <row r="282" spans="2:41">
      <c r="B282" s="1" t="s">
        <v>9</v>
      </c>
      <c r="C282" s="20">
        <f>C305</f>
        <v>367.1</v>
      </c>
      <c r="E282" s="4"/>
      <c r="F282" s="3"/>
      <c r="G282" s="3"/>
      <c r="H282" s="5"/>
      <c r="N282" s="25">
        <v>45013</v>
      </c>
      <c r="O282" s="3" t="s">
        <v>602</v>
      </c>
      <c r="P282" s="3"/>
      <c r="Q282" s="3"/>
      <c r="R282" s="18">
        <v>300</v>
      </c>
      <c r="S282" s="3"/>
      <c r="V282" s="17"/>
      <c r="X282" s="1" t="s">
        <v>9</v>
      </c>
      <c r="Y282" s="20">
        <f>Y305</f>
        <v>727.68999999999994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6" t="s">
        <v>25</v>
      </c>
      <c r="C283" s="21">
        <f>C281-C282</f>
        <v>-367.1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6" t="s">
        <v>8</v>
      </c>
      <c r="Y283" s="21">
        <f>Y281-Y282</f>
        <v>-557.68999999999994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ht="26.25">
      <c r="B284" s="177" t="str">
        <f>IF(C283&lt;0,"NO PAGAR","COBRAR")</f>
        <v>NO PAGAR</v>
      </c>
      <c r="C284" s="177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177" t="str">
        <f>IF(Y283&lt;0,"NO PAGAR","COBRAR")</f>
        <v>NO PAGAR</v>
      </c>
      <c r="Y284" s="177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168" t="s">
        <v>9</v>
      </c>
      <c r="C285" s="169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168" t="s">
        <v>9</v>
      </c>
      <c r="Y285" s="169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9" t="str">
        <f>IF(C319&lt;0,"SALDO A FAVOR","SALDO ADELANTAD0'")</f>
        <v>SALDO ADELANTAD0'</v>
      </c>
      <c r="C286" s="10" t="b">
        <f>IF(Y236&lt;=0,Y236*-1)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9" t="str">
        <f>IF(C283&lt;0,"SALDO ADELANTADO","SALDO A FAVOR'")</f>
        <v>SALDO ADELANTADO</v>
      </c>
      <c r="Y286" s="10">
        <f>IF(C283&lt;=0,C283*-1)</f>
        <v>367.1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10</v>
      </c>
      <c r="C287" s="10">
        <f>R296</f>
        <v>320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10</v>
      </c>
      <c r="Y287" s="10">
        <f>AN296</f>
        <v>86.93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11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11</v>
      </c>
      <c r="Y288" s="10">
        <v>110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12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12</v>
      </c>
      <c r="Y289" s="10">
        <v>30</v>
      </c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13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13</v>
      </c>
      <c r="Y290" s="10">
        <v>20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14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626</v>
      </c>
      <c r="Y291" s="10">
        <v>95.64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15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15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572</v>
      </c>
      <c r="C293" s="10">
        <v>47.1</v>
      </c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609</v>
      </c>
      <c r="Y293" s="10">
        <v>18.02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17</v>
      </c>
      <c r="C294" s="10"/>
      <c r="E294" s="170" t="s">
        <v>7</v>
      </c>
      <c r="F294" s="171"/>
      <c r="G294" s="172"/>
      <c r="H294" s="5">
        <f>SUM(H280:H293)</f>
        <v>0</v>
      </c>
      <c r="N294" s="3"/>
      <c r="O294" s="3"/>
      <c r="P294" s="3"/>
      <c r="Q294" s="3"/>
      <c r="R294" s="18"/>
      <c r="S294" s="3"/>
      <c r="V294" s="17"/>
      <c r="X294" s="11" t="s">
        <v>17</v>
      </c>
      <c r="Y294" s="10"/>
      <c r="AA294" s="170" t="s">
        <v>7</v>
      </c>
      <c r="AB294" s="171"/>
      <c r="AC294" s="172"/>
      <c r="AD294" s="5">
        <f>SUM(AD280:AD293)</f>
        <v>170</v>
      </c>
      <c r="AJ294" s="3"/>
      <c r="AK294" s="3"/>
      <c r="AL294" s="3"/>
      <c r="AM294" s="3"/>
      <c r="AN294" s="18"/>
      <c r="AO294" s="3"/>
    </row>
    <row r="295" spans="2:41">
      <c r="B295" s="12"/>
      <c r="C295" s="10"/>
      <c r="E295" s="13"/>
      <c r="F295" s="13"/>
      <c r="G295" s="13"/>
      <c r="N295" s="3"/>
      <c r="O295" s="3"/>
      <c r="P295" s="3"/>
      <c r="Q295" s="3"/>
      <c r="R295" s="18"/>
      <c r="S295" s="3"/>
      <c r="V295" s="17"/>
      <c r="X295" s="12"/>
      <c r="Y295" s="10"/>
      <c r="AA295" s="13"/>
      <c r="AB295" s="13"/>
      <c r="AC295" s="13"/>
      <c r="AJ295" s="3"/>
      <c r="AK295" s="3"/>
      <c r="AL295" s="3"/>
      <c r="AM295" s="3"/>
      <c r="AN295" s="18"/>
      <c r="AO295" s="3"/>
    </row>
    <row r="296" spans="2:41">
      <c r="B296" s="12"/>
      <c r="C296" s="10"/>
      <c r="N296" s="170" t="s">
        <v>7</v>
      </c>
      <c r="O296" s="171"/>
      <c r="P296" s="171"/>
      <c r="Q296" s="172"/>
      <c r="R296" s="18">
        <f>SUM(R280:R295)</f>
        <v>320</v>
      </c>
      <c r="S296" s="3"/>
      <c r="V296" s="17"/>
      <c r="X296" s="12"/>
      <c r="Y296" s="10"/>
      <c r="AJ296" s="170" t="s">
        <v>7</v>
      </c>
      <c r="AK296" s="171"/>
      <c r="AL296" s="171"/>
      <c r="AM296" s="172"/>
      <c r="AN296" s="18">
        <f>SUM(AN280:AN295)</f>
        <v>86.93</v>
      </c>
      <c r="AO296" s="3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E299" s="14"/>
      <c r="V299" s="17"/>
      <c r="X299" s="12"/>
      <c r="Y299" s="10"/>
      <c r="AA299" s="14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1"/>
      <c r="C304" s="10"/>
      <c r="V304" s="17"/>
      <c r="X304" s="11"/>
      <c r="Y304" s="10"/>
    </row>
    <row r="305" spans="1:43">
      <c r="B305" s="15" t="s">
        <v>18</v>
      </c>
      <c r="C305" s="16">
        <f>SUM(C286:C304)</f>
        <v>367.1</v>
      </c>
      <c r="V305" s="17"/>
      <c r="X305" s="15" t="s">
        <v>18</v>
      </c>
      <c r="Y305" s="16">
        <f>SUM(Y286:Y304)</f>
        <v>727.68999999999994</v>
      </c>
    </row>
    <row r="306" spans="1:43">
      <c r="D306" t="s">
        <v>22</v>
      </c>
      <c r="E306" t="s">
        <v>21</v>
      </c>
      <c r="V306" s="17"/>
      <c r="Z306" t="s">
        <v>22</v>
      </c>
      <c r="AA306" t="s">
        <v>21</v>
      </c>
    </row>
    <row r="307" spans="1:43">
      <c r="E307" s="1" t="s">
        <v>19</v>
      </c>
      <c r="V307" s="17"/>
      <c r="AA307" s="1" t="s">
        <v>19</v>
      </c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V317" s="17"/>
    </row>
    <row r="318" spans="1:43">
      <c r="H318" s="173" t="s">
        <v>30</v>
      </c>
      <c r="I318" s="173"/>
      <c r="J318" s="173"/>
      <c r="V318" s="17"/>
      <c r="AA318" s="173" t="s">
        <v>31</v>
      </c>
      <c r="AB318" s="173"/>
      <c r="AC318" s="173"/>
    </row>
    <row r="319" spans="1:43">
      <c r="H319" s="173"/>
      <c r="I319" s="173"/>
      <c r="J319" s="173"/>
      <c r="V319" s="17"/>
      <c r="AA319" s="173"/>
      <c r="AB319" s="173"/>
      <c r="AC319" s="173"/>
    </row>
    <row r="320" spans="1:43">
      <c r="V320" s="17"/>
    </row>
    <row r="321" spans="2:41">
      <c r="V321" s="17"/>
    </row>
    <row r="322" spans="2:41" ht="23.25">
      <c r="B322" s="24" t="s">
        <v>65</v>
      </c>
      <c r="V322" s="17"/>
      <c r="X322" s="22" t="s">
        <v>65</v>
      </c>
    </row>
    <row r="323" spans="2:41" ht="23.25">
      <c r="B323" s="23" t="s">
        <v>32</v>
      </c>
      <c r="C323" s="20">
        <f>IF(X278="PAGADO",0,Y283)</f>
        <v>-557.68999999999994</v>
      </c>
      <c r="E323" s="174" t="s">
        <v>309</v>
      </c>
      <c r="F323" s="174"/>
      <c r="G323" s="174"/>
      <c r="H323" s="174"/>
      <c r="V323" s="17"/>
      <c r="X323" s="23" t="s">
        <v>32</v>
      </c>
      <c r="Y323" s="20">
        <f>IF(B1084="PAGADO",0,C328)</f>
        <v>-324.73999999999978</v>
      </c>
      <c r="AA323" s="174" t="s">
        <v>309</v>
      </c>
      <c r="AB323" s="174"/>
      <c r="AC323" s="174"/>
      <c r="AD323" s="174"/>
    </row>
    <row r="324" spans="2:41">
      <c r="B324" s="1" t="s">
        <v>0</v>
      </c>
      <c r="C324" s="19">
        <f>H340</f>
        <v>4030</v>
      </c>
      <c r="E324" s="2" t="s">
        <v>1</v>
      </c>
      <c r="F324" s="2" t="s">
        <v>2</v>
      </c>
      <c r="G324" s="2" t="s">
        <v>3</v>
      </c>
      <c r="H324" s="2" t="s">
        <v>4</v>
      </c>
      <c r="N324" s="2" t="s">
        <v>1</v>
      </c>
      <c r="O324" s="2" t="s">
        <v>5</v>
      </c>
      <c r="P324" s="2" t="s">
        <v>4</v>
      </c>
      <c r="Q324" s="2" t="s">
        <v>6</v>
      </c>
      <c r="R324" s="2" t="s">
        <v>7</v>
      </c>
      <c r="S324" s="3"/>
      <c r="V324" s="17"/>
      <c r="X324" s="1" t="s">
        <v>0</v>
      </c>
      <c r="Y324" s="19">
        <f>AD339</f>
        <v>490</v>
      </c>
      <c r="AA324" s="2" t="s">
        <v>1</v>
      </c>
      <c r="AB324" s="2" t="s">
        <v>2</v>
      </c>
      <c r="AC324" s="2" t="s">
        <v>3</v>
      </c>
      <c r="AD324" s="2" t="s">
        <v>4</v>
      </c>
      <c r="AE324" s="2" t="s">
        <v>167</v>
      </c>
      <c r="AJ324" s="2" t="s">
        <v>1</v>
      </c>
      <c r="AK324" s="2" t="s">
        <v>5</v>
      </c>
      <c r="AL324" s="2" t="s">
        <v>4</v>
      </c>
      <c r="AM324" s="2" t="s">
        <v>6</v>
      </c>
      <c r="AN324" s="2" t="s">
        <v>7</v>
      </c>
      <c r="AO324" s="3"/>
    </row>
    <row r="325" spans="2:41">
      <c r="C325" s="20"/>
      <c r="E325" s="4">
        <v>45000</v>
      </c>
      <c r="F325" s="3" t="s">
        <v>500</v>
      </c>
      <c r="G325" s="3" t="s">
        <v>106</v>
      </c>
      <c r="H325" s="5">
        <v>320</v>
      </c>
      <c r="I325" t="s">
        <v>378</v>
      </c>
      <c r="N325" s="25">
        <v>45033</v>
      </c>
      <c r="O325" s="3" t="s">
        <v>433</v>
      </c>
      <c r="P325" s="3">
        <v>2600</v>
      </c>
      <c r="Q325" s="3"/>
      <c r="R325" s="18">
        <v>3600</v>
      </c>
      <c r="S325" s="3"/>
      <c r="V325" s="17"/>
      <c r="Y325" s="20"/>
      <c r="AA325" s="25">
        <v>44985</v>
      </c>
      <c r="AB325" s="3" t="s">
        <v>324</v>
      </c>
      <c r="AC325" s="3" t="s">
        <v>674</v>
      </c>
      <c r="AD325" s="3">
        <v>150</v>
      </c>
      <c r="AE325" s="18" t="s">
        <v>675</v>
      </c>
      <c r="AJ325" s="25"/>
      <c r="AK325" s="3"/>
      <c r="AL325" s="3"/>
      <c r="AM325" s="3"/>
      <c r="AN325" s="18"/>
      <c r="AO325" s="3"/>
    </row>
    <row r="326" spans="2:41">
      <c r="B326" s="1" t="s">
        <v>24</v>
      </c>
      <c r="C326" s="19">
        <f>IF(C323&gt;0,C323+C324,C324)</f>
        <v>4030</v>
      </c>
      <c r="E326" s="4">
        <v>45004</v>
      </c>
      <c r="F326" s="3" t="s">
        <v>496</v>
      </c>
      <c r="G326" s="3" t="s">
        <v>332</v>
      </c>
      <c r="H326" s="5">
        <v>310</v>
      </c>
      <c r="I326" t="s">
        <v>378</v>
      </c>
      <c r="N326" s="25">
        <v>45035</v>
      </c>
      <c r="O326" s="3" t="s">
        <v>433</v>
      </c>
      <c r="P326" s="3"/>
      <c r="Q326" s="3">
        <v>1216</v>
      </c>
      <c r="R326" s="18">
        <v>150</v>
      </c>
      <c r="S326" s="3"/>
      <c r="V326" s="17"/>
      <c r="X326" s="1" t="s">
        <v>24</v>
      </c>
      <c r="Y326" s="19">
        <f>IF(Y323&gt;0,Y323+Y324,Y324)</f>
        <v>490</v>
      </c>
      <c r="AA326" s="4">
        <v>44987</v>
      </c>
      <c r="AB326" s="3" t="s">
        <v>149</v>
      </c>
      <c r="AC326" s="3" t="s">
        <v>674</v>
      </c>
      <c r="AD326" s="5">
        <v>170</v>
      </c>
      <c r="AE326" s="3" t="s">
        <v>675</v>
      </c>
      <c r="AJ326" s="25"/>
      <c r="AK326" s="3"/>
      <c r="AL326" s="3"/>
      <c r="AM326" s="3"/>
      <c r="AN326" s="18"/>
      <c r="AO326" s="3"/>
    </row>
    <row r="327" spans="2:41">
      <c r="B327" s="1" t="s">
        <v>9</v>
      </c>
      <c r="C327" s="20">
        <f>C351</f>
        <v>4354.74</v>
      </c>
      <c r="E327" s="4">
        <v>45012</v>
      </c>
      <c r="F327" s="3" t="s">
        <v>496</v>
      </c>
      <c r="G327" s="3" t="s">
        <v>646</v>
      </c>
      <c r="H327" s="5">
        <v>340</v>
      </c>
      <c r="I327" t="s">
        <v>378</v>
      </c>
      <c r="N327" s="3"/>
      <c r="O327" s="3"/>
      <c r="P327" s="3"/>
      <c r="Q327" s="3"/>
      <c r="R327" s="18"/>
      <c r="S327" s="3"/>
      <c r="V327" s="17"/>
      <c r="X327" s="1" t="s">
        <v>9</v>
      </c>
      <c r="Y327" s="20">
        <f>Y343</f>
        <v>838.98999999999978</v>
      </c>
      <c r="AA327" s="4">
        <v>44991</v>
      </c>
      <c r="AB327" s="3" t="s">
        <v>149</v>
      </c>
      <c r="AC327" s="3" t="s">
        <v>674</v>
      </c>
      <c r="AD327" s="5">
        <v>170</v>
      </c>
      <c r="AE327" s="3" t="s">
        <v>691</v>
      </c>
      <c r="AJ327" s="3"/>
      <c r="AK327" s="3"/>
      <c r="AL327" s="3"/>
      <c r="AM327" s="3"/>
      <c r="AN327" s="18"/>
      <c r="AO327" s="3"/>
    </row>
    <row r="328" spans="2:41">
      <c r="B328" s="6" t="s">
        <v>26</v>
      </c>
      <c r="C328" s="21">
        <f>C326-C327</f>
        <v>-324.73999999999978</v>
      </c>
      <c r="E328" s="4">
        <v>45008</v>
      </c>
      <c r="F328" s="3" t="s">
        <v>496</v>
      </c>
      <c r="G328" s="3" t="s">
        <v>97</v>
      </c>
      <c r="H328" s="5">
        <v>285</v>
      </c>
      <c r="I328" t="s">
        <v>136</v>
      </c>
      <c r="N328" s="3"/>
      <c r="O328" s="3"/>
      <c r="P328" s="3"/>
      <c r="Q328" s="3"/>
      <c r="R328" s="18"/>
      <c r="S328" s="3"/>
      <c r="V328" s="17"/>
      <c r="X328" s="6" t="s">
        <v>27</v>
      </c>
      <c r="Y328" s="21">
        <f>Y326-Y327</f>
        <v>-348.98999999999978</v>
      </c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 ht="23.25">
      <c r="B329" s="6"/>
      <c r="C329" s="7"/>
      <c r="E329" s="4">
        <v>45029</v>
      </c>
      <c r="F329" s="3" t="s">
        <v>324</v>
      </c>
      <c r="G329" s="3" t="s">
        <v>89</v>
      </c>
      <c r="H329" s="5">
        <v>150</v>
      </c>
      <c r="I329" t="s">
        <v>378</v>
      </c>
      <c r="N329" s="3"/>
      <c r="O329" s="3"/>
      <c r="P329" s="3"/>
      <c r="Q329" s="3"/>
      <c r="R329" s="18"/>
      <c r="S329" s="3"/>
      <c r="V329" s="17"/>
      <c r="X329" s="175" t="str">
        <f>IF(Y328&lt;0,"NO PAGAR","COBRAR'")</f>
        <v>NO PAGAR</v>
      </c>
      <c r="Y329" s="175"/>
      <c r="AA329" s="4"/>
      <c r="AB329" s="3"/>
      <c r="AC329" s="3"/>
      <c r="AD329" s="5"/>
      <c r="AE329" s="3"/>
      <c r="AJ329" s="3"/>
      <c r="AK329" s="3"/>
      <c r="AL329" s="3"/>
      <c r="AM329" s="3"/>
      <c r="AN329" s="18"/>
      <c r="AO329" s="3"/>
    </row>
    <row r="330" spans="2:41" ht="23.25">
      <c r="B330" s="175" t="str">
        <f>IF(C328&lt;0,"NO PAGAR","COBRAR'")</f>
        <v>NO PAGAR</v>
      </c>
      <c r="C330" s="175"/>
      <c r="E330" s="4">
        <v>44973</v>
      </c>
      <c r="F330" s="3" t="s">
        <v>138</v>
      </c>
      <c r="G330" s="3" t="s">
        <v>143</v>
      </c>
      <c r="H330" s="5">
        <v>190</v>
      </c>
      <c r="I330" t="s">
        <v>146</v>
      </c>
      <c r="N330" s="3"/>
      <c r="O330" s="3"/>
      <c r="P330" s="3"/>
      <c r="Q330" s="3"/>
      <c r="R330" s="18"/>
      <c r="S330" s="3"/>
      <c r="V330" s="17"/>
      <c r="X330" s="6"/>
      <c r="Y330" s="8"/>
      <c r="AA330" s="4"/>
      <c r="AB330" s="3"/>
      <c r="AC330" s="3"/>
      <c r="AD330" s="5"/>
      <c r="AE330" s="3"/>
      <c r="AJ330" s="3"/>
      <c r="AK330" s="3"/>
      <c r="AL330" s="3"/>
      <c r="AM330" s="3"/>
      <c r="AN330" s="18"/>
      <c r="AO330" s="3"/>
    </row>
    <row r="331" spans="2:41">
      <c r="B331" s="168" t="s">
        <v>9</v>
      </c>
      <c r="C331" s="169"/>
      <c r="E331" s="4">
        <v>44980</v>
      </c>
      <c r="F331" s="3" t="s">
        <v>138</v>
      </c>
      <c r="G331" s="3" t="s">
        <v>152</v>
      </c>
      <c r="H331" s="5">
        <v>190</v>
      </c>
      <c r="I331" t="s">
        <v>378</v>
      </c>
      <c r="N331" s="3"/>
      <c r="O331" s="3"/>
      <c r="P331" s="3"/>
      <c r="Q331" s="3"/>
      <c r="R331" s="18"/>
      <c r="S331" s="3"/>
      <c r="V331" s="17"/>
      <c r="X331" s="168" t="s">
        <v>9</v>
      </c>
      <c r="Y331" s="169"/>
      <c r="AA331" s="4"/>
      <c r="AB331" s="3"/>
      <c r="AC331" s="3"/>
      <c r="AD331" s="5"/>
      <c r="AE331" s="3"/>
      <c r="AJ331" s="3"/>
      <c r="AK331" s="3"/>
      <c r="AL331" s="3"/>
      <c r="AM331" s="3"/>
      <c r="AN331" s="18"/>
      <c r="AO331" s="3"/>
    </row>
    <row r="332" spans="2:41">
      <c r="B332" s="9" t="str">
        <f>IF(Y283&lt;0,"SALDO ADELANTADO","SALDO A FAVOR '")</f>
        <v>SALDO ADELANTADO</v>
      </c>
      <c r="C332" s="10">
        <f>IF(Y283&lt;=0,Y283*-1)</f>
        <v>557.68999999999994</v>
      </c>
      <c r="E332" s="4">
        <v>44984</v>
      </c>
      <c r="F332" s="3" t="s">
        <v>138</v>
      </c>
      <c r="G332" s="3" t="s">
        <v>89</v>
      </c>
      <c r="H332" s="5">
        <v>170</v>
      </c>
      <c r="I332" t="s">
        <v>146</v>
      </c>
      <c r="N332" s="3"/>
      <c r="O332" s="3"/>
      <c r="P332" s="3"/>
      <c r="Q332" s="3"/>
      <c r="R332" s="18"/>
      <c r="S332" s="3"/>
      <c r="V332" s="17"/>
      <c r="X332" s="9" t="str">
        <f>IF(C328&lt;0,"SALDO ADELANTADO","SALDO A FAVOR'")</f>
        <v>SALDO ADELANTADO</v>
      </c>
      <c r="Y332" s="10">
        <f>IF(C328&lt;=0,C328*-1)</f>
        <v>324.73999999999978</v>
      </c>
      <c r="AA332" s="4"/>
      <c r="AB332" s="3"/>
      <c r="AC332" s="3"/>
      <c r="AD332" s="5"/>
      <c r="AE332" s="3"/>
      <c r="AJ332" s="3"/>
      <c r="AK332" s="3"/>
      <c r="AL332" s="3"/>
      <c r="AM332" s="3"/>
      <c r="AN332" s="18"/>
      <c r="AO332" s="3"/>
    </row>
    <row r="333" spans="2:41">
      <c r="B333" s="11" t="s">
        <v>10</v>
      </c>
      <c r="C333" s="10">
        <f>R341</f>
        <v>3750</v>
      </c>
      <c r="E333" s="4">
        <v>44987</v>
      </c>
      <c r="F333" s="3" t="s">
        <v>138</v>
      </c>
      <c r="G333" s="3" t="s">
        <v>647</v>
      </c>
      <c r="H333" s="5">
        <v>170</v>
      </c>
      <c r="I333" t="s">
        <v>378</v>
      </c>
      <c r="N333" s="3"/>
      <c r="O333" s="3"/>
      <c r="P333" s="3"/>
      <c r="Q333" s="3"/>
      <c r="R333" s="18"/>
      <c r="S333" s="3"/>
      <c r="V333" s="17"/>
      <c r="X333" s="11" t="s">
        <v>10</v>
      </c>
      <c r="Y333" s="10">
        <f>AN341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2:41">
      <c r="B334" s="11" t="s">
        <v>11</v>
      </c>
      <c r="C334" s="10"/>
      <c r="E334" s="4" t="s">
        <v>648</v>
      </c>
      <c r="F334" s="3"/>
      <c r="G334" s="3"/>
      <c r="H334" s="5">
        <v>675</v>
      </c>
      <c r="N334" s="3"/>
      <c r="O334" s="3"/>
      <c r="P334" s="3"/>
      <c r="Q334" s="3"/>
      <c r="R334" s="18"/>
      <c r="S334" s="3"/>
      <c r="V334" s="17"/>
      <c r="X334" s="11" t="s">
        <v>11</v>
      </c>
      <c r="Y334" s="10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2:41">
      <c r="B335" s="11" t="s">
        <v>12</v>
      </c>
      <c r="C335" s="10"/>
      <c r="E335" s="4">
        <v>45007</v>
      </c>
      <c r="F335" s="3" t="s">
        <v>194</v>
      </c>
      <c r="G335" s="3" t="s">
        <v>379</v>
      </c>
      <c r="H335" s="5">
        <v>220</v>
      </c>
      <c r="I335" t="s">
        <v>146</v>
      </c>
      <c r="N335" s="3"/>
      <c r="O335" s="3"/>
      <c r="P335" s="3"/>
      <c r="Q335" s="3"/>
      <c r="R335" s="18"/>
      <c r="S335" s="3"/>
      <c r="V335" s="17"/>
      <c r="X335" s="11" t="s">
        <v>12</v>
      </c>
      <c r="Y335" s="10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2:41">
      <c r="B336" s="11" t="s">
        <v>13</v>
      </c>
      <c r="C336" s="10"/>
      <c r="E336" s="4">
        <v>45014</v>
      </c>
      <c r="F336" s="3" t="s">
        <v>194</v>
      </c>
      <c r="G336" s="3" t="s">
        <v>189</v>
      </c>
      <c r="H336" s="5">
        <v>580</v>
      </c>
      <c r="I336" t="s">
        <v>378</v>
      </c>
      <c r="N336" s="3"/>
      <c r="O336" s="3"/>
      <c r="P336" s="3"/>
      <c r="Q336" s="3"/>
      <c r="R336" s="18"/>
      <c r="S336" s="3"/>
      <c r="V336" s="17"/>
      <c r="X336" s="11" t="s">
        <v>13</v>
      </c>
      <c r="Y336" s="10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11" t="s">
        <v>14</v>
      </c>
      <c r="C337" s="10"/>
      <c r="E337" s="4">
        <v>44964</v>
      </c>
      <c r="F337" s="3" t="s">
        <v>665</v>
      </c>
      <c r="G337" s="3" t="s">
        <v>89</v>
      </c>
      <c r="H337" s="5">
        <v>140</v>
      </c>
      <c r="I337" t="s">
        <v>146</v>
      </c>
      <c r="N337" s="3"/>
      <c r="O337" s="3"/>
      <c r="P337" s="3"/>
      <c r="Q337" s="3"/>
      <c r="R337" s="18"/>
      <c r="S337" s="3"/>
      <c r="V337" s="17"/>
      <c r="X337" s="11" t="s">
        <v>14</v>
      </c>
      <c r="Y337" s="10"/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15</v>
      </c>
      <c r="C338" s="10"/>
      <c r="E338" s="4">
        <v>45033</v>
      </c>
      <c r="F338" s="3" t="s">
        <v>354</v>
      </c>
      <c r="G338" s="3" t="s">
        <v>141</v>
      </c>
      <c r="H338" s="5">
        <v>150</v>
      </c>
      <c r="I338" t="s">
        <v>378</v>
      </c>
      <c r="N338" s="3"/>
      <c r="O338" s="3"/>
      <c r="P338" s="3"/>
      <c r="Q338" s="3"/>
      <c r="R338" s="18"/>
      <c r="S338" s="3"/>
      <c r="V338" s="17"/>
      <c r="X338" s="11" t="s">
        <v>15</v>
      </c>
      <c r="Y338" s="10"/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671</v>
      </c>
      <c r="C339" s="10">
        <v>47.05</v>
      </c>
      <c r="E339" s="4">
        <v>45034</v>
      </c>
      <c r="F339" s="3" t="s">
        <v>354</v>
      </c>
      <c r="G339" s="3" t="s">
        <v>89</v>
      </c>
      <c r="H339" s="5">
        <v>140</v>
      </c>
      <c r="I339" t="s">
        <v>378</v>
      </c>
      <c r="N339" s="3"/>
      <c r="O339" s="3"/>
      <c r="P339" s="3"/>
      <c r="Q339" s="3"/>
      <c r="R339" s="18"/>
      <c r="S339" s="3"/>
      <c r="V339" s="17"/>
      <c r="X339" s="11" t="s">
        <v>16</v>
      </c>
      <c r="Y339" s="10"/>
      <c r="AA339" s="170" t="s">
        <v>7</v>
      </c>
      <c r="AB339" s="171"/>
      <c r="AC339" s="172"/>
      <c r="AD339" s="5">
        <f>SUM(AD325:AD338)</f>
        <v>490</v>
      </c>
      <c r="AJ339" s="3"/>
      <c r="AK339" s="3"/>
      <c r="AL339" s="3"/>
      <c r="AM339" s="3"/>
      <c r="AN339" s="18"/>
      <c r="AO339" s="3"/>
    </row>
    <row r="340" spans="2:41">
      <c r="B340" s="11" t="s">
        <v>17</v>
      </c>
      <c r="C340" s="10"/>
      <c r="E340" s="170" t="s">
        <v>7</v>
      </c>
      <c r="F340" s="171"/>
      <c r="G340" s="172"/>
      <c r="H340" s="5">
        <f>SUM(H325:H339)</f>
        <v>4030</v>
      </c>
      <c r="N340" s="3"/>
      <c r="O340" s="3"/>
      <c r="P340" s="3"/>
      <c r="Q340" s="3"/>
      <c r="R340" s="18"/>
      <c r="S340" s="3"/>
      <c r="V340" s="17"/>
      <c r="X340" s="11" t="s">
        <v>695</v>
      </c>
      <c r="Y340" s="10">
        <v>514.25</v>
      </c>
      <c r="AA340" s="13"/>
      <c r="AB340" s="13"/>
      <c r="AC340" s="13"/>
      <c r="AJ340" s="3"/>
      <c r="AK340" s="3"/>
      <c r="AL340" s="3"/>
      <c r="AM340" s="3"/>
      <c r="AN340" s="18"/>
      <c r="AO340" s="3"/>
    </row>
    <row r="341" spans="2:41">
      <c r="B341" s="12"/>
      <c r="C341" s="10"/>
      <c r="E341" s="13"/>
      <c r="F341" s="13"/>
      <c r="G341" s="13"/>
      <c r="N341" s="170" t="s">
        <v>7</v>
      </c>
      <c r="O341" s="171"/>
      <c r="P341" s="171"/>
      <c r="Q341" s="172"/>
      <c r="R341" s="18">
        <f>SUM(R325:R340)</f>
        <v>3750</v>
      </c>
      <c r="S341" s="3"/>
      <c r="V341" s="17"/>
      <c r="X341" s="12"/>
      <c r="Y341" s="10"/>
      <c r="AJ341" s="170" t="s">
        <v>7</v>
      </c>
      <c r="AK341" s="171"/>
      <c r="AL341" s="171"/>
      <c r="AM341" s="172"/>
      <c r="AN341" s="18">
        <f>SUM(AN325:AN340)</f>
        <v>0</v>
      </c>
      <c r="AO341" s="3"/>
    </row>
    <row r="342" spans="2:41">
      <c r="B342" s="12"/>
      <c r="C342" s="10"/>
      <c r="V342" s="17"/>
      <c r="X342" s="11"/>
      <c r="Y342" s="10"/>
    </row>
    <row r="343" spans="2:41">
      <c r="B343" s="12"/>
      <c r="C343" s="10"/>
      <c r="V343" s="17"/>
      <c r="X343" s="15" t="s">
        <v>18</v>
      </c>
      <c r="Y343" s="16">
        <f>SUM(Y332:Y342)</f>
        <v>838.98999999999978</v>
      </c>
      <c r="Z343" t="s">
        <v>22</v>
      </c>
      <c r="AA343" t="s">
        <v>21</v>
      </c>
    </row>
    <row r="344" spans="2:41">
      <c r="B344" s="12"/>
      <c r="C344" s="10"/>
      <c r="V344" s="17"/>
      <c r="AA344" s="1" t="s">
        <v>19</v>
      </c>
    </row>
    <row r="345" spans="2:41">
      <c r="B345" s="12"/>
      <c r="C345" s="10"/>
      <c r="E345" s="14"/>
      <c r="V345" s="17"/>
    </row>
    <row r="346" spans="2:41">
      <c r="B346" s="12"/>
      <c r="C346" s="10"/>
      <c r="V346" s="17"/>
    </row>
    <row r="347" spans="2:41">
      <c r="B347" s="12"/>
      <c r="C347" s="10"/>
      <c r="V347" s="17"/>
    </row>
    <row r="348" spans="2:41">
      <c r="B348" s="12"/>
      <c r="C348" s="10"/>
      <c r="V348" s="17"/>
    </row>
    <row r="349" spans="2:41">
      <c r="B349" s="12"/>
      <c r="C349" s="10"/>
      <c r="V349" s="17"/>
    </row>
    <row r="350" spans="2:41">
      <c r="B350" s="11"/>
      <c r="C350" s="10"/>
      <c r="V350" s="17"/>
    </row>
    <row r="351" spans="2:41">
      <c r="B351" s="15" t="s">
        <v>18</v>
      </c>
      <c r="C351" s="16">
        <f>SUM(C332:C350)</f>
        <v>4354.74</v>
      </c>
      <c r="D351" t="s">
        <v>22</v>
      </c>
      <c r="V351" s="17"/>
    </row>
    <row r="352" spans="2:41">
      <c r="E352" t="s">
        <v>21</v>
      </c>
      <c r="V352" s="17"/>
    </row>
    <row r="353" spans="5:31">
      <c r="E353" s="1" t="s">
        <v>19</v>
      </c>
      <c r="V353" s="17"/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 ht="9" customHeight="1">
      <c r="V365" s="17"/>
    </row>
    <row r="366" spans="5:31" ht="21" customHeight="1">
      <c r="I366" s="76"/>
      <c r="J366" s="76"/>
      <c r="V366" s="17"/>
    </row>
    <row r="367" spans="5:31" ht="29.25" customHeight="1">
      <c r="H367" s="76" t="s">
        <v>28</v>
      </c>
      <c r="I367" s="76"/>
      <c r="J367" s="76"/>
      <c r="V367" s="17"/>
    </row>
    <row r="368" spans="5:31" ht="26.25">
      <c r="H368" s="76"/>
      <c r="V368" s="17"/>
      <c r="X368" s="186" t="s">
        <v>64</v>
      </c>
      <c r="AC368" s="183" t="s">
        <v>29</v>
      </c>
      <c r="AD368" s="183"/>
      <c r="AE368" s="183"/>
    </row>
    <row r="369" spans="2:41">
      <c r="V369" s="17"/>
      <c r="X369" s="186"/>
      <c r="AC369" s="183"/>
      <c r="AD369" s="183"/>
      <c r="AE369" s="183"/>
    </row>
    <row r="370" spans="2:41" ht="23.25">
      <c r="B370" s="22" t="s">
        <v>64</v>
      </c>
      <c r="V370" s="17"/>
      <c r="X370" s="186"/>
      <c r="AC370" s="183"/>
      <c r="AD370" s="183"/>
      <c r="AE370" s="183"/>
    </row>
    <row r="371" spans="2:41" ht="23.25">
      <c r="B371" s="23" t="s">
        <v>130</v>
      </c>
      <c r="C371" s="20">
        <f>IF(X323="PAGADO",0,Y328)</f>
        <v>-348.98999999999978</v>
      </c>
      <c r="V371" s="17"/>
      <c r="X371" s="23" t="s">
        <v>32</v>
      </c>
      <c r="Y371" s="20">
        <f>IF(B371="PAGADO",0,C376)</f>
        <v>0</v>
      </c>
      <c r="AA371" s="174" t="s">
        <v>309</v>
      </c>
      <c r="AB371" s="174"/>
      <c r="AC371" s="174"/>
      <c r="AD371" s="174"/>
    </row>
    <row r="372" spans="2:41" ht="23.25">
      <c r="B372" s="1" t="s">
        <v>0</v>
      </c>
      <c r="C372" s="19">
        <f>H388</f>
        <v>590</v>
      </c>
      <c r="E372" s="174" t="s">
        <v>309</v>
      </c>
      <c r="F372" s="174"/>
      <c r="G372" s="174"/>
      <c r="H372" s="174"/>
      <c r="N372" s="2" t="s">
        <v>1</v>
      </c>
      <c r="O372" s="2" t="s">
        <v>5</v>
      </c>
      <c r="P372" s="2" t="s">
        <v>4</v>
      </c>
      <c r="Q372" s="2" t="s">
        <v>6</v>
      </c>
      <c r="R372" s="2" t="s">
        <v>7</v>
      </c>
      <c r="S372" s="3"/>
      <c r="V372" s="17"/>
      <c r="X372" s="1" t="s">
        <v>0</v>
      </c>
      <c r="Y372" s="19">
        <f>AD387</f>
        <v>1950</v>
      </c>
      <c r="AA372" s="2" t="s">
        <v>1</v>
      </c>
      <c r="AB372" s="2" t="s">
        <v>2</v>
      </c>
      <c r="AC372" s="2" t="s">
        <v>3</v>
      </c>
      <c r="AD372" s="2" t="s">
        <v>4</v>
      </c>
      <c r="AE372" s="90" t="s">
        <v>167</v>
      </c>
      <c r="AJ372" s="2" t="s">
        <v>1</v>
      </c>
      <c r="AK372" s="2" t="s">
        <v>5</v>
      </c>
      <c r="AL372" s="2" t="s">
        <v>4</v>
      </c>
      <c r="AM372" s="2" t="s">
        <v>6</v>
      </c>
      <c r="AN372" s="2" t="s">
        <v>7</v>
      </c>
      <c r="AO372" s="3"/>
    </row>
    <row r="373" spans="2:41">
      <c r="C373" s="20"/>
      <c r="E373" s="2" t="s">
        <v>1</v>
      </c>
      <c r="F373" s="2" t="s">
        <v>2</v>
      </c>
      <c r="G373" s="2" t="s">
        <v>3</v>
      </c>
      <c r="H373" s="2" t="s">
        <v>4</v>
      </c>
      <c r="N373" s="3"/>
      <c r="O373" s="3"/>
      <c r="P373" s="3"/>
      <c r="Q373" s="3"/>
      <c r="R373" s="18"/>
      <c r="S373" s="3"/>
      <c r="V373" s="17"/>
      <c r="Y373" s="20"/>
      <c r="AA373" s="4">
        <v>44994</v>
      </c>
      <c r="AB373" s="3" t="s">
        <v>149</v>
      </c>
      <c r="AC373" s="3" t="s">
        <v>89</v>
      </c>
      <c r="AD373" s="5">
        <v>170</v>
      </c>
      <c r="AE373" s="3" t="s">
        <v>146</v>
      </c>
      <c r="AJ373" s="25">
        <v>45050</v>
      </c>
      <c r="AK373" s="3" t="s">
        <v>513</v>
      </c>
      <c r="AL373" s="3">
        <v>500</v>
      </c>
      <c r="AM373" s="3"/>
      <c r="AN373" s="18">
        <v>500</v>
      </c>
      <c r="AO373" s="3"/>
    </row>
    <row r="374" spans="2:41">
      <c r="B374" s="1" t="s">
        <v>24</v>
      </c>
      <c r="C374" s="19">
        <f>IF(C371&gt;0,C371+C372,C372)</f>
        <v>590</v>
      </c>
      <c r="E374" s="4">
        <v>45020</v>
      </c>
      <c r="F374" s="3" t="s">
        <v>708</v>
      </c>
      <c r="G374" s="3" t="s">
        <v>709</v>
      </c>
      <c r="H374" s="5">
        <v>135</v>
      </c>
      <c r="I374" t="s">
        <v>146</v>
      </c>
      <c r="N374" s="3"/>
      <c r="O374" s="3"/>
      <c r="P374" s="3"/>
      <c r="Q374" s="3"/>
      <c r="R374" s="18"/>
      <c r="S374" s="3"/>
      <c r="V374" s="17"/>
      <c r="X374" s="1" t="s">
        <v>24</v>
      </c>
      <c r="Y374" s="19">
        <f>IF(Y371&gt;0,Y372+Y371,Y372)</f>
        <v>1950</v>
      </c>
      <c r="AA374" s="4">
        <v>44994</v>
      </c>
      <c r="AB374" s="3" t="s">
        <v>149</v>
      </c>
      <c r="AC374" s="3" t="s">
        <v>155</v>
      </c>
      <c r="AD374" s="5">
        <v>380</v>
      </c>
      <c r="AE374" s="3" t="s">
        <v>136</v>
      </c>
      <c r="AJ374" s="25">
        <v>45056</v>
      </c>
      <c r="AK374" s="3" t="s">
        <v>754</v>
      </c>
      <c r="AL374" s="3">
        <v>200</v>
      </c>
      <c r="AM374" s="3"/>
      <c r="AN374" s="18">
        <v>200</v>
      </c>
      <c r="AO374" s="3"/>
    </row>
    <row r="375" spans="2:41">
      <c r="B375" s="1" t="s">
        <v>9</v>
      </c>
      <c r="C375" s="20">
        <f>C392</f>
        <v>348.98999999999978</v>
      </c>
      <c r="E375" s="4">
        <v>45019</v>
      </c>
      <c r="F375" s="3" t="s">
        <v>708</v>
      </c>
      <c r="G375" s="3" t="s">
        <v>709</v>
      </c>
      <c r="H375" s="5">
        <v>90</v>
      </c>
      <c r="I375" t="s">
        <v>378</v>
      </c>
      <c r="N375" s="3"/>
      <c r="O375" s="3"/>
      <c r="P375" s="3"/>
      <c r="Q375" s="3"/>
      <c r="R375" s="18"/>
      <c r="S375" s="3"/>
      <c r="V375" s="17"/>
      <c r="X375" s="1" t="s">
        <v>9</v>
      </c>
      <c r="Y375" s="20">
        <f>Y392</f>
        <v>1972.4</v>
      </c>
      <c r="AA375" s="4">
        <v>44994</v>
      </c>
      <c r="AB375" s="3" t="s">
        <v>149</v>
      </c>
      <c r="AC375" s="3" t="s">
        <v>89</v>
      </c>
      <c r="AD375" s="5">
        <v>170</v>
      </c>
      <c r="AE375" s="3" t="s">
        <v>378</v>
      </c>
      <c r="AJ375" s="25">
        <v>45056</v>
      </c>
      <c r="AK375" s="3" t="s">
        <v>767</v>
      </c>
      <c r="AL375" s="3"/>
      <c r="AM375" s="3"/>
      <c r="AN375" s="18">
        <v>58.92</v>
      </c>
      <c r="AO375" s="3"/>
    </row>
    <row r="376" spans="2:41">
      <c r="B376" s="6" t="s">
        <v>25</v>
      </c>
      <c r="C376" s="21">
        <f>C374-C375</f>
        <v>241.01000000000022</v>
      </c>
      <c r="E376" s="4">
        <v>44973</v>
      </c>
      <c r="F376" s="3" t="s">
        <v>710</v>
      </c>
      <c r="G376" s="3" t="s">
        <v>89</v>
      </c>
      <c r="H376" s="5">
        <v>230</v>
      </c>
      <c r="I376" t="s">
        <v>136</v>
      </c>
      <c r="N376" s="3"/>
      <c r="O376" s="3"/>
      <c r="P376" s="3"/>
      <c r="Q376" s="3"/>
      <c r="R376" s="18"/>
      <c r="S376" s="3"/>
      <c r="V376" s="17"/>
      <c r="X376" s="6" t="s">
        <v>8</v>
      </c>
      <c r="Y376" s="21">
        <f>Y374-Y375</f>
        <v>-22.400000000000091</v>
      </c>
      <c r="AA376" s="4">
        <v>44995</v>
      </c>
      <c r="AB376" s="3" t="s">
        <v>149</v>
      </c>
      <c r="AC376" s="3" t="s">
        <v>143</v>
      </c>
      <c r="AD376" s="5">
        <v>190</v>
      </c>
      <c r="AE376" s="3" t="s">
        <v>378</v>
      </c>
      <c r="AJ376" s="25">
        <v>45056</v>
      </c>
      <c r="AK376" s="3" t="s">
        <v>768</v>
      </c>
      <c r="AL376" s="3"/>
      <c r="AM376" s="3"/>
      <c r="AN376" s="18">
        <v>58.92</v>
      </c>
      <c r="AO376" s="3"/>
    </row>
    <row r="377" spans="2:41" ht="26.25">
      <c r="B377" s="177" t="str">
        <f>IF(C376&lt;0,"NO PAGAR","COBRAR")</f>
        <v>COBRAR</v>
      </c>
      <c r="C377" s="177"/>
      <c r="E377" s="4">
        <v>44981</v>
      </c>
      <c r="F377" s="3" t="s">
        <v>711</v>
      </c>
      <c r="G377" s="3" t="s">
        <v>89</v>
      </c>
      <c r="H377" s="5">
        <v>135</v>
      </c>
      <c r="I377" t="s">
        <v>136</v>
      </c>
      <c r="N377" s="3"/>
      <c r="O377" s="3"/>
      <c r="P377" s="3"/>
      <c r="Q377" s="3"/>
      <c r="R377" s="18"/>
      <c r="S377" s="3"/>
      <c r="V377" s="17"/>
      <c r="X377" s="177" t="str">
        <f>IF(Y376&lt;0,"NO PAGAR","COBRAR")</f>
        <v>NO PAGAR</v>
      </c>
      <c r="Y377" s="177"/>
      <c r="AA377" s="4">
        <v>45028</v>
      </c>
      <c r="AB377" s="3" t="s">
        <v>727</v>
      </c>
      <c r="AC377" s="3" t="s">
        <v>98</v>
      </c>
      <c r="AD377" s="5">
        <v>110</v>
      </c>
      <c r="AE377" s="3" t="s">
        <v>136</v>
      </c>
      <c r="AJ377" s="3"/>
      <c r="AK377" s="3"/>
      <c r="AL377" s="3"/>
      <c r="AM377" s="3"/>
      <c r="AN377" s="18"/>
      <c r="AO377" s="3"/>
    </row>
    <row r="378" spans="2:41">
      <c r="B378" s="168" t="s">
        <v>9</v>
      </c>
      <c r="C378" s="169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68" t="s">
        <v>9</v>
      </c>
      <c r="Y378" s="169"/>
      <c r="AA378" s="4">
        <v>45002</v>
      </c>
      <c r="AB378" s="3" t="s">
        <v>729</v>
      </c>
      <c r="AC378" s="3" t="s">
        <v>730</v>
      </c>
      <c r="AD378" s="5">
        <v>190</v>
      </c>
      <c r="AE378" s="3" t="s">
        <v>378</v>
      </c>
      <c r="AJ378" s="3"/>
      <c r="AK378" s="3"/>
      <c r="AL378" s="3"/>
      <c r="AM378" s="3"/>
      <c r="AN378" s="18"/>
      <c r="AO378" s="3"/>
    </row>
    <row r="379" spans="2:41">
      <c r="B379" s="9" t="str">
        <f>IF(C406&lt;0,"SALDO A FAVOR","SALDO ADELANTAD0'")</f>
        <v>SALDO ADELANTAD0'</v>
      </c>
      <c r="C379" s="10">
        <f>IF(Y328&lt;=0,Y328*-1)</f>
        <v>348.98999999999978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9" t="str">
        <f>IF(C376&lt;0,"SALDO ADELANTADO","SALDO A FAVOR'")</f>
        <v>SALDO A FAVOR'</v>
      </c>
      <c r="Y379" s="10" t="b">
        <f>IF(C376&lt;=0,C376*-1)</f>
        <v>0</v>
      </c>
      <c r="AA379" s="4">
        <v>45029</v>
      </c>
      <c r="AB379" s="3" t="s">
        <v>201</v>
      </c>
      <c r="AC379" s="3" t="s">
        <v>155</v>
      </c>
      <c r="AD379" s="5">
        <v>330</v>
      </c>
      <c r="AE379" s="3" t="s">
        <v>378</v>
      </c>
      <c r="AJ379" s="3"/>
      <c r="AK379" s="3"/>
      <c r="AL379" s="3"/>
      <c r="AM379" s="3"/>
      <c r="AN379" s="18"/>
      <c r="AO379" s="3"/>
    </row>
    <row r="380" spans="2:41">
      <c r="B380" s="11" t="s">
        <v>10</v>
      </c>
      <c r="C380" s="10">
        <f>R389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10</v>
      </c>
      <c r="Y380" s="10">
        <f>AN383</f>
        <v>817.83999999999992</v>
      </c>
      <c r="AA380" s="4">
        <v>45000</v>
      </c>
      <c r="AB380" s="3" t="s">
        <v>755</v>
      </c>
      <c r="AC380" s="3" t="s">
        <v>89</v>
      </c>
      <c r="AD380" s="5">
        <v>120</v>
      </c>
      <c r="AE380" s="3" t="s">
        <v>146</v>
      </c>
      <c r="AJ380" s="3"/>
      <c r="AK380" s="3"/>
      <c r="AL380" s="3"/>
      <c r="AM380" s="3"/>
      <c r="AN380" s="18"/>
      <c r="AO380" s="3"/>
    </row>
    <row r="381" spans="2:41">
      <c r="B381" s="11" t="s">
        <v>11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11</v>
      </c>
      <c r="Y381" s="10">
        <v>110</v>
      </c>
      <c r="AA381" s="4">
        <v>45066</v>
      </c>
      <c r="AB381" s="3" t="s">
        <v>755</v>
      </c>
      <c r="AC381" s="3" t="s">
        <v>89</v>
      </c>
      <c r="AD381" s="5">
        <v>120</v>
      </c>
      <c r="AE381" s="3" t="s">
        <v>146</v>
      </c>
      <c r="AJ381" s="3"/>
      <c r="AK381" s="3"/>
      <c r="AL381" s="3"/>
      <c r="AM381" s="3"/>
      <c r="AN381" s="18"/>
      <c r="AO381" s="3"/>
    </row>
    <row r="382" spans="2:41">
      <c r="B382" s="11" t="s">
        <v>12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12</v>
      </c>
      <c r="Y382" s="10">
        <v>45</v>
      </c>
      <c r="AA382" s="4">
        <v>45075</v>
      </c>
      <c r="AB382" s="3" t="s">
        <v>755</v>
      </c>
      <c r="AC382" s="3" t="s">
        <v>89</v>
      </c>
      <c r="AD382" s="5">
        <v>170</v>
      </c>
      <c r="AE382" s="3" t="s">
        <v>146</v>
      </c>
      <c r="AJ382" s="3"/>
      <c r="AK382" s="3"/>
      <c r="AL382" s="3"/>
      <c r="AM382" s="3"/>
      <c r="AN382" s="18"/>
      <c r="AO382" s="3"/>
    </row>
    <row r="383" spans="2:41">
      <c r="B383" s="11" t="s">
        <v>13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13</v>
      </c>
      <c r="Y383" s="10">
        <v>20</v>
      </c>
      <c r="AA383" s="4"/>
      <c r="AB383" s="3"/>
      <c r="AC383" s="3"/>
      <c r="AD383" s="5"/>
      <c r="AE383" s="3"/>
      <c r="AJ383" s="170" t="s">
        <v>7</v>
      </c>
      <c r="AK383" s="171"/>
      <c r="AL383" s="171"/>
      <c r="AM383" s="172"/>
      <c r="AN383" s="18">
        <f>SUM(AN373:AN382)</f>
        <v>817.83999999999992</v>
      </c>
      <c r="AO383" s="3"/>
    </row>
    <row r="384" spans="2:41">
      <c r="B384" s="11" t="s">
        <v>14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764</v>
      </c>
      <c r="Y384" s="10">
        <v>98.62</v>
      </c>
      <c r="AA384" s="4"/>
      <c r="AB384" s="3"/>
      <c r="AC384" s="3"/>
      <c r="AD384" s="5"/>
      <c r="AE384" s="3"/>
    </row>
    <row r="385" spans="2:44">
      <c r="B385" s="11" t="s">
        <v>15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15</v>
      </c>
      <c r="Y385" s="10"/>
      <c r="AA385" s="4"/>
      <c r="AB385" s="3"/>
      <c r="AC385" s="3"/>
      <c r="AD385" s="5"/>
      <c r="AE385" s="3"/>
    </row>
    <row r="386" spans="2:44" ht="19.5" customHeight="1">
      <c r="B386" s="11" t="s">
        <v>16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740</v>
      </c>
      <c r="Y386" s="10">
        <v>18.02</v>
      </c>
      <c r="AA386" s="4"/>
      <c r="AB386" s="3"/>
      <c r="AC386" s="3"/>
      <c r="AD386" s="5"/>
      <c r="AE386" s="3"/>
      <c r="AH386" s="66" t="s">
        <v>470</v>
      </c>
      <c r="AI386" s="101">
        <v>24363</v>
      </c>
      <c r="AJ386" s="68" t="s">
        <v>675</v>
      </c>
      <c r="AK386" s="69">
        <v>45035</v>
      </c>
      <c r="AL386" s="66">
        <v>1724600125</v>
      </c>
      <c r="AM386" s="66" t="s">
        <v>62</v>
      </c>
      <c r="AN386" s="108" t="s">
        <v>476</v>
      </c>
      <c r="AO386" s="66">
        <v>9999</v>
      </c>
      <c r="AP386" s="70">
        <v>57.143000000000001</v>
      </c>
      <c r="AQ386" s="70">
        <v>100</v>
      </c>
    </row>
    <row r="387" spans="2:44" ht="15.75" customHeight="1">
      <c r="B387" s="11" t="s">
        <v>17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17</v>
      </c>
      <c r="Y387" s="10">
        <f>AQ394</f>
        <v>862.92</v>
      </c>
      <c r="AA387" s="170" t="s">
        <v>7</v>
      </c>
      <c r="AB387" s="171"/>
      <c r="AC387" s="172"/>
      <c r="AD387" s="5">
        <f>SUM(AD373:AD386)</f>
        <v>1950</v>
      </c>
      <c r="AE387" s="3"/>
      <c r="AH387" s="61" t="s">
        <v>470</v>
      </c>
      <c r="AI387" s="100">
        <v>24591</v>
      </c>
      <c r="AJ387" s="63" t="s">
        <v>675</v>
      </c>
      <c r="AK387" s="64">
        <v>45042</v>
      </c>
      <c r="AL387" s="61">
        <v>1753640125</v>
      </c>
      <c r="AM387" s="61" t="s">
        <v>750</v>
      </c>
      <c r="AN387" s="107" t="s">
        <v>476</v>
      </c>
      <c r="AO387" s="61">
        <v>9999</v>
      </c>
      <c r="AP387" s="65">
        <v>51.426000000000002</v>
      </c>
      <c r="AQ387" s="65">
        <v>90</v>
      </c>
    </row>
    <row r="388" spans="2:44" ht="17.25" customHeight="1">
      <c r="B388" s="12"/>
      <c r="C388" s="10"/>
      <c r="E388" s="170" t="s">
        <v>7</v>
      </c>
      <c r="F388" s="171"/>
      <c r="G388" s="172"/>
      <c r="H388" s="5">
        <f>SUM(H374:H387)</f>
        <v>590</v>
      </c>
      <c r="N388" s="3"/>
      <c r="O388" s="3"/>
      <c r="P388" s="3"/>
      <c r="Q388" s="3"/>
      <c r="R388" s="18"/>
      <c r="S388" s="3"/>
      <c r="V388" s="17"/>
      <c r="X388" s="12"/>
      <c r="Y388" s="10"/>
      <c r="AA388" s="13"/>
      <c r="AB388" s="13"/>
      <c r="AC388" s="13"/>
      <c r="AH388" s="66" t="s">
        <v>470</v>
      </c>
      <c r="AI388" s="101">
        <v>24362</v>
      </c>
      <c r="AJ388" s="68" t="s">
        <v>751</v>
      </c>
      <c r="AK388" s="69">
        <v>45035</v>
      </c>
      <c r="AL388" s="66">
        <v>1724600125</v>
      </c>
      <c r="AM388" s="66" t="s">
        <v>62</v>
      </c>
      <c r="AN388" s="108" t="s">
        <v>476</v>
      </c>
      <c r="AO388" s="66">
        <v>9999</v>
      </c>
      <c r="AP388" s="70">
        <v>94.284000000000006</v>
      </c>
      <c r="AQ388" s="70">
        <v>165</v>
      </c>
    </row>
    <row r="389" spans="2:44" ht="18" customHeight="1">
      <c r="B389" s="12"/>
      <c r="C389" s="10"/>
      <c r="E389" s="13"/>
      <c r="F389" s="13"/>
      <c r="G389" s="13"/>
      <c r="N389" s="170" t="s">
        <v>7</v>
      </c>
      <c r="O389" s="171"/>
      <c r="P389" s="171"/>
      <c r="Q389" s="172"/>
      <c r="R389" s="18">
        <f>SUM(R373:R388)</f>
        <v>0</v>
      </c>
      <c r="S389" s="3"/>
      <c r="V389" s="17"/>
      <c r="X389" s="12"/>
      <c r="Y389" s="10"/>
      <c r="AH389" s="61" t="s">
        <v>470</v>
      </c>
      <c r="AI389" s="100">
        <v>24593</v>
      </c>
      <c r="AJ389" s="63" t="s">
        <v>751</v>
      </c>
      <c r="AK389" s="64">
        <v>45042</v>
      </c>
      <c r="AL389" s="61">
        <v>1724600125</v>
      </c>
      <c r="AM389" s="61" t="s">
        <v>62</v>
      </c>
      <c r="AN389" s="107" t="s">
        <v>476</v>
      </c>
      <c r="AO389" s="61">
        <v>9999</v>
      </c>
      <c r="AP389" s="65">
        <v>94.287000000000006</v>
      </c>
      <c r="AQ389" s="65">
        <v>165</v>
      </c>
    </row>
    <row r="390" spans="2:44" ht="17.25" customHeight="1">
      <c r="B390" s="12"/>
      <c r="C390" s="10"/>
      <c r="V390" s="17"/>
      <c r="X390" s="12"/>
      <c r="Y390" s="10"/>
      <c r="AH390" s="66" t="s">
        <v>470</v>
      </c>
      <c r="AI390" s="101">
        <v>24371</v>
      </c>
      <c r="AJ390" s="68" t="s">
        <v>691</v>
      </c>
      <c r="AK390" s="69">
        <v>45035</v>
      </c>
      <c r="AL390" s="66">
        <v>924011786</v>
      </c>
      <c r="AM390" s="66" t="s">
        <v>752</v>
      </c>
      <c r="AN390" s="108" t="s">
        <v>476</v>
      </c>
      <c r="AO390" s="66">
        <v>12345</v>
      </c>
      <c r="AP390" s="70">
        <v>81.319000000000003</v>
      </c>
      <c r="AQ390" s="70">
        <v>142.31</v>
      </c>
    </row>
    <row r="391" spans="2:44" ht="17.25" customHeight="1">
      <c r="B391" s="11"/>
      <c r="C391" s="10"/>
      <c r="V391" s="17"/>
      <c r="X391" s="11"/>
      <c r="Y391" s="10"/>
      <c r="AA391" t="s">
        <v>22</v>
      </c>
      <c r="AB391" t="s">
        <v>21</v>
      </c>
      <c r="AH391" s="61" t="s">
        <v>470</v>
      </c>
      <c r="AI391" s="100">
        <v>24524</v>
      </c>
      <c r="AJ391" s="63" t="s">
        <v>691</v>
      </c>
      <c r="AK391" s="64">
        <v>45040</v>
      </c>
      <c r="AL391" s="61">
        <v>924011786</v>
      </c>
      <c r="AM391" s="61" t="s">
        <v>752</v>
      </c>
      <c r="AN391" s="107" t="s">
        <v>476</v>
      </c>
      <c r="AO391" s="61">
        <v>12345</v>
      </c>
      <c r="AP391" s="65">
        <v>57.143000000000001</v>
      </c>
      <c r="AQ391" s="65">
        <v>100</v>
      </c>
      <c r="AR391" s="102"/>
    </row>
    <row r="392" spans="2:44" ht="15.75" customHeight="1">
      <c r="B392" s="15" t="s">
        <v>18</v>
      </c>
      <c r="C392" s="16">
        <f>SUM(C379:C391)</f>
        <v>348.98999999999978</v>
      </c>
      <c r="V392" s="17"/>
      <c r="X392" s="15" t="s">
        <v>18</v>
      </c>
      <c r="Y392" s="16">
        <f>SUM(Y379:Y391)</f>
        <v>1972.4</v>
      </c>
      <c r="AB392" s="1" t="s">
        <v>19</v>
      </c>
      <c r="AH392" s="66" t="s">
        <v>470</v>
      </c>
      <c r="AI392" s="101">
        <v>24597</v>
      </c>
      <c r="AJ392" s="68" t="s">
        <v>691</v>
      </c>
      <c r="AK392" s="69">
        <v>45042</v>
      </c>
      <c r="AL392" s="66">
        <v>924011786</v>
      </c>
      <c r="AM392" s="66" t="s">
        <v>753</v>
      </c>
      <c r="AN392" s="108" t="s">
        <v>476</v>
      </c>
      <c r="AO392" s="66">
        <v>9999</v>
      </c>
      <c r="AP392" s="70">
        <v>50.348999999999997</v>
      </c>
      <c r="AQ392" s="70">
        <v>88.11</v>
      </c>
      <c r="AR392" s="102"/>
    </row>
    <row r="393" spans="2:44" ht="15.75" customHeight="1">
      <c r="D393" t="s">
        <v>22</v>
      </c>
      <c r="E393" t="s">
        <v>21</v>
      </c>
      <c r="V393" s="17"/>
      <c r="AH393" s="61" t="s">
        <v>470</v>
      </c>
      <c r="AI393" s="100">
        <v>24598</v>
      </c>
      <c r="AJ393" s="63" t="s">
        <v>691</v>
      </c>
      <c r="AK393" s="64">
        <v>45042</v>
      </c>
      <c r="AL393" s="61">
        <v>924011786</v>
      </c>
      <c r="AM393" s="61" t="s">
        <v>753</v>
      </c>
      <c r="AN393" s="107" t="s">
        <v>476</v>
      </c>
      <c r="AO393" s="61">
        <v>999</v>
      </c>
      <c r="AP393" s="65">
        <v>7.1420000000000003</v>
      </c>
      <c r="AQ393" s="65">
        <v>12.5</v>
      </c>
      <c r="AR393" s="102"/>
    </row>
    <row r="394" spans="2:44">
      <c r="E394" s="1" t="s">
        <v>19</v>
      </c>
      <c r="V394" s="17"/>
      <c r="AH394" s="60"/>
      <c r="AI394" s="60"/>
      <c r="AJ394" s="60"/>
      <c r="AK394" s="60"/>
      <c r="AL394" s="60"/>
      <c r="AM394" s="60"/>
      <c r="AN394" s="60"/>
      <c r="AO394" s="60"/>
      <c r="AP394" s="60"/>
      <c r="AQ394" s="60">
        <f>SUM(AQ386:AQ393)</f>
        <v>862.92</v>
      </c>
      <c r="AR394" s="102"/>
    </row>
    <row r="395" spans="2:44">
      <c r="V395" s="17"/>
      <c r="AR395" s="102"/>
    </row>
    <row r="396" spans="2:44">
      <c r="V396" s="17"/>
      <c r="AR396" s="102"/>
    </row>
    <row r="397" spans="2:44">
      <c r="V397" s="17"/>
      <c r="AR397" s="102"/>
    </row>
    <row r="398" spans="2:44">
      <c r="V398" s="17"/>
      <c r="AR398" s="102"/>
    </row>
    <row r="399" spans="2:44">
      <c r="V399" s="17"/>
    </row>
    <row r="400" spans="2:44">
      <c r="V400" s="17"/>
    </row>
    <row r="401" spans="1:43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</row>
    <row r="402" spans="1:43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</row>
    <row r="403" spans="1:4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</row>
    <row r="404" spans="1:43">
      <c r="V404" s="17"/>
    </row>
    <row r="405" spans="1:43" ht="27" customHeight="1">
      <c r="H405" s="76" t="s">
        <v>30</v>
      </c>
      <c r="I405" s="76"/>
      <c r="J405" s="76"/>
      <c r="V405" s="17"/>
      <c r="AA405" s="173" t="s">
        <v>31</v>
      </c>
      <c r="AB405" s="173"/>
      <c r="AC405" s="173"/>
    </row>
    <row r="406" spans="1:43" ht="15" customHeight="1">
      <c r="H406" s="76"/>
      <c r="I406" s="76"/>
      <c r="J406" s="76"/>
      <c r="V406" s="17"/>
      <c r="AA406" s="173"/>
      <c r="AB406" s="173"/>
      <c r="AC406" s="173"/>
    </row>
    <row r="407" spans="1:43">
      <c r="V407" s="17"/>
    </row>
    <row r="408" spans="1:43">
      <c r="V408" s="17"/>
    </row>
    <row r="409" spans="1:43" ht="23.25">
      <c r="B409" s="24" t="s">
        <v>64</v>
      </c>
      <c r="V409" s="17"/>
      <c r="X409" s="22" t="s">
        <v>64</v>
      </c>
    </row>
    <row r="410" spans="1:43" ht="23.25">
      <c r="B410" s="23" t="s">
        <v>156</v>
      </c>
      <c r="C410" s="20">
        <f>IF(X371="PAGADO",0,Y376)</f>
        <v>-22.400000000000091</v>
      </c>
      <c r="E410" s="174" t="s">
        <v>62</v>
      </c>
      <c r="F410" s="174"/>
      <c r="G410" s="174"/>
      <c r="H410" s="174"/>
      <c r="V410" s="17"/>
      <c r="X410" s="23" t="s">
        <v>82</v>
      </c>
      <c r="Y410" s="20">
        <f>IF(B410="PAGADO",0,C415)</f>
        <v>0</v>
      </c>
      <c r="AA410" s="174" t="s">
        <v>142</v>
      </c>
      <c r="AB410" s="174"/>
      <c r="AC410" s="174"/>
      <c r="AD410" s="174"/>
    </row>
    <row r="411" spans="1:43">
      <c r="B411" s="1" t="s">
        <v>0</v>
      </c>
      <c r="C411" s="19">
        <f>H430</f>
        <v>4560</v>
      </c>
      <c r="E411" s="2" t="s">
        <v>1</v>
      </c>
      <c r="F411" s="2" t="s">
        <v>2</v>
      </c>
      <c r="G411" s="2" t="s">
        <v>3</v>
      </c>
      <c r="H411" s="2" t="s">
        <v>4</v>
      </c>
      <c r="N411" s="2" t="s">
        <v>1</v>
      </c>
      <c r="O411" s="2" t="s">
        <v>5</v>
      </c>
      <c r="P411" s="2" t="s">
        <v>4</v>
      </c>
      <c r="Q411" s="2" t="s">
        <v>6</v>
      </c>
      <c r="R411" s="2" t="s">
        <v>7</v>
      </c>
      <c r="S411" s="3"/>
      <c r="V411" s="17"/>
      <c r="X411" s="1" t="s">
        <v>0</v>
      </c>
      <c r="Y411" s="19">
        <f>AD426</f>
        <v>1880</v>
      </c>
      <c r="AA411" s="2" t="s">
        <v>1</v>
      </c>
      <c r="AB411" s="2" t="s">
        <v>2</v>
      </c>
      <c r="AC411" s="2" t="s">
        <v>3</v>
      </c>
      <c r="AD411" s="2" t="s">
        <v>4</v>
      </c>
      <c r="AJ411" s="2" t="s">
        <v>1</v>
      </c>
      <c r="AK411" s="2" t="s">
        <v>5</v>
      </c>
      <c r="AL411" s="2" t="s">
        <v>4</v>
      </c>
      <c r="AM411" s="2" t="s">
        <v>6</v>
      </c>
      <c r="AN411" s="2" t="s">
        <v>7</v>
      </c>
      <c r="AO411" s="3"/>
    </row>
    <row r="412" spans="1:43">
      <c r="C412" s="20"/>
      <c r="E412" s="4">
        <v>45001</v>
      </c>
      <c r="F412" s="3" t="s">
        <v>138</v>
      </c>
      <c r="G412" s="3" t="s">
        <v>155</v>
      </c>
      <c r="H412" s="5">
        <v>380</v>
      </c>
      <c r="I412" t="s">
        <v>136</v>
      </c>
      <c r="N412" s="25">
        <v>45062</v>
      </c>
      <c r="O412" s="3" t="s">
        <v>513</v>
      </c>
      <c r="P412" s="3">
        <v>2000</v>
      </c>
      <c r="Q412" s="3"/>
      <c r="R412" s="18">
        <v>2000</v>
      </c>
      <c r="S412" s="3"/>
      <c r="V412" s="17"/>
      <c r="Y412" s="20"/>
      <c r="AA412" s="4">
        <v>45019</v>
      </c>
      <c r="AB412" s="3" t="s">
        <v>138</v>
      </c>
      <c r="AC412" s="3" t="s">
        <v>847</v>
      </c>
      <c r="AD412" s="5">
        <v>170</v>
      </c>
      <c r="AE412" t="s">
        <v>136</v>
      </c>
      <c r="AJ412" s="25">
        <v>45069</v>
      </c>
      <c r="AK412" s="3" t="s">
        <v>859</v>
      </c>
      <c r="AL412" s="3"/>
      <c r="AM412" s="3"/>
      <c r="AN412" s="18">
        <v>60</v>
      </c>
      <c r="AO412" s="3"/>
    </row>
    <row r="413" spans="1:43">
      <c r="B413" s="1" t="s">
        <v>24</v>
      </c>
      <c r="C413" s="19">
        <f>IF(C410&gt;0,C410+C411,C411)</f>
        <v>4560</v>
      </c>
      <c r="E413" s="4">
        <v>45005</v>
      </c>
      <c r="F413" s="3" t="s">
        <v>138</v>
      </c>
      <c r="G413" s="3" t="s">
        <v>89</v>
      </c>
      <c r="H413" s="5">
        <v>170</v>
      </c>
      <c r="I413" t="s">
        <v>378</v>
      </c>
      <c r="N413" s="25"/>
      <c r="O413" s="3"/>
      <c r="P413" s="3"/>
      <c r="Q413" s="3"/>
      <c r="R413" s="18"/>
      <c r="S413" s="3"/>
      <c r="V413" s="17"/>
      <c r="X413" s="1" t="s">
        <v>24</v>
      </c>
      <c r="Y413" s="19">
        <f>IF(Y410&gt;0,Y410+Y411,Y411)</f>
        <v>1880</v>
      </c>
      <c r="AA413" s="4">
        <v>45022</v>
      </c>
      <c r="AB413" s="3" t="s">
        <v>138</v>
      </c>
      <c r="AC413" s="3" t="s">
        <v>143</v>
      </c>
      <c r="AD413" s="5">
        <v>190</v>
      </c>
      <c r="AE413" t="s">
        <v>378</v>
      </c>
      <c r="AJ413" s="25">
        <v>45070</v>
      </c>
      <c r="AK413" s="3" t="s">
        <v>704</v>
      </c>
      <c r="AL413" s="3"/>
      <c r="AM413" s="3"/>
      <c r="AN413" s="18">
        <v>300</v>
      </c>
      <c r="AO413" s="3"/>
    </row>
    <row r="414" spans="1:43">
      <c r="B414" s="1" t="s">
        <v>9</v>
      </c>
      <c r="C414" s="20">
        <f>C431</f>
        <v>2262.6000000000004</v>
      </c>
      <c r="E414" s="4">
        <v>45006</v>
      </c>
      <c r="F414" s="3" t="s">
        <v>138</v>
      </c>
      <c r="G414" s="3" t="s">
        <v>143</v>
      </c>
      <c r="H414" s="5">
        <v>190</v>
      </c>
      <c r="I414" t="s">
        <v>146</v>
      </c>
      <c r="N414" s="25">
        <v>45063</v>
      </c>
      <c r="O414" s="3" t="s">
        <v>802</v>
      </c>
      <c r="P414" s="3"/>
      <c r="Q414" s="3"/>
      <c r="R414" s="18">
        <v>78.400000000000006</v>
      </c>
      <c r="S414" s="3"/>
      <c r="V414" s="17"/>
      <c r="X414" s="1" t="s">
        <v>9</v>
      </c>
      <c r="Y414" s="20">
        <f>Y431</f>
        <v>1438.26</v>
      </c>
      <c r="AA414" s="4">
        <v>45023</v>
      </c>
      <c r="AB414" s="3" t="s">
        <v>138</v>
      </c>
      <c r="AC414" s="3" t="s">
        <v>143</v>
      </c>
      <c r="AD414" s="5">
        <v>190</v>
      </c>
      <c r="AE414" t="s">
        <v>146</v>
      </c>
      <c r="AJ414" s="3"/>
      <c r="AK414" s="3"/>
      <c r="AL414" s="3"/>
      <c r="AM414" s="3"/>
      <c r="AN414" s="18"/>
      <c r="AO414" s="3"/>
    </row>
    <row r="415" spans="1:43">
      <c r="B415" s="6" t="s">
        <v>26</v>
      </c>
      <c r="C415" s="21">
        <f>C413-C414</f>
        <v>2297.3999999999996</v>
      </c>
      <c r="E415" s="4">
        <v>45008</v>
      </c>
      <c r="F415" s="3" t="s">
        <v>138</v>
      </c>
      <c r="G415" s="3" t="s">
        <v>155</v>
      </c>
      <c r="H415" s="5">
        <v>380</v>
      </c>
      <c r="I415" t="s">
        <v>378</v>
      </c>
      <c r="N415" s="25">
        <v>45063</v>
      </c>
      <c r="O415" s="3" t="s">
        <v>803</v>
      </c>
      <c r="P415" s="3"/>
      <c r="Q415" s="3"/>
      <c r="R415" s="18">
        <v>78.400000000000006</v>
      </c>
      <c r="S415" s="3"/>
      <c r="V415" s="17"/>
      <c r="X415" s="6" t="s">
        <v>27</v>
      </c>
      <c r="Y415" s="21">
        <f>Y413-Y414</f>
        <v>441.74</v>
      </c>
      <c r="AA415" s="4">
        <v>45029</v>
      </c>
      <c r="AB415" s="3" t="s">
        <v>138</v>
      </c>
      <c r="AC415" s="3" t="s">
        <v>89</v>
      </c>
      <c r="AD415" s="5">
        <v>170</v>
      </c>
      <c r="AE415" t="s">
        <v>146</v>
      </c>
      <c r="AJ415" s="3"/>
      <c r="AK415" s="3"/>
      <c r="AL415" s="3"/>
      <c r="AM415" s="3"/>
      <c r="AN415" s="18"/>
      <c r="AO415" s="3"/>
    </row>
    <row r="416" spans="1:43" ht="23.25">
      <c r="B416" s="6"/>
      <c r="C416" s="7"/>
      <c r="E416" s="4">
        <v>45008</v>
      </c>
      <c r="F416" s="3" t="s">
        <v>138</v>
      </c>
      <c r="G416" s="3" t="s">
        <v>152</v>
      </c>
      <c r="H416" s="5">
        <v>190</v>
      </c>
      <c r="I416" t="s">
        <v>146</v>
      </c>
      <c r="N416" s="25">
        <v>45063</v>
      </c>
      <c r="O416" s="3" t="s">
        <v>804</v>
      </c>
      <c r="P416" s="3"/>
      <c r="Q416" s="3"/>
      <c r="R416" s="18">
        <v>78.400000000000006</v>
      </c>
      <c r="S416" s="3"/>
      <c r="V416" s="17"/>
      <c r="X416" s="175" t="str">
        <f>IF(Y415&lt;0,"NO PAGAR","COBRAR'")</f>
        <v>COBRAR'</v>
      </c>
      <c r="Y416" s="175"/>
      <c r="AA416" s="4">
        <v>45035</v>
      </c>
      <c r="AB416" s="3" t="s">
        <v>194</v>
      </c>
      <c r="AC416" s="3" t="s">
        <v>189</v>
      </c>
      <c r="AD416" s="5">
        <v>580</v>
      </c>
      <c r="AE416" t="s">
        <v>378</v>
      </c>
      <c r="AJ416" s="3"/>
      <c r="AK416" s="3"/>
      <c r="AL416" s="3"/>
      <c r="AM416" s="3"/>
      <c r="AN416" s="18"/>
      <c r="AO416" s="3"/>
    </row>
    <row r="417" spans="2:41" ht="23.25">
      <c r="B417" s="175" t="str">
        <f>IF(C415&lt;0,"NO PAGAR","COBRAR'")</f>
        <v>COBRAR'</v>
      </c>
      <c r="C417" s="175"/>
      <c r="E417" s="4">
        <v>45014</v>
      </c>
      <c r="F417" s="3" t="s">
        <v>138</v>
      </c>
      <c r="G417" s="3" t="s">
        <v>141</v>
      </c>
      <c r="H417" s="5">
        <v>170</v>
      </c>
      <c r="I417" t="s">
        <v>146</v>
      </c>
      <c r="N417" s="3"/>
      <c r="O417" s="3" t="s">
        <v>809</v>
      </c>
      <c r="P417" s="3"/>
      <c r="Q417" s="3"/>
      <c r="R417" s="18">
        <v>5</v>
      </c>
      <c r="S417" s="3"/>
      <c r="V417" s="17"/>
      <c r="X417" s="6"/>
      <c r="Y417" s="8"/>
      <c r="AA417" s="4">
        <v>45042</v>
      </c>
      <c r="AB417" s="3" t="s">
        <v>194</v>
      </c>
      <c r="AC417" s="3" t="s">
        <v>189</v>
      </c>
      <c r="AD417" s="5">
        <v>580</v>
      </c>
      <c r="AE417" t="s">
        <v>378</v>
      </c>
      <c r="AJ417" s="3"/>
      <c r="AK417" s="3"/>
      <c r="AL417" s="3"/>
      <c r="AM417" s="3"/>
      <c r="AN417" s="18"/>
      <c r="AO417" s="3"/>
    </row>
    <row r="418" spans="2:41">
      <c r="B418" s="168" t="s">
        <v>9</v>
      </c>
      <c r="C418" s="169"/>
      <c r="E418" s="4">
        <v>45015</v>
      </c>
      <c r="F418" s="3" t="s">
        <v>138</v>
      </c>
      <c r="G418" s="3" t="s">
        <v>89</v>
      </c>
      <c r="H418" s="5">
        <v>170</v>
      </c>
      <c r="I418" t="s">
        <v>146</v>
      </c>
      <c r="N418" s="3"/>
      <c r="O418" s="3"/>
      <c r="P418" s="3"/>
      <c r="Q418" s="3"/>
      <c r="R418" s="18"/>
      <c r="S418" s="3"/>
      <c r="V418" s="17"/>
      <c r="X418" s="168" t="s">
        <v>9</v>
      </c>
      <c r="Y418" s="169"/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9" t="str">
        <f>IF(Y376&lt;0,"SALDO ADELANTADO","SALDO A FAVOR '")</f>
        <v>SALDO ADELANTADO</v>
      </c>
      <c r="C419" s="10">
        <f>IF(Y376&lt;=0,Y376*-1)</f>
        <v>22.400000000000091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136</v>
      </c>
      <c r="N419" s="3"/>
      <c r="O419" s="3"/>
      <c r="P419" s="3"/>
      <c r="Q419" s="3"/>
      <c r="R419" s="18"/>
      <c r="S419" s="3"/>
      <c r="V419" s="17"/>
      <c r="X419" s="9" t="str">
        <f>IF(C415&lt;0,"SALDO ADELANTADO","SALDO A FAVOR'")</f>
        <v>SALDO A FAVOR'</v>
      </c>
      <c r="Y419" s="10" t="b">
        <f>IF(C415&lt;=0,C415*-1)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1" t="s">
        <v>10</v>
      </c>
      <c r="C420" s="10">
        <f>R428</f>
        <v>2240.2000000000003</v>
      </c>
      <c r="E420" s="4">
        <v>45020</v>
      </c>
      <c r="F420" s="3" t="s">
        <v>330</v>
      </c>
      <c r="G420" s="3" t="s">
        <v>332</v>
      </c>
      <c r="H420" s="5">
        <v>315</v>
      </c>
      <c r="I420" t="s">
        <v>378</v>
      </c>
      <c r="N420" s="3"/>
      <c r="O420" s="3"/>
      <c r="P420" s="3"/>
      <c r="Q420" s="3"/>
      <c r="R420" s="18"/>
      <c r="S420" s="3"/>
      <c r="V420" s="17"/>
      <c r="X420" s="11" t="s">
        <v>10</v>
      </c>
      <c r="Y420" s="10">
        <f>AN422</f>
        <v>360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1" t="s">
        <v>11</v>
      </c>
      <c r="C421" s="10"/>
      <c r="E421" s="4">
        <v>45025</v>
      </c>
      <c r="F421" s="3" t="s">
        <v>330</v>
      </c>
      <c r="G421" s="3" t="s">
        <v>106</v>
      </c>
      <c r="H421" s="5">
        <v>285</v>
      </c>
      <c r="I421" t="s">
        <v>378</v>
      </c>
      <c r="N421" s="3"/>
      <c r="O421" s="3"/>
      <c r="P421" s="3"/>
      <c r="Q421" s="3"/>
      <c r="R421" s="18"/>
      <c r="S421" s="3"/>
      <c r="V421" s="17"/>
      <c r="X421" s="11" t="s">
        <v>11</v>
      </c>
      <c r="Y421" s="10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1" t="s">
        <v>12</v>
      </c>
      <c r="C422" s="10"/>
      <c r="E422" s="4">
        <v>45026</v>
      </c>
      <c r="F422" s="3" t="s">
        <v>330</v>
      </c>
      <c r="G422" s="3" t="s">
        <v>106</v>
      </c>
      <c r="H422" s="5">
        <v>285</v>
      </c>
      <c r="I422" t="s">
        <v>378</v>
      </c>
      <c r="N422" s="3"/>
      <c r="O422" s="3"/>
      <c r="P422" s="3"/>
      <c r="Q422" s="3"/>
      <c r="R422" s="18"/>
      <c r="S422" s="3"/>
      <c r="V422" s="17"/>
      <c r="X422" s="11" t="s">
        <v>12</v>
      </c>
      <c r="Y422" s="10"/>
      <c r="AA422" s="4"/>
      <c r="AB422" s="3"/>
      <c r="AC422" s="3"/>
      <c r="AD422" s="5"/>
      <c r="AJ422" s="170" t="s">
        <v>7</v>
      </c>
      <c r="AK422" s="171"/>
      <c r="AL422" s="171"/>
      <c r="AM422" s="172"/>
      <c r="AN422" s="18">
        <f>SUM(AN412:AN421)</f>
        <v>360</v>
      </c>
      <c r="AO422" s="3"/>
    </row>
    <row r="423" spans="2:41">
      <c r="B423" s="11" t="s">
        <v>13</v>
      </c>
      <c r="C423" s="10"/>
      <c r="E423" s="4">
        <v>45000</v>
      </c>
      <c r="F423" s="3" t="s">
        <v>284</v>
      </c>
      <c r="G423" s="3" t="s">
        <v>332</v>
      </c>
      <c r="H423" s="5">
        <v>560</v>
      </c>
      <c r="I423" t="s">
        <v>136</v>
      </c>
      <c r="N423" s="3"/>
      <c r="O423" s="3"/>
      <c r="P423" s="3"/>
      <c r="Q423" s="3"/>
      <c r="R423" s="18"/>
      <c r="S423" s="3"/>
      <c r="V423" s="17"/>
      <c r="X423" s="11" t="s">
        <v>13</v>
      </c>
      <c r="Y423" s="10"/>
      <c r="AA423" s="4"/>
      <c r="AB423" s="3"/>
      <c r="AC423" s="3"/>
      <c r="AD423" s="5"/>
    </row>
    <row r="424" spans="2:41">
      <c r="B424" s="11" t="s">
        <v>14</v>
      </c>
      <c r="C424" s="10"/>
      <c r="E424" s="4">
        <v>45036</v>
      </c>
      <c r="F424" s="3" t="s">
        <v>790</v>
      </c>
      <c r="G424" s="3" t="s">
        <v>791</v>
      </c>
      <c r="H424" s="5">
        <v>360</v>
      </c>
      <c r="I424" t="s">
        <v>792</v>
      </c>
      <c r="N424" s="3"/>
      <c r="O424" s="3"/>
      <c r="P424" s="3"/>
      <c r="Q424" s="3"/>
      <c r="R424" s="18"/>
      <c r="S424" s="3"/>
      <c r="V424" s="17"/>
      <c r="X424" s="11" t="s">
        <v>14</v>
      </c>
      <c r="Y424" s="10"/>
      <c r="AA424" s="4"/>
      <c r="AB424" s="3"/>
      <c r="AC424" s="3"/>
      <c r="AD424" s="5"/>
      <c r="AJ424" s="121" t="s">
        <v>839</v>
      </c>
      <c r="AK424" s="121" t="s">
        <v>691</v>
      </c>
      <c r="AL424" s="121" t="s">
        <v>476</v>
      </c>
      <c r="AM424" s="122">
        <v>180.24</v>
      </c>
      <c r="AN424" s="123">
        <v>102.99299999999999</v>
      </c>
      <c r="AO424" s="123">
        <v>999</v>
      </c>
    </row>
    <row r="425" spans="2:41">
      <c r="B425" s="11" t="s">
        <v>15</v>
      </c>
      <c r="C425" s="10"/>
      <c r="E425" s="4"/>
      <c r="F425" s="3" t="s">
        <v>493</v>
      </c>
      <c r="G425" s="3" t="s">
        <v>813</v>
      </c>
      <c r="H425" s="5">
        <v>375</v>
      </c>
      <c r="N425" s="3"/>
      <c r="O425" s="3"/>
      <c r="P425" s="3"/>
      <c r="Q425" s="3"/>
      <c r="R425" s="18"/>
      <c r="S425" s="3"/>
      <c r="V425" s="17"/>
      <c r="X425" s="11" t="s">
        <v>15</v>
      </c>
      <c r="Y425" s="10"/>
      <c r="AA425" s="4"/>
      <c r="AB425" s="3"/>
      <c r="AC425" s="3"/>
      <c r="AD425" s="5"/>
      <c r="AJ425" s="121" t="s">
        <v>828</v>
      </c>
      <c r="AK425" s="121" t="s">
        <v>675</v>
      </c>
      <c r="AL425" s="121" t="s">
        <v>476</v>
      </c>
      <c r="AM425" s="122">
        <v>90.01</v>
      </c>
      <c r="AN425" s="123">
        <v>51.432000000000002</v>
      </c>
      <c r="AO425" s="123">
        <v>741574</v>
      </c>
    </row>
    <row r="426" spans="2:41">
      <c r="B426" s="11" t="s">
        <v>16</v>
      </c>
      <c r="C426" s="10"/>
      <c r="E426" s="4">
        <v>45006</v>
      </c>
      <c r="F426" s="3" t="s">
        <v>181</v>
      </c>
      <c r="G426" s="3" t="s">
        <v>89</v>
      </c>
      <c r="H426" s="5">
        <v>210</v>
      </c>
      <c r="I426" t="s">
        <v>136</v>
      </c>
      <c r="N426" s="3"/>
      <c r="O426" s="3"/>
      <c r="P426" s="3"/>
      <c r="Q426" s="3"/>
      <c r="R426" s="18"/>
      <c r="S426" s="3"/>
      <c r="V426" s="17"/>
      <c r="X426" s="11" t="s">
        <v>16</v>
      </c>
      <c r="Y426" s="10"/>
      <c r="AA426" s="170" t="s">
        <v>7</v>
      </c>
      <c r="AB426" s="171"/>
      <c r="AC426" s="172"/>
      <c r="AD426" s="5">
        <f>SUM(AD412:AD425)</f>
        <v>1880</v>
      </c>
      <c r="AJ426" s="121" t="s">
        <v>830</v>
      </c>
      <c r="AK426" s="121" t="s">
        <v>751</v>
      </c>
      <c r="AL426" s="121" t="s">
        <v>476</v>
      </c>
      <c r="AM426" s="122">
        <v>180</v>
      </c>
      <c r="AN426" s="123">
        <v>102.858</v>
      </c>
      <c r="AO426" s="123">
        <v>61784</v>
      </c>
    </row>
    <row r="427" spans="2:41">
      <c r="B427" s="11" t="s">
        <v>17</v>
      </c>
      <c r="C427" s="10"/>
      <c r="E427" s="4">
        <v>44995</v>
      </c>
      <c r="F427" s="3" t="s">
        <v>814</v>
      </c>
      <c r="G427" s="3" t="s">
        <v>143</v>
      </c>
      <c r="H427" s="5">
        <v>140</v>
      </c>
      <c r="I427" t="s">
        <v>136</v>
      </c>
      <c r="N427" s="3"/>
      <c r="O427" s="3"/>
      <c r="P427" s="3"/>
      <c r="Q427" s="3"/>
      <c r="R427" s="18"/>
      <c r="S427" s="3"/>
      <c r="V427" s="17"/>
      <c r="X427" s="11" t="s">
        <v>840</v>
      </c>
      <c r="Y427" s="10">
        <v>1078.26</v>
      </c>
      <c r="AA427" s="13"/>
      <c r="AB427" s="13"/>
      <c r="AC427" s="13"/>
      <c r="AJ427" s="121" t="s">
        <v>830</v>
      </c>
      <c r="AK427" s="121" t="s">
        <v>691</v>
      </c>
      <c r="AL427" s="121" t="s">
        <v>476</v>
      </c>
      <c r="AM427" s="122">
        <v>82</v>
      </c>
      <c r="AN427" s="123">
        <v>46.859000000000002</v>
      </c>
      <c r="AO427" s="123">
        <v>412778</v>
      </c>
    </row>
    <row r="428" spans="2:41">
      <c r="B428" s="12"/>
      <c r="C428" s="10"/>
      <c r="E428" s="4"/>
      <c r="F428" s="3"/>
      <c r="G428" s="3"/>
      <c r="H428" s="5"/>
      <c r="N428" s="170" t="s">
        <v>7</v>
      </c>
      <c r="O428" s="171"/>
      <c r="P428" s="171"/>
      <c r="Q428" s="172"/>
      <c r="R428" s="18">
        <f>SUM(R412:R427)</f>
        <v>2240.2000000000003</v>
      </c>
      <c r="S428" s="3"/>
      <c r="V428" s="17"/>
      <c r="X428" s="12"/>
      <c r="Y428" s="10"/>
      <c r="AJ428" s="121" t="s">
        <v>836</v>
      </c>
      <c r="AK428" s="121" t="s">
        <v>691</v>
      </c>
      <c r="AL428" s="121" t="s">
        <v>476</v>
      </c>
      <c r="AM428" s="122">
        <v>83.01</v>
      </c>
      <c r="AN428" s="123">
        <v>47.436</v>
      </c>
      <c r="AO428" s="123">
        <v>5555</v>
      </c>
    </row>
    <row r="429" spans="2:41">
      <c r="B429" s="12"/>
      <c r="C429" s="10"/>
      <c r="E429" s="4"/>
      <c r="F429" s="3"/>
      <c r="G429" s="3"/>
      <c r="H429" s="5"/>
      <c r="V429" s="17"/>
      <c r="X429" s="12"/>
      <c r="Y429" s="10"/>
      <c r="AJ429" s="121" t="s">
        <v>831</v>
      </c>
      <c r="AK429" s="121" t="s">
        <v>691</v>
      </c>
      <c r="AL429" s="121" t="s">
        <v>476</v>
      </c>
      <c r="AM429" s="122">
        <v>178</v>
      </c>
      <c r="AN429" s="123">
        <v>101.714</v>
      </c>
      <c r="AO429" s="123">
        <v>8596</v>
      </c>
    </row>
    <row r="430" spans="2:41">
      <c r="B430" s="12"/>
      <c r="C430" s="10"/>
      <c r="E430" s="170" t="s">
        <v>7</v>
      </c>
      <c r="F430" s="171"/>
      <c r="G430" s="172"/>
      <c r="H430" s="5">
        <f>SUM(H412:H429)</f>
        <v>4560</v>
      </c>
      <c r="V430" s="17"/>
      <c r="X430" s="12"/>
      <c r="Y430" s="10"/>
      <c r="AJ430" s="121" t="s">
        <v>834</v>
      </c>
      <c r="AK430" s="121" t="s">
        <v>675</v>
      </c>
      <c r="AL430" s="121" t="s">
        <v>476</v>
      </c>
      <c r="AM430" s="122">
        <v>85</v>
      </c>
      <c r="AN430" s="123">
        <v>48.573999999999998</v>
      </c>
      <c r="AO430" s="123">
        <v>78598</v>
      </c>
    </row>
    <row r="431" spans="2:41">
      <c r="B431" s="15" t="s">
        <v>18</v>
      </c>
      <c r="C431" s="16">
        <f>SUM(C419:C430)</f>
        <v>2262.6000000000004</v>
      </c>
      <c r="D431" t="s">
        <v>22</v>
      </c>
      <c r="V431" s="17"/>
      <c r="X431" s="15" t="s">
        <v>18</v>
      </c>
      <c r="Y431" s="16">
        <f>SUM(Y419:Y430)</f>
        <v>1438.26</v>
      </c>
      <c r="Z431" t="s">
        <v>22</v>
      </c>
      <c r="AA431" t="s">
        <v>21</v>
      </c>
      <c r="AJ431" s="121" t="s">
        <v>831</v>
      </c>
      <c r="AK431" s="121" t="s">
        <v>751</v>
      </c>
      <c r="AL431" s="121" t="s">
        <v>476</v>
      </c>
      <c r="AM431" s="122">
        <v>200</v>
      </c>
      <c r="AN431" s="123">
        <v>114.286</v>
      </c>
      <c r="AO431" s="123">
        <v>9999</v>
      </c>
    </row>
    <row r="432" spans="2:41">
      <c r="V432" s="17"/>
      <c r="AA432" s="1" t="s">
        <v>19</v>
      </c>
      <c r="AM432" s="19">
        <f>SUM(AM424:AM431)</f>
        <v>1078.26</v>
      </c>
    </row>
    <row r="433" spans="2:41">
      <c r="V433" s="17"/>
    </row>
    <row r="434" spans="2:41">
      <c r="V434" s="17"/>
    </row>
    <row r="435" spans="2:41">
      <c r="E435" t="s">
        <v>21</v>
      </c>
      <c r="V435" s="17"/>
    </row>
    <row r="436" spans="2:41">
      <c r="E436" s="1" t="s">
        <v>19</v>
      </c>
      <c r="V436" s="17"/>
    </row>
    <row r="437" spans="2:41">
      <c r="V437" s="17"/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  <c r="AC441" s="176" t="s">
        <v>29</v>
      </c>
      <c r="AD441" s="176"/>
      <c r="AE441" s="176"/>
    </row>
    <row r="442" spans="2:41" ht="35.25" customHeight="1">
      <c r="H442" s="76" t="s">
        <v>28</v>
      </c>
      <c r="I442" s="76"/>
      <c r="J442" s="76"/>
      <c r="V442" s="17"/>
      <c r="AC442" s="176"/>
      <c r="AD442" s="176"/>
      <c r="AE442" s="176"/>
    </row>
    <row r="443" spans="2:41" ht="15" customHeight="1">
      <c r="H443" s="76"/>
      <c r="I443" s="76"/>
      <c r="J443" s="76"/>
      <c r="V443" s="17"/>
      <c r="AC443" s="176"/>
      <c r="AD443" s="176"/>
      <c r="AE443" s="176"/>
    </row>
    <row r="444" spans="2:41">
      <c r="V444" s="17"/>
    </row>
    <row r="445" spans="2:41">
      <c r="V445" s="17"/>
    </row>
    <row r="446" spans="2:41" ht="23.25">
      <c r="B446" s="22" t="s">
        <v>66</v>
      </c>
      <c r="V446" s="17"/>
      <c r="X446" s="22" t="s">
        <v>66</v>
      </c>
      <c r="AJ446" s="2" t="s">
        <v>1</v>
      </c>
      <c r="AK446" s="2" t="s">
        <v>5</v>
      </c>
      <c r="AL446" s="2" t="s">
        <v>4</v>
      </c>
      <c r="AM446" s="2" t="s">
        <v>6</v>
      </c>
      <c r="AN446" s="2" t="s">
        <v>7</v>
      </c>
      <c r="AO446" s="3"/>
    </row>
    <row r="447" spans="2:41" ht="23.25">
      <c r="B447" s="23" t="s">
        <v>32</v>
      </c>
      <c r="C447" s="20">
        <f>IF(X410="PAGADO",0,Y415)</f>
        <v>0</v>
      </c>
      <c r="E447" s="174" t="s">
        <v>309</v>
      </c>
      <c r="F447" s="174"/>
      <c r="G447" s="174"/>
      <c r="H447" s="174"/>
      <c r="V447" s="17"/>
      <c r="X447" s="23" t="s">
        <v>32</v>
      </c>
      <c r="Y447" s="20">
        <f>IF(B447="PAGADO",0,C452)</f>
        <v>221.34</v>
      </c>
      <c r="AA447" s="174" t="s">
        <v>253</v>
      </c>
      <c r="AB447" s="174"/>
      <c r="AC447" s="174"/>
      <c r="AD447" s="174"/>
      <c r="AJ447" s="25">
        <v>45084</v>
      </c>
      <c r="AK447" s="3" t="s">
        <v>768</v>
      </c>
      <c r="AL447" s="3"/>
      <c r="AM447" s="3"/>
      <c r="AN447" s="18">
        <v>59.13</v>
      </c>
      <c r="AO447" s="3"/>
    </row>
    <row r="448" spans="2:41">
      <c r="B448" s="1" t="s">
        <v>0</v>
      </c>
      <c r="C448" s="19">
        <f>H463</f>
        <v>400</v>
      </c>
      <c r="E448" s="2" t="s">
        <v>1</v>
      </c>
      <c r="F448" s="2" t="s">
        <v>2</v>
      </c>
      <c r="G448" s="2" t="s">
        <v>3</v>
      </c>
      <c r="H448" s="2" t="s">
        <v>4</v>
      </c>
      <c r="N448" s="2" t="s">
        <v>1</v>
      </c>
      <c r="O448" s="2" t="s">
        <v>5</v>
      </c>
      <c r="P448" s="2" t="s">
        <v>4</v>
      </c>
      <c r="Q448" s="2" t="s">
        <v>6</v>
      </c>
      <c r="R448" s="2" t="s">
        <v>7</v>
      </c>
      <c r="S448" s="3"/>
      <c r="V448" s="17"/>
      <c r="X448" s="1" t="s">
        <v>0</v>
      </c>
      <c r="Y448" s="19">
        <f>AD463</f>
        <v>370</v>
      </c>
      <c r="AA448" s="2" t="s">
        <v>1</v>
      </c>
      <c r="AB448" s="2" t="s">
        <v>2</v>
      </c>
      <c r="AC448" s="2" t="s">
        <v>3</v>
      </c>
      <c r="AD448" s="2" t="s">
        <v>4</v>
      </c>
      <c r="AJ448" s="25">
        <v>45084</v>
      </c>
      <c r="AK448" s="3" t="s">
        <v>889</v>
      </c>
      <c r="AL448" s="3"/>
      <c r="AM448" s="3"/>
      <c r="AN448" s="18">
        <v>59.13</v>
      </c>
      <c r="AO448" s="3"/>
    </row>
    <row r="449" spans="2:42">
      <c r="C449" s="20"/>
      <c r="E449" s="4">
        <v>45014</v>
      </c>
      <c r="F449" s="3" t="s">
        <v>872</v>
      </c>
      <c r="G449" s="3" t="s">
        <v>180</v>
      </c>
      <c r="H449" s="5">
        <v>280</v>
      </c>
      <c r="I449" t="s">
        <v>136</v>
      </c>
      <c r="N449" s="3"/>
      <c r="O449" s="3"/>
      <c r="P449" s="3"/>
      <c r="Q449" s="3"/>
      <c r="R449" s="18"/>
      <c r="S449" s="3"/>
      <c r="V449" s="17"/>
      <c r="Y449" s="20"/>
      <c r="AA449" s="4">
        <v>45015</v>
      </c>
      <c r="AB449" s="3" t="s">
        <v>882</v>
      </c>
      <c r="AC449" s="3" t="s">
        <v>230</v>
      </c>
      <c r="AD449" s="5">
        <v>370</v>
      </c>
      <c r="AE449" t="s">
        <v>136</v>
      </c>
      <c r="AJ449" s="3"/>
      <c r="AK449" s="3"/>
      <c r="AL449" s="3"/>
      <c r="AM449" s="3"/>
      <c r="AN449" s="18"/>
      <c r="AO449" s="3"/>
    </row>
    <row r="450" spans="2:42">
      <c r="B450" s="1" t="s">
        <v>24</v>
      </c>
      <c r="C450" s="19">
        <f>IF(C447&gt;0,C447+C448,C448)</f>
        <v>400</v>
      </c>
      <c r="E450" s="4">
        <v>45028</v>
      </c>
      <c r="F450" s="3" t="s">
        <v>280</v>
      </c>
      <c r="G450" s="3" t="s">
        <v>89</v>
      </c>
      <c r="H450" s="5">
        <v>120</v>
      </c>
      <c r="I450" t="s">
        <v>294</v>
      </c>
      <c r="N450" s="3"/>
      <c r="O450" s="3"/>
      <c r="P450" s="3"/>
      <c r="Q450" s="3"/>
      <c r="R450" s="18"/>
      <c r="S450" s="3"/>
      <c r="V450" s="17"/>
      <c r="X450" s="1" t="s">
        <v>24</v>
      </c>
      <c r="Y450" s="19">
        <f>IF(Y447&gt;0,Y447+Y448,Y448)</f>
        <v>591.34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" t="s">
        <v>9</v>
      </c>
      <c r="C451" s="20">
        <f>C467</f>
        <v>178.66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" t="s">
        <v>9</v>
      </c>
      <c r="Y451" s="20">
        <f>Y467</f>
        <v>1167.0999999999999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6" t="s">
        <v>25</v>
      </c>
      <c r="C452" s="21">
        <f>C450-C451</f>
        <v>221.34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6" t="s">
        <v>8</v>
      </c>
      <c r="Y452" s="21">
        <f>Y450-Y451</f>
        <v>-575.75999999999988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2" ht="26.25">
      <c r="B453" s="177" t="str">
        <f>IF(C452&lt;0,"NO PAGAR","COBRAR")</f>
        <v>COBRAR</v>
      </c>
      <c r="C453" s="177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77" t="str">
        <f>IF(Y452&lt;0,"NO PAGAR","COBRAR")</f>
        <v>NO PAGAR</v>
      </c>
      <c r="Y453" s="177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2">
      <c r="B454" s="168" t="s">
        <v>9</v>
      </c>
      <c r="C454" s="169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68" t="s">
        <v>9</v>
      </c>
      <c r="Y454" s="169"/>
      <c r="AA454" s="4"/>
      <c r="AB454" s="3"/>
      <c r="AC454" s="3"/>
      <c r="AD454" s="5"/>
      <c r="AJ454" s="3"/>
      <c r="AK454" s="3"/>
      <c r="AL454" s="3"/>
      <c r="AM454" s="3"/>
      <c r="AN454" s="18"/>
      <c r="AO454" s="3"/>
    </row>
    <row r="455" spans="2:42">
      <c r="B455" s="9" t="str">
        <f>IF(C481&lt;0,"SALDO A FAVOR","SALDO ADELANTAD0'")</f>
        <v>SALDO ADELANTAD0'</v>
      </c>
      <c r="C455" s="10" t="b">
        <f>IF(Y415&lt;=0,Y415*-1)</f>
        <v>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9" t="str">
        <f>IF(C452&lt;0,"SALDO ADELANTADO","SALDO A FAVOR'")</f>
        <v>SALDO A FAVOR'</v>
      </c>
      <c r="Y455" s="10" t="b">
        <f>IF(C452&lt;=0,C452*-1)</f>
        <v>0</v>
      </c>
      <c r="AA455" s="4"/>
      <c r="AB455" s="3"/>
      <c r="AC455" s="3"/>
      <c r="AD455" s="5"/>
      <c r="AJ455" s="3"/>
      <c r="AK455" s="3"/>
      <c r="AL455" s="3"/>
      <c r="AM455" s="3"/>
      <c r="AN455" s="18"/>
      <c r="AO455" s="3"/>
    </row>
    <row r="456" spans="2:42">
      <c r="B456" s="11" t="s">
        <v>10</v>
      </c>
      <c r="C456" s="10">
        <f>R465</f>
        <v>0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10</v>
      </c>
      <c r="Y456" s="10">
        <f>AN463</f>
        <v>118.26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2">
      <c r="B457" s="11" t="s">
        <v>11</v>
      </c>
      <c r="C457" s="10">
        <v>110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11</v>
      </c>
      <c r="Y457" s="10"/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2">
      <c r="B458" s="11" t="s">
        <v>12</v>
      </c>
      <c r="C458" s="10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12</v>
      </c>
      <c r="Y458" s="10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2">
      <c r="B459" s="11" t="s">
        <v>13</v>
      </c>
      <c r="C459" s="10">
        <v>20</v>
      </c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1" t="s">
        <v>13</v>
      </c>
      <c r="Y459" s="10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2">
      <c r="B460" s="11" t="s">
        <v>14</v>
      </c>
      <c r="C460" s="10"/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11" t="s">
        <v>885</v>
      </c>
      <c r="Y460" s="10">
        <v>98.83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2">
      <c r="B461" s="11" t="s">
        <v>15</v>
      </c>
      <c r="C461" s="1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15</v>
      </c>
      <c r="Y461" s="1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2">
      <c r="B462" s="11" t="s">
        <v>867</v>
      </c>
      <c r="C462" s="10">
        <v>48.66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16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2">
      <c r="B463" s="11" t="s">
        <v>17</v>
      </c>
      <c r="C463" s="10"/>
      <c r="E463" s="170" t="s">
        <v>7</v>
      </c>
      <c r="F463" s="171"/>
      <c r="G463" s="172"/>
      <c r="H463" s="5">
        <f>SUM(H449:H462)</f>
        <v>400</v>
      </c>
      <c r="N463" s="3"/>
      <c r="O463" s="3"/>
      <c r="P463" s="3"/>
      <c r="Q463" s="3"/>
      <c r="R463" s="18"/>
      <c r="S463" s="3"/>
      <c r="V463" s="17"/>
      <c r="X463" s="11" t="s">
        <v>914</v>
      </c>
      <c r="Y463" s="10">
        <f>AN473</f>
        <v>950.01</v>
      </c>
      <c r="AA463" s="170" t="s">
        <v>7</v>
      </c>
      <c r="AB463" s="171"/>
      <c r="AC463" s="172"/>
      <c r="AD463" s="5">
        <f>SUM(AD449:AD462)</f>
        <v>370</v>
      </c>
      <c r="AJ463" s="170" t="s">
        <v>7</v>
      </c>
      <c r="AK463" s="171"/>
      <c r="AL463" s="171"/>
      <c r="AM463" s="172"/>
      <c r="AN463" s="18">
        <f>SUM(AN447:AN462)</f>
        <v>118.26</v>
      </c>
      <c r="AO463" s="3"/>
    </row>
    <row r="464" spans="2:42" ht="30">
      <c r="B464" s="12"/>
      <c r="C464" s="10"/>
      <c r="E464" s="13"/>
      <c r="F464" s="13"/>
      <c r="G464" s="13"/>
      <c r="N464" s="3"/>
      <c r="O464" s="3"/>
      <c r="P464" s="3"/>
      <c r="Q464" s="3"/>
      <c r="R464" s="18"/>
      <c r="S464" s="3"/>
      <c r="V464" s="17"/>
      <c r="X464" s="12"/>
      <c r="Y464" s="10"/>
      <c r="AA464" s="13"/>
      <c r="AB464" s="13"/>
      <c r="AC464" s="13"/>
      <c r="AJ464" s="130" t="s">
        <v>893</v>
      </c>
      <c r="AK464" s="130" t="s">
        <v>894</v>
      </c>
      <c r="AL464" s="130" t="s">
        <v>895</v>
      </c>
      <c r="AM464" s="130" t="s">
        <v>896</v>
      </c>
      <c r="AN464" s="130" t="s">
        <v>897</v>
      </c>
      <c r="AO464" s="130" t="s">
        <v>898</v>
      </c>
      <c r="AP464" s="130" t="s">
        <v>899</v>
      </c>
    </row>
    <row r="465" spans="1:43">
      <c r="B465" s="12"/>
      <c r="C465" s="10"/>
      <c r="N465" s="170" t="s">
        <v>7</v>
      </c>
      <c r="O465" s="171"/>
      <c r="P465" s="171"/>
      <c r="Q465" s="172"/>
      <c r="R465" s="18">
        <f>SUM(R449:R464)</f>
        <v>0</v>
      </c>
      <c r="S465" s="3"/>
      <c r="V465" s="17"/>
      <c r="X465" s="12"/>
      <c r="Y465" s="10"/>
      <c r="AJ465" s="126" t="s">
        <v>691</v>
      </c>
      <c r="AK465" s="127">
        <v>45063.76393519</v>
      </c>
      <c r="AL465" s="126" t="s">
        <v>476</v>
      </c>
      <c r="AM465" s="128">
        <v>45.713999999999999</v>
      </c>
      <c r="AN465" s="128">
        <v>80</v>
      </c>
      <c r="AO465" s="128">
        <v>12345</v>
      </c>
      <c r="AP465" s="129" t="s">
        <v>753</v>
      </c>
    </row>
    <row r="466" spans="1:43">
      <c r="B466" s="11"/>
      <c r="C466" s="10"/>
      <c r="V466" s="17"/>
      <c r="X466" s="11"/>
      <c r="Y466" s="10"/>
      <c r="AJ466" s="126" t="s">
        <v>691</v>
      </c>
      <c r="AK466" s="127">
        <v>45069.814444440002</v>
      </c>
      <c r="AL466" s="126" t="s">
        <v>476</v>
      </c>
      <c r="AM466" s="128">
        <v>74.284000000000006</v>
      </c>
      <c r="AN466" s="128">
        <v>130</v>
      </c>
      <c r="AO466" s="128">
        <v>9999</v>
      </c>
      <c r="AP466" s="129" t="s">
        <v>753</v>
      </c>
    </row>
    <row r="467" spans="1:43">
      <c r="B467" s="15" t="s">
        <v>18</v>
      </c>
      <c r="C467" s="16">
        <f>SUM(C455:C466)</f>
        <v>178.66</v>
      </c>
      <c r="V467" s="17"/>
      <c r="X467" s="15" t="s">
        <v>18</v>
      </c>
      <c r="Y467" s="16">
        <f>SUM(Y455:Y466)</f>
        <v>1167.0999999999999</v>
      </c>
      <c r="AJ467" s="126" t="s">
        <v>691</v>
      </c>
      <c r="AK467" s="127">
        <v>45072.803958329998</v>
      </c>
      <c r="AL467" s="126" t="s">
        <v>476</v>
      </c>
      <c r="AM467" s="128">
        <v>57.145000000000003</v>
      </c>
      <c r="AN467" s="128">
        <v>100</v>
      </c>
      <c r="AO467" s="128">
        <v>0</v>
      </c>
      <c r="AP467" s="129" t="s">
        <v>753</v>
      </c>
    </row>
    <row r="468" spans="1:43">
      <c r="D468" t="s">
        <v>22</v>
      </c>
      <c r="E468" t="s">
        <v>21</v>
      </c>
      <c r="V468" s="17"/>
      <c r="Z468" t="s">
        <v>22</v>
      </c>
      <c r="AA468" t="s">
        <v>21</v>
      </c>
      <c r="AJ468" s="126" t="s">
        <v>691</v>
      </c>
      <c r="AK468" s="127">
        <v>45077.508032409998</v>
      </c>
      <c r="AL468" s="126" t="s">
        <v>476</v>
      </c>
      <c r="AM468" s="128">
        <v>57.143000000000001</v>
      </c>
      <c r="AN468" s="128">
        <v>100</v>
      </c>
      <c r="AO468" s="128">
        <v>6565</v>
      </c>
      <c r="AP468" s="129" t="s">
        <v>752</v>
      </c>
    </row>
    <row r="469" spans="1:43">
      <c r="E469" s="1" t="s">
        <v>19</v>
      </c>
      <c r="V469" s="17"/>
      <c r="AA469" s="1" t="s">
        <v>19</v>
      </c>
      <c r="AJ469" s="126" t="s">
        <v>675</v>
      </c>
      <c r="AK469" s="127">
        <v>45064.906631940001</v>
      </c>
      <c r="AL469" s="126" t="s">
        <v>476</v>
      </c>
      <c r="AM469" s="128">
        <v>40</v>
      </c>
      <c r="AN469" s="128">
        <v>70</v>
      </c>
      <c r="AO469" s="128">
        <v>999</v>
      </c>
      <c r="AP469" s="129" t="s">
        <v>909</v>
      </c>
    </row>
    <row r="470" spans="1:43">
      <c r="V470" s="17"/>
      <c r="AJ470" s="126" t="s">
        <v>751</v>
      </c>
      <c r="AK470" s="127">
        <v>45070.353136569996</v>
      </c>
      <c r="AL470" s="126" t="s">
        <v>476</v>
      </c>
      <c r="AM470" s="128">
        <v>102.861</v>
      </c>
      <c r="AN470" s="128">
        <v>180.01</v>
      </c>
      <c r="AO470" s="128">
        <v>5555</v>
      </c>
      <c r="AP470" s="129" t="s">
        <v>910</v>
      </c>
    </row>
    <row r="471" spans="1:43">
      <c r="V471" s="17"/>
      <c r="AJ471" s="126" t="s">
        <v>751</v>
      </c>
      <c r="AK471" s="127">
        <v>45072.675520830002</v>
      </c>
      <c r="AL471" s="126" t="s">
        <v>476</v>
      </c>
      <c r="AM471" s="128">
        <v>108.571</v>
      </c>
      <c r="AN471" s="128">
        <v>190</v>
      </c>
      <c r="AO471" s="128">
        <v>0</v>
      </c>
      <c r="AP471" s="129" t="s">
        <v>62</v>
      </c>
    </row>
    <row r="472" spans="1:43">
      <c r="V472" s="17"/>
      <c r="AJ472" s="126" t="s">
        <v>675</v>
      </c>
      <c r="AK472" s="127">
        <v>45075.512268519997</v>
      </c>
      <c r="AL472" s="126" t="s">
        <v>476</v>
      </c>
      <c r="AM472" s="128">
        <v>57.142000000000003</v>
      </c>
      <c r="AN472" s="128">
        <v>100</v>
      </c>
      <c r="AO472" s="128">
        <v>5555</v>
      </c>
      <c r="AP472" s="129" t="s">
        <v>911</v>
      </c>
    </row>
    <row r="473" spans="1:43">
      <c r="V473" s="17"/>
      <c r="AN473" s="132">
        <f>SUM(AN465:AN472)</f>
        <v>950.01</v>
      </c>
    </row>
    <row r="474" spans="1:43">
      <c r="V474" s="17"/>
    </row>
    <row r="475" spans="1:43">
      <c r="V475" s="17"/>
    </row>
    <row r="476" spans="1:43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</row>
    <row r="477" spans="1:43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</row>
    <row r="478" spans="1:43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</row>
    <row r="479" spans="1:43">
      <c r="V479" s="17"/>
    </row>
    <row r="480" spans="1:43" ht="18" customHeight="1">
      <c r="H480" s="76"/>
      <c r="I480" s="76"/>
      <c r="J480" s="76"/>
      <c r="V480" s="17"/>
      <c r="AA480" s="173" t="s">
        <v>31</v>
      </c>
      <c r="AB480" s="173"/>
      <c r="AC480" s="173"/>
    </row>
    <row r="481" spans="2:41" ht="15" customHeight="1">
      <c r="H481" s="76"/>
      <c r="I481" s="76"/>
      <c r="J481" s="76"/>
      <c r="V481" s="17"/>
      <c r="AA481" s="173"/>
      <c r="AB481" s="173"/>
      <c r="AC481" s="173"/>
    </row>
    <row r="482" spans="2:41" ht="23.25">
      <c r="B482" s="24" t="s">
        <v>66</v>
      </c>
      <c r="V482" s="17"/>
      <c r="X482" s="22" t="s">
        <v>66</v>
      </c>
    </row>
    <row r="483" spans="2:41" ht="23.25">
      <c r="B483" s="23" t="s">
        <v>32</v>
      </c>
      <c r="C483" s="20">
        <f>IF(X447="PAGADO",0,Y452)</f>
        <v>-575.75999999999988</v>
      </c>
      <c r="E483" s="174" t="s">
        <v>62</v>
      </c>
      <c r="F483" s="174"/>
      <c r="G483" s="174"/>
      <c r="H483" s="174"/>
      <c r="V483" s="17"/>
      <c r="X483" s="23" t="s">
        <v>32</v>
      </c>
      <c r="Y483" s="20">
        <f>IF(B1274="PAGADO",0,C488)</f>
        <v>-88.629999999999654</v>
      </c>
      <c r="AA483" s="174" t="s">
        <v>253</v>
      </c>
      <c r="AB483" s="174"/>
      <c r="AC483" s="174"/>
      <c r="AD483" s="174"/>
    </row>
    <row r="484" spans="2:41">
      <c r="B484" s="1" t="s">
        <v>0</v>
      </c>
      <c r="C484" s="19">
        <f>H505</f>
        <v>3930</v>
      </c>
      <c r="E484" s="2" t="s">
        <v>1</v>
      </c>
      <c r="F484" s="2" t="s">
        <v>2</v>
      </c>
      <c r="G484" s="2" t="s">
        <v>3</v>
      </c>
      <c r="H484" s="2" t="s">
        <v>4</v>
      </c>
      <c r="N484" s="2" t="s">
        <v>1</v>
      </c>
      <c r="O484" s="2" t="s">
        <v>5</v>
      </c>
      <c r="P484" s="2" t="s">
        <v>4</v>
      </c>
      <c r="Q484" s="2" t="s">
        <v>6</v>
      </c>
      <c r="R484" s="2" t="s">
        <v>7</v>
      </c>
      <c r="S484" s="3"/>
      <c r="V484" s="17"/>
      <c r="X484" s="1" t="s">
        <v>0</v>
      </c>
      <c r="Y484" s="19">
        <f>AD504</f>
        <v>3439</v>
      </c>
      <c r="AA484" s="2" t="s">
        <v>1</v>
      </c>
      <c r="AB484" s="2" t="s">
        <v>2</v>
      </c>
      <c r="AC484" s="2" t="s">
        <v>3</v>
      </c>
      <c r="AD484" s="2" t="s">
        <v>4</v>
      </c>
      <c r="AJ484" s="2" t="s">
        <v>1</v>
      </c>
      <c r="AK484" s="2" t="s">
        <v>5</v>
      </c>
      <c r="AL484" s="2" t="s">
        <v>4</v>
      </c>
      <c r="AM484" s="2" t="s">
        <v>6</v>
      </c>
      <c r="AN484" s="2" t="s">
        <v>7</v>
      </c>
      <c r="AO484" s="3"/>
    </row>
    <row r="485" spans="2:41">
      <c r="C485" s="20"/>
      <c r="E485" s="4">
        <v>45056</v>
      </c>
      <c r="F485" s="3" t="s">
        <v>194</v>
      </c>
      <c r="G485" s="3" t="s">
        <v>920</v>
      </c>
      <c r="H485" s="5">
        <v>580</v>
      </c>
      <c r="I485" t="s">
        <v>378</v>
      </c>
      <c r="N485" s="25">
        <v>45086</v>
      </c>
      <c r="O485" s="3" t="s">
        <v>918</v>
      </c>
      <c r="P485" s="3"/>
      <c r="Q485" s="3"/>
      <c r="R485" s="18">
        <v>40</v>
      </c>
      <c r="S485" s="3"/>
      <c r="V485" s="17"/>
      <c r="Y485" s="20"/>
      <c r="AA485" s="4">
        <v>45071</v>
      </c>
      <c r="AB485" s="3" t="s">
        <v>972</v>
      </c>
      <c r="AC485" s="3" t="s">
        <v>973</v>
      </c>
      <c r="AD485" s="5">
        <v>160</v>
      </c>
      <c r="AE485" t="s">
        <v>136</v>
      </c>
      <c r="AJ485" s="25">
        <v>45098</v>
      </c>
      <c r="AK485" s="3" t="s">
        <v>315</v>
      </c>
      <c r="AL485" s="3"/>
      <c r="AM485" s="3"/>
      <c r="AN485" s="18">
        <v>1000</v>
      </c>
      <c r="AO485" s="3"/>
    </row>
    <row r="486" spans="2:41">
      <c r="B486" s="1" t="s">
        <v>24</v>
      </c>
      <c r="C486" s="19">
        <f>IF(C483&gt;0,C483+C484,C484)</f>
        <v>3930</v>
      </c>
      <c r="E486" s="4">
        <v>45056</v>
      </c>
      <c r="F486" s="3" t="s">
        <v>926</v>
      </c>
      <c r="G486" s="3"/>
      <c r="H486" s="5">
        <v>75</v>
      </c>
      <c r="N486" s="25">
        <v>45089</v>
      </c>
      <c r="O486" s="3" t="s">
        <v>931</v>
      </c>
      <c r="P486" s="3"/>
      <c r="Q486" s="3"/>
      <c r="R486" s="18">
        <v>241.01</v>
      </c>
      <c r="S486" s="3"/>
      <c r="V486" s="17"/>
      <c r="X486" s="1" t="s">
        <v>24</v>
      </c>
      <c r="Y486" s="19">
        <f>IF(Y483&gt;0,Y483+Y484,Y484)</f>
        <v>3439</v>
      </c>
      <c r="AA486" s="4">
        <v>45057</v>
      </c>
      <c r="AB486" s="3" t="s">
        <v>229</v>
      </c>
      <c r="AC486" s="3" t="s">
        <v>986</v>
      </c>
      <c r="AD486" s="5">
        <v>110</v>
      </c>
      <c r="AE486" t="s">
        <v>378</v>
      </c>
      <c r="AJ486" s="25">
        <v>45106</v>
      </c>
      <c r="AK486" s="3" t="s">
        <v>315</v>
      </c>
      <c r="AL486" s="3"/>
      <c r="AM486" s="3"/>
      <c r="AN486" s="18">
        <v>2608.36</v>
      </c>
      <c r="AO486" s="3"/>
    </row>
    <row r="487" spans="2:41">
      <c r="B487" s="1" t="s">
        <v>9</v>
      </c>
      <c r="C487" s="20">
        <f>C507</f>
        <v>4018.6299999999997</v>
      </c>
      <c r="E487" s="4"/>
      <c r="F487" s="3"/>
      <c r="G487" s="3"/>
      <c r="H487" s="5">
        <v>225</v>
      </c>
      <c r="N487" s="25">
        <v>45089</v>
      </c>
      <c r="O487" s="3" t="s">
        <v>935</v>
      </c>
      <c r="P487" s="3"/>
      <c r="Q487" s="3"/>
      <c r="R487" s="18">
        <v>25</v>
      </c>
      <c r="S487" s="3"/>
      <c r="V487" s="17"/>
      <c r="X487" s="1" t="s">
        <v>9</v>
      </c>
      <c r="Y487" s="20">
        <f>Y507</f>
        <v>4439</v>
      </c>
      <c r="AA487" s="4">
        <v>45040</v>
      </c>
      <c r="AB487" s="3" t="s">
        <v>149</v>
      </c>
      <c r="AC487" s="3" t="s">
        <v>141</v>
      </c>
      <c r="AD487" s="5">
        <v>170</v>
      </c>
      <c r="AE487" t="s">
        <v>146</v>
      </c>
      <c r="AJ487" s="3"/>
      <c r="AK487" s="3"/>
      <c r="AL487" s="3"/>
      <c r="AM487" s="3"/>
      <c r="AN487" s="18"/>
      <c r="AO487" s="3"/>
    </row>
    <row r="488" spans="2:41">
      <c r="B488" s="6" t="s">
        <v>26</v>
      </c>
      <c r="C488" s="21">
        <f>C486-C487</f>
        <v>-88.629999999999654</v>
      </c>
      <c r="E488" s="4">
        <v>45033</v>
      </c>
      <c r="F488" s="3"/>
      <c r="G488" s="3"/>
      <c r="H488" s="5">
        <v>150</v>
      </c>
      <c r="N488" s="25">
        <v>45064</v>
      </c>
      <c r="O488" s="3" t="s">
        <v>940</v>
      </c>
      <c r="P488" s="3"/>
      <c r="Q488" s="3"/>
      <c r="R488" s="18">
        <v>40</v>
      </c>
      <c r="S488" s="3"/>
      <c r="V488" s="17"/>
      <c r="X488" s="6" t="s">
        <v>27</v>
      </c>
      <c r="Y488" s="21">
        <f>Y486-Y487</f>
        <v>-1000</v>
      </c>
      <c r="AA488" s="4" t="s">
        <v>995</v>
      </c>
      <c r="AB488" s="3" t="s">
        <v>149</v>
      </c>
      <c r="AC488" s="3" t="s">
        <v>141</v>
      </c>
      <c r="AD488" s="5">
        <v>170</v>
      </c>
      <c r="AE488" t="s">
        <v>146</v>
      </c>
      <c r="AJ488" s="3"/>
      <c r="AK488" s="3"/>
      <c r="AL488" s="3"/>
      <c r="AM488" s="3"/>
      <c r="AN488" s="18"/>
      <c r="AO488" s="3"/>
    </row>
    <row r="489" spans="2:41" ht="23.25">
      <c r="B489" s="6"/>
      <c r="C489" s="7"/>
      <c r="E489" s="4">
        <v>45033</v>
      </c>
      <c r="F489" s="3" t="s">
        <v>138</v>
      </c>
      <c r="G489" s="3" t="s">
        <v>89</v>
      </c>
      <c r="H489" s="5">
        <v>170</v>
      </c>
      <c r="I489" t="s">
        <v>146</v>
      </c>
      <c r="N489" s="25">
        <v>45091</v>
      </c>
      <c r="O489" s="3" t="s">
        <v>433</v>
      </c>
      <c r="P489" s="3"/>
      <c r="Q489" s="3"/>
      <c r="R489" s="18">
        <v>3000</v>
      </c>
      <c r="S489" s="3"/>
      <c r="V489" s="17"/>
      <c r="X489" s="175" t="str">
        <f>IF(Y488&lt;0,"NO PAGAR","COBRAR'")</f>
        <v>NO PAGAR</v>
      </c>
      <c r="Y489" s="175"/>
      <c r="AA489" s="4">
        <v>45042</v>
      </c>
      <c r="AB489" s="3" t="s">
        <v>149</v>
      </c>
      <c r="AC489" s="3" t="s">
        <v>141</v>
      </c>
      <c r="AD489" s="5">
        <v>170</v>
      </c>
      <c r="AE489" t="s">
        <v>146</v>
      </c>
      <c r="AJ489" s="3"/>
      <c r="AK489" s="3"/>
      <c r="AL489" s="3"/>
      <c r="AM489" s="3"/>
      <c r="AN489" s="18"/>
      <c r="AO489" s="3"/>
    </row>
    <row r="490" spans="2:41" ht="23.25">
      <c r="B490" s="175" t="str">
        <f>IF(C488&lt;0,"NO PAGAR","COBRAR'")</f>
        <v>NO PAGAR</v>
      </c>
      <c r="C490" s="175"/>
      <c r="E490" s="4">
        <v>45001</v>
      </c>
      <c r="F490" s="3" t="s">
        <v>138</v>
      </c>
      <c r="G490" s="3" t="s">
        <v>89</v>
      </c>
      <c r="H490" s="5">
        <v>170</v>
      </c>
      <c r="I490" t="s">
        <v>146</v>
      </c>
      <c r="N490" s="3"/>
      <c r="O490" s="3"/>
      <c r="P490" s="3"/>
      <c r="Q490" s="3"/>
      <c r="R490" s="18"/>
      <c r="S490" s="3"/>
      <c r="V490" s="17"/>
      <c r="X490" s="6"/>
      <c r="Y490" s="8"/>
      <c r="AA490" s="4">
        <v>45043</v>
      </c>
      <c r="AB490" s="3" t="s">
        <v>149</v>
      </c>
      <c r="AC490" s="3" t="s">
        <v>141</v>
      </c>
      <c r="AD490" s="5">
        <v>170</v>
      </c>
      <c r="AE490" t="s">
        <v>146</v>
      </c>
      <c r="AJ490" s="3"/>
      <c r="AK490" s="3"/>
      <c r="AL490" s="3"/>
      <c r="AM490" s="3"/>
      <c r="AN490" s="18"/>
      <c r="AO490" s="3"/>
    </row>
    <row r="491" spans="2:41">
      <c r="B491" s="168" t="s">
        <v>9</v>
      </c>
      <c r="C491" s="169"/>
      <c r="E491" s="4">
        <v>45037</v>
      </c>
      <c r="F491" s="3" t="s">
        <v>138</v>
      </c>
      <c r="G491" s="3" t="s">
        <v>152</v>
      </c>
      <c r="H491" s="5">
        <v>190</v>
      </c>
      <c r="I491" t="s">
        <v>378</v>
      </c>
      <c r="N491" s="3"/>
      <c r="O491" s="3"/>
      <c r="P491" s="3"/>
      <c r="Q491" s="3"/>
      <c r="R491" s="18"/>
      <c r="S491" s="3"/>
      <c r="V491" s="17"/>
      <c r="X491" s="168" t="s">
        <v>9</v>
      </c>
      <c r="Y491" s="169"/>
      <c r="AA491" s="4">
        <v>45047</v>
      </c>
      <c r="AB491" s="3" t="s">
        <v>149</v>
      </c>
      <c r="AC491" s="3" t="s">
        <v>86</v>
      </c>
      <c r="AD491" s="5">
        <v>170</v>
      </c>
      <c r="AE491" t="s">
        <v>378</v>
      </c>
      <c r="AJ491" s="3"/>
      <c r="AK491" s="3"/>
      <c r="AL491" s="3"/>
      <c r="AM491" s="3"/>
      <c r="AN491" s="18"/>
      <c r="AO491" s="3"/>
    </row>
    <row r="492" spans="2:41">
      <c r="B492" s="9" t="str">
        <f>IF(Y452&lt;0,"SALDO ADELANTADO","SALDO A FAVOR '")</f>
        <v>SALDO ADELANTADO</v>
      </c>
      <c r="C492" s="10">
        <f>IF(Y452&lt;=0,Y452*-1)</f>
        <v>575.75999999999988</v>
      </c>
      <c r="E492" s="4">
        <v>45030</v>
      </c>
      <c r="F492" s="3" t="s">
        <v>138</v>
      </c>
      <c r="G492" s="3" t="s">
        <v>141</v>
      </c>
      <c r="H492" s="5">
        <v>170</v>
      </c>
      <c r="I492" t="s">
        <v>146</v>
      </c>
      <c r="N492" s="3"/>
      <c r="O492" s="3"/>
      <c r="P492" s="3"/>
      <c r="Q492" s="3"/>
      <c r="R492" s="18"/>
      <c r="S492" s="3"/>
      <c r="V492" s="17"/>
      <c r="X492" s="9" t="str">
        <f>IF(C488&lt;0,"SALDO ADELANTADO","SALDO A FAVOR'")</f>
        <v>SALDO ADELANTADO</v>
      </c>
      <c r="Y492" s="10">
        <f>IF(C488&lt;=0,C488*-1)</f>
        <v>88.629999999999654</v>
      </c>
      <c r="AA492" s="4">
        <v>45069</v>
      </c>
      <c r="AB492" s="3" t="s">
        <v>201</v>
      </c>
      <c r="AC492" s="3" t="s">
        <v>973</v>
      </c>
      <c r="AD492" s="5">
        <v>200</v>
      </c>
      <c r="AE492" t="s">
        <v>378</v>
      </c>
      <c r="AJ492" s="3"/>
      <c r="AK492" s="3"/>
      <c r="AL492" s="3"/>
      <c r="AM492" s="3"/>
      <c r="AN492" s="18"/>
      <c r="AO492" s="3"/>
    </row>
    <row r="493" spans="2:41">
      <c r="B493" s="11" t="s">
        <v>10</v>
      </c>
      <c r="C493" s="10">
        <f>R501</f>
        <v>3346.01</v>
      </c>
      <c r="E493" s="4">
        <v>45036</v>
      </c>
      <c r="F493" s="3" t="s">
        <v>138</v>
      </c>
      <c r="G493" s="3" t="s">
        <v>89</v>
      </c>
      <c r="H493" s="5">
        <v>170</v>
      </c>
      <c r="I493" t="s">
        <v>146</v>
      </c>
      <c r="N493" s="3"/>
      <c r="O493" s="3"/>
      <c r="P493" s="3"/>
      <c r="Q493" s="3"/>
      <c r="R493" s="18"/>
      <c r="S493" s="3"/>
      <c r="V493" s="17"/>
      <c r="X493" s="11" t="s">
        <v>10</v>
      </c>
      <c r="Y493" s="10">
        <f>AN501</f>
        <v>3608.36</v>
      </c>
      <c r="AA493" s="4">
        <v>45069</v>
      </c>
      <c r="AB493" s="3" t="s">
        <v>201</v>
      </c>
      <c r="AC493" s="3" t="s">
        <v>973</v>
      </c>
      <c r="AD493" s="5">
        <v>200</v>
      </c>
      <c r="AE493" t="s">
        <v>146</v>
      </c>
      <c r="AJ493" s="3"/>
      <c r="AK493" s="3"/>
      <c r="AL493" s="3"/>
      <c r="AM493" s="3"/>
      <c r="AN493" s="18"/>
      <c r="AO493" s="3"/>
    </row>
    <row r="494" spans="2:41">
      <c r="B494" s="11" t="s">
        <v>11</v>
      </c>
      <c r="C494" s="10"/>
      <c r="E494" s="4">
        <v>45055</v>
      </c>
      <c r="F494" s="3" t="s">
        <v>288</v>
      </c>
      <c r="G494" s="3" t="s">
        <v>597</v>
      </c>
      <c r="H494" s="5">
        <v>160</v>
      </c>
      <c r="I494" t="s">
        <v>146</v>
      </c>
      <c r="N494" s="3"/>
      <c r="O494" s="3"/>
      <c r="P494" s="3"/>
      <c r="Q494" s="3"/>
      <c r="R494" s="18"/>
      <c r="S494" s="3"/>
      <c r="V494" s="17"/>
      <c r="X494" s="11" t="s">
        <v>11</v>
      </c>
      <c r="Y494" s="10"/>
      <c r="AA494" s="4">
        <v>45070</v>
      </c>
      <c r="AB494" s="3" t="s">
        <v>201</v>
      </c>
      <c r="AC494" s="3" t="s">
        <v>920</v>
      </c>
      <c r="AD494" s="5">
        <v>580</v>
      </c>
      <c r="AE494" t="s">
        <v>378</v>
      </c>
      <c r="AJ494" s="3"/>
      <c r="AK494" s="3"/>
      <c r="AL494" s="3"/>
      <c r="AM494" s="3"/>
      <c r="AN494" s="18"/>
      <c r="AO494" s="3"/>
    </row>
    <row r="495" spans="2:41">
      <c r="B495" s="11" t="s">
        <v>12</v>
      </c>
      <c r="C495" s="10">
        <v>30</v>
      </c>
      <c r="E495" s="4">
        <v>45050</v>
      </c>
      <c r="F495" s="3" t="s">
        <v>330</v>
      </c>
      <c r="G495" s="3" t="s">
        <v>502</v>
      </c>
      <c r="H495" s="5">
        <v>330</v>
      </c>
      <c r="I495" t="s">
        <v>378</v>
      </c>
      <c r="N495" s="3"/>
      <c r="O495" s="3"/>
      <c r="P495" s="3"/>
      <c r="Q495" s="3"/>
      <c r="R495" s="18"/>
      <c r="S495" s="3"/>
      <c r="V495" s="17"/>
      <c r="X495" s="11" t="s">
        <v>12</v>
      </c>
      <c r="Y495" s="10"/>
      <c r="AA495" s="4">
        <v>45071</v>
      </c>
      <c r="AB495" s="3" t="s">
        <v>201</v>
      </c>
      <c r="AC495" s="3" t="s">
        <v>141</v>
      </c>
      <c r="AD495" s="5">
        <v>180</v>
      </c>
      <c r="AE495" t="s">
        <v>146</v>
      </c>
      <c r="AF495" s="71"/>
      <c r="AJ495" s="3"/>
      <c r="AK495" s="3"/>
      <c r="AL495" s="3"/>
      <c r="AM495" s="3"/>
      <c r="AN495" s="18"/>
      <c r="AO495" s="3"/>
    </row>
    <row r="496" spans="2:41">
      <c r="B496" s="11" t="s">
        <v>13</v>
      </c>
      <c r="C496" s="10"/>
      <c r="E496" s="4">
        <v>45054</v>
      </c>
      <c r="F496" s="3" t="s">
        <v>330</v>
      </c>
      <c r="G496" s="3" t="s">
        <v>106</v>
      </c>
      <c r="H496" s="5">
        <v>285</v>
      </c>
      <c r="I496" t="s">
        <v>378</v>
      </c>
      <c r="N496" s="3"/>
      <c r="O496" s="3"/>
      <c r="P496" s="3"/>
      <c r="Q496" s="3"/>
      <c r="R496" s="18"/>
      <c r="S496" s="3"/>
      <c r="V496" s="17"/>
      <c r="X496" s="11" t="s">
        <v>13</v>
      </c>
      <c r="Y496" s="10"/>
      <c r="AA496" s="4">
        <v>45072</v>
      </c>
      <c r="AB496" s="3" t="s">
        <v>201</v>
      </c>
      <c r="AC496" s="3" t="s">
        <v>141</v>
      </c>
      <c r="AD496" s="5">
        <v>180</v>
      </c>
      <c r="AE496" t="s">
        <v>146</v>
      </c>
      <c r="AJ496" s="3"/>
      <c r="AK496" s="3"/>
      <c r="AL496" s="3"/>
      <c r="AM496" s="3"/>
      <c r="AN496" s="18"/>
      <c r="AO496" s="3"/>
    </row>
    <row r="497" spans="2:42">
      <c r="B497" s="11" t="s">
        <v>14</v>
      </c>
      <c r="C497" s="10"/>
      <c r="E497" s="4">
        <v>45061</v>
      </c>
      <c r="F497" s="3" t="s">
        <v>950</v>
      </c>
      <c r="G497" s="3" t="s">
        <v>106</v>
      </c>
      <c r="H497" s="5">
        <v>325</v>
      </c>
      <c r="I497" t="s">
        <v>378</v>
      </c>
      <c r="N497" s="3"/>
      <c r="O497" s="3"/>
      <c r="P497" s="3"/>
      <c r="Q497" s="3"/>
      <c r="R497" s="18"/>
      <c r="S497" s="3"/>
      <c r="V497" s="17"/>
      <c r="X497" s="11" t="s">
        <v>14</v>
      </c>
      <c r="Y497" s="10"/>
      <c r="AA497" s="4">
        <v>45072</v>
      </c>
      <c r="AB497" s="3" t="s">
        <v>201</v>
      </c>
      <c r="AC497" s="3" t="s">
        <v>86</v>
      </c>
      <c r="AD497" s="5">
        <v>170</v>
      </c>
      <c r="AE497" t="s">
        <v>378</v>
      </c>
      <c r="AJ497" s="3"/>
      <c r="AK497" s="3"/>
      <c r="AL497" s="3"/>
      <c r="AM497" s="3"/>
      <c r="AN497" s="18"/>
      <c r="AO497" s="3"/>
    </row>
    <row r="498" spans="2:42">
      <c r="B498" s="11" t="s">
        <v>15</v>
      </c>
      <c r="C498" s="10"/>
      <c r="E498" s="4">
        <v>45063</v>
      </c>
      <c r="F498" s="3" t="s">
        <v>330</v>
      </c>
      <c r="G498" s="3" t="s">
        <v>332</v>
      </c>
      <c r="H498" s="5">
        <v>315</v>
      </c>
      <c r="I498" t="s">
        <v>378</v>
      </c>
      <c r="N498" s="3"/>
      <c r="O498" s="3"/>
      <c r="P498" s="3"/>
      <c r="Q498" s="3"/>
      <c r="R498" s="18"/>
      <c r="S498" s="3"/>
      <c r="V498" s="17"/>
      <c r="X498" s="11" t="s">
        <v>15</v>
      </c>
      <c r="Y498" s="10"/>
      <c r="AA498" s="4">
        <v>45077</v>
      </c>
      <c r="AB498" s="3" t="s">
        <v>201</v>
      </c>
      <c r="AC498" s="3" t="s">
        <v>86</v>
      </c>
      <c r="AD498" s="5">
        <v>170</v>
      </c>
      <c r="AE498" t="s">
        <v>378</v>
      </c>
      <c r="AJ498" s="3"/>
      <c r="AK498" s="3"/>
      <c r="AL498" s="3"/>
      <c r="AM498" s="3"/>
      <c r="AN498" s="18"/>
      <c r="AO498" s="3"/>
    </row>
    <row r="499" spans="2:42">
      <c r="B499" s="11" t="s">
        <v>927</v>
      </c>
      <c r="C499" s="10">
        <v>18.2</v>
      </c>
      <c r="E499" s="25">
        <v>45074</v>
      </c>
      <c r="F499" s="3" t="s">
        <v>330</v>
      </c>
      <c r="G499" s="3" t="s">
        <v>954</v>
      </c>
      <c r="H499" s="5">
        <v>285</v>
      </c>
      <c r="I499" t="s">
        <v>136</v>
      </c>
      <c r="N499" s="3"/>
      <c r="O499" s="3"/>
      <c r="P499" s="3"/>
      <c r="Q499" s="3"/>
      <c r="R499" s="18"/>
      <c r="S499" s="3"/>
      <c r="V499" s="17"/>
      <c r="X499" s="11" t="s">
        <v>16</v>
      </c>
      <c r="Y499" s="10"/>
      <c r="AA499" s="25">
        <v>45078</v>
      </c>
      <c r="AB499" s="3" t="s">
        <v>201</v>
      </c>
      <c r="AC499" s="3" t="s">
        <v>141</v>
      </c>
      <c r="AD499" s="5">
        <v>180</v>
      </c>
      <c r="AE499" t="s">
        <v>146</v>
      </c>
      <c r="AJ499" s="3"/>
      <c r="AK499" s="3"/>
      <c r="AL499" s="3"/>
      <c r="AM499" s="3"/>
      <c r="AN499" s="18"/>
      <c r="AO499" s="3"/>
    </row>
    <row r="500" spans="2:42">
      <c r="B500" s="11" t="s">
        <v>17</v>
      </c>
      <c r="C500" s="10"/>
      <c r="E500" s="150">
        <v>45075</v>
      </c>
      <c r="F500" s="149" t="s">
        <v>330</v>
      </c>
      <c r="G500" s="149" t="s">
        <v>502</v>
      </c>
      <c r="H500" s="18">
        <v>330</v>
      </c>
      <c r="I500" t="s">
        <v>378</v>
      </c>
      <c r="N500" s="3"/>
      <c r="O500" s="3"/>
      <c r="P500" s="3"/>
      <c r="Q500" s="3"/>
      <c r="R500" s="18"/>
      <c r="S500" s="3"/>
      <c r="V500" s="17"/>
      <c r="X500" s="11" t="s">
        <v>979</v>
      </c>
      <c r="Y500" s="10">
        <v>742.01</v>
      </c>
      <c r="AA500" s="150">
        <v>45084</v>
      </c>
      <c r="AB500" s="149" t="s">
        <v>201</v>
      </c>
      <c r="AC500" s="149" t="s">
        <v>86</v>
      </c>
      <c r="AD500" s="18">
        <v>170</v>
      </c>
      <c r="AE500" t="s">
        <v>146</v>
      </c>
      <c r="AJ500" s="3"/>
      <c r="AK500" s="3"/>
      <c r="AL500" s="3"/>
      <c r="AM500" s="3"/>
      <c r="AN500" s="18"/>
      <c r="AO500" s="3"/>
    </row>
    <row r="501" spans="2:42" ht="15.75" thickBot="1">
      <c r="B501" s="12" t="s">
        <v>960</v>
      </c>
      <c r="C501" s="10">
        <v>48.66</v>
      </c>
      <c r="E501" s="25"/>
      <c r="F501" s="3"/>
      <c r="G501" s="3"/>
      <c r="H501" s="18"/>
      <c r="N501" s="170" t="s">
        <v>7</v>
      </c>
      <c r="O501" s="171"/>
      <c r="P501" s="171"/>
      <c r="Q501" s="172"/>
      <c r="R501" s="18">
        <f>SUM(R485:R500)</f>
        <v>3346.01</v>
      </c>
      <c r="S501" s="3"/>
      <c r="V501" s="17"/>
      <c r="X501" s="12"/>
      <c r="Y501" s="10"/>
      <c r="AA501" s="25">
        <v>45106</v>
      </c>
      <c r="AB501" s="3" t="s">
        <v>1004</v>
      </c>
      <c r="AC501" s="3"/>
      <c r="AD501" s="18">
        <v>69</v>
      </c>
      <c r="AE501" t="s">
        <v>136</v>
      </c>
      <c r="AJ501" s="170" t="s">
        <v>7</v>
      </c>
      <c r="AK501" s="171"/>
      <c r="AL501" s="171"/>
      <c r="AM501" s="172"/>
      <c r="AN501" s="18">
        <f>SUM(AN485:AN500)</f>
        <v>3608.36</v>
      </c>
      <c r="AO501" s="3"/>
    </row>
    <row r="502" spans="2:42" ht="19.5" customHeight="1" thickBot="1">
      <c r="B502" s="12"/>
      <c r="C502" s="10"/>
      <c r="E502" s="3"/>
      <c r="F502" s="3"/>
      <c r="G502" s="3"/>
      <c r="H502" s="18"/>
      <c r="V502" s="17"/>
      <c r="X502" s="12"/>
      <c r="Y502" s="10"/>
      <c r="AA502" s="25">
        <v>45043</v>
      </c>
      <c r="AB502" s="3" t="s">
        <v>229</v>
      </c>
      <c r="AC502" s="3" t="s">
        <v>230</v>
      </c>
      <c r="AD502" s="18">
        <v>110</v>
      </c>
      <c r="AE502" t="s">
        <v>136</v>
      </c>
      <c r="AJ502" s="152">
        <v>20230604</v>
      </c>
      <c r="AK502" s="152" t="s">
        <v>675</v>
      </c>
      <c r="AL502" s="152" t="s">
        <v>975</v>
      </c>
      <c r="AM502" s="152" t="s">
        <v>476</v>
      </c>
      <c r="AN502" s="154">
        <v>87</v>
      </c>
      <c r="AO502" s="153">
        <v>49712</v>
      </c>
      <c r="AP502" s="152">
        <v>555555</v>
      </c>
    </row>
    <row r="503" spans="2:42" ht="19.5" customHeight="1" thickBot="1">
      <c r="B503" s="12"/>
      <c r="C503" s="10"/>
      <c r="E503" s="3"/>
      <c r="F503" s="3"/>
      <c r="G503" s="3"/>
      <c r="H503" s="18"/>
      <c r="V503" s="17"/>
      <c r="X503" s="12"/>
      <c r="Y503" s="10"/>
      <c r="AA503" s="25">
        <v>45043</v>
      </c>
      <c r="AB503" s="3" t="s">
        <v>229</v>
      </c>
      <c r="AC503" s="3" t="s">
        <v>230</v>
      </c>
      <c r="AD503" s="18">
        <v>110</v>
      </c>
      <c r="AE503" t="s">
        <v>378</v>
      </c>
      <c r="AJ503" s="152">
        <v>20230608</v>
      </c>
      <c r="AK503" s="152" t="s">
        <v>675</v>
      </c>
      <c r="AL503" s="152" t="s">
        <v>975</v>
      </c>
      <c r="AM503" s="152" t="s">
        <v>476</v>
      </c>
      <c r="AN503" s="154">
        <v>75</v>
      </c>
      <c r="AO503" s="153">
        <v>42856</v>
      </c>
      <c r="AP503" s="152">
        <v>55555</v>
      </c>
    </row>
    <row r="504" spans="2:42" ht="18" customHeight="1" thickBot="1">
      <c r="B504" s="12"/>
      <c r="C504" s="10"/>
      <c r="E504" s="53"/>
      <c r="F504" s="3"/>
      <c r="G504" s="3"/>
      <c r="H504" s="3"/>
      <c r="V504" s="17"/>
      <c r="X504" s="12"/>
      <c r="Y504" s="10"/>
      <c r="AA504" s="53"/>
      <c r="AB504" s="170" t="s">
        <v>7</v>
      </c>
      <c r="AC504" s="172"/>
      <c r="AD504" s="151">
        <f>SUM(AD485:AD503)</f>
        <v>3439</v>
      </c>
      <c r="AJ504" s="152">
        <v>20230608</v>
      </c>
      <c r="AK504" s="152" t="s">
        <v>691</v>
      </c>
      <c r="AL504" s="152" t="s">
        <v>975</v>
      </c>
      <c r="AM504" s="152" t="s">
        <v>476</v>
      </c>
      <c r="AN504" s="154">
        <v>200</v>
      </c>
      <c r="AO504" s="153">
        <v>114283</v>
      </c>
      <c r="AP504" s="152">
        <v>0</v>
      </c>
    </row>
    <row r="505" spans="2:42" ht="15" customHeight="1" thickBot="1">
      <c r="B505" s="12"/>
      <c r="C505" s="10"/>
      <c r="E505" s="3"/>
      <c r="F505" s="3"/>
      <c r="G505" s="3"/>
      <c r="H505" s="18">
        <f>SUM(H485:H504)</f>
        <v>3930</v>
      </c>
      <c r="V505" s="17"/>
      <c r="X505" s="12"/>
      <c r="Y505" s="10"/>
      <c r="AJ505" s="152">
        <v>20230609</v>
      </c>
      <c r="AK505" s="152" t="s">
        <v>751</v>
      </c>
      <c r="AL505" s="152" t="s">
        <v>975</v>
      </c>
      <c r="AM505" s="152" t="s">
        <v>476</v>
      </c>
      <c r="AN505" s="154">
        <v>150.001</v>
      </c>
      <c r="AO505" s="153">
        <v>85715</v>
      </c>
      <c r="AP505" s="152">
        <v>0</v>
      </c>
    </row>
    <row r="506" spans="2:42" ht="13.5" customHeight="1" thickBot="1">
      <c r="B506" s="12"/>
      <c r="C506" s="10"/>
      <c r="V506" s="17"/>
      <c r="X506" s="12"/>
      <c r="Y506" s="10"/>
      <c r="AJ506" s="152">
        <v>20230614</v>
      </c>
      <c r="AK506" s="152" t="s">
        <v>675</v>
      </c>
      <c r="AL506" s="152" t="s">
        <v>975</v>
      </c>
      <c r="AM506" s="152" t="s">
        <v>476</v>
      </c>
      <c r="AN506" s="154">
        <v>80</v>
      </c>
      <c r="AO506" s="153">
        <v>45712</v>
      </c>
      <c r="AP506" s="152">
        <v>0</v>
      </c>
    </row>
    <row r="507" spans="2:42" ht="18" customHeight="1" thickBot="1">
      <c r="B507" s="15" t="s">
        <v>18</v>
      </c>
      <c r="C507" s="16">
        <f>SUM(C492:C506)</f>
        <v>4018.6299999999997</v>
      </c>
      <c r="D507" t="s">
        <v>22</v>
      </c>
      <c r="E507" t="s">
        <v>21</v>
      </c>
      <c r="V507" s="17"/>
      <c r="X507" s="15" t="s">
        <v>18</v>
      </c>
      <c r="Y507" s="16">
        <f>SUM(Y492:Y506)</f>
        <v>4439</v>
      </c>
      <c r="Z507" t="s">
        <v>22</v>
      </c>
      <c r="AA507" t="s">
        <v>21</v>
      </c>
      <c r="AJ507" s="152">
        <v>20230615</v>
      </c>
      <c r="AK507" s="152" t="s">
        <v>691</v>
      </c>
      <c r="AL507" s="152" t="s">
        <v>975</v>
      </c>
      <c r="AM507" s="152" t="s">
        <v>476</v>
      </c>
      <c r="AN507" s="154">
        <v>150.01</v>
      </c>
      <c r="AO507" s="153">
        <v>85721</v>
      </c>
      <c r="AP507" s="152">
        <v>0</v>
      </c>
    </row>
    <row r="508" spans="2:42">
      <c r="E508" s="1" t="s">
        <v>19</v>
      </c>
      <c r="V508" s="17"/>
      <c r="AA508" s="1" t="s">
        <v>19</v>
      </c>
      <c r="AN508" s="155">
        <f>SUM(AN502:AN507)</f>
        <v>742.01099999999997</v>
      </c>
    </row>
    <row r="509" spans="2:42">
      <c r="V509" s="17"/>
    </row>
    <row r="510" spans="2:42">
      <c r="V510" s="17"/>
    </row>
    <row r="511" spans="2:42">
      <c r="V511" s="17"/>
    </row>
    <row r="512" spans="2:42">
      <c r="V512" s="17"/>
    </row>
    <row r="513" spans="2:31">
      <c r="V513" s="17"/>
    </row>
    <row r="514" spans="2:31">
      <c r="V514" s="17"/>
    </row>
    <row r="515" spans="2:31">
      <c r="V515" s="17"/>
    </row>
    <row r="516" spans="2:31">
      <c r="V516" s="17"/>
    </row>
    <row r="517" spans="2:31">
      <c r="V517" s="17"/>
    </row>
    <row r="518" spans="2:31">
      <c r="V518" s="17"/>
    </row>
    <row r="519" spans="2:31">
      <c r="V519" s="17"/>
    </row>
    <row r="520" spans="2:31">
      <c r="V520" s="17"/>
    </row>
    <row r="521" spans="2:31" ht="24" customHeight="1">
      <c r="V521" s="17"/>
    </row>
    <row r="522" spans="2:31" hidden="1">
      <c r="V522" s="17"/>
      <c r="AC522" s="176" t="s">
        <v>29</v>
      </c>
      <c r="AD522" s="176"/>
      <c r="AE522" s="176"/>
    </row>
    <row r="523" spans="2:31" ht="36" customHeight="1">
      <c r="H523" s="76" t="s">
        <v>28</v>
      </c>
      <c r="I523" s="76"/>
      <c r="J523" s="76"/>
      <c r="V523" s="17"/>
      <c r="AC523" s="176"/>
      <c r="AD523" s="176"/>
      <c r="AE523" s="176"/>
    </row>
    <row r="524" spans="2:31" ht="15" customHeight="1">
      <c r="H524" s="76"/>
      <c r="I524" s="76"/>
      <c r="J524" s="76"/>
      <c r="V524" s="17"/>
      <c r="AC524" s="176"/>
      <c r="AD524" s="176"/>
      <c r="AE524" s="176"/>
    </row>
    <row r="525" spans="2:31">
      <c r="V525" s="17"/>
    </row>
    <row r="526" spans="2:31">
      <c r="V526" s="17"/>
    </row>
    <row r="527" spans="2:31" ht="23.25">
      <c r="B527" s="22" t="s">
        <v>67</v>
      </c>
      <c r="V527" s="17"/>
      <c r="X527" s="22" t="s">
        <v>67</v>
      </c>
    </row>
    <row r="528" spans="2:31" ht="23.25">
      <c r="B528" s="23" t="s">
        <v>32</v>
      </c>
      <c r="C528" s="20">
        <f>IF(X483="PAGADO",0,Y488)</f>
        <v>-1000</v>
      </c>
      <c r="E528" s="174" t="s">
        <v>253</v>
      </c>
      <c r="F528" s="174"/>
      <c r="G528" s="174"/>
      <c r="H528" s="174"/>
      <c r="V528" s="17"/>
      <c r="X528" s="23" t="s">
        <v>32</v>
      </c>
      <c r="Y528" s="20">
        <f>IF(B528="PAGADO",0,C533)</f>
        <v>-2189.3999999999996</v>
      </c>
      <c r="AA528" s="174" t="s">
        <v>20</v>
      </c>
      <c r="AB528" s="174"/>
      <c r="AC528" s="174"/>
      <c r="AD528" s="174"/>
    </row>
    <row r="529" spans="2:41">
      <c r="B529" s="1" t="s">
        <v>0</v>
      </c>
      <c r="C529" s="19">
        <f>H544</f>
        <v>0</v>
      </c>
      <c r="E529" s="2" t="s">
        <v>1</v>
      </c>
      <c r="F529" s="2" t="s">
        <v>2</v>
      </c>
      <c r="G529" s="2" t="s">
        <v>3</v>
      </c>
      <c r="H529" s="2" t="s">
        <v>4</v>
      </c>
      <c r="N529" s="2" t="s">
        <v>1</v>
      </c>
      <c r="O529" s="2" t="s">
        <v>5</v>
      </c>
      <c r="P529" s="2" t="s">
        <v>4</v>
      </c>
      <c r="Q529" s="2" t="s">
        <v>6</v>
      </c>
      <c r="R529" s="2" t="s">
        <v>7</v>
      </c>
      <c r="S529" s="3"/>
      <c r="V529" s="17"/>
      <c r="X529" s="1" t="s">
        <v>0</v>
      </c>
      <c r="Y529" s="19">
        <f>AD544</f>
        <v>0</v>
      </c>
      <c r="AA529" s="2" t="s">
        <v>1</v>
      </c>
      <c r="AB529" s="2" t="s">
        <v>2</v>
      </c>
      <c r="AC529" s="2" t="s">
        <v>3</v>
      </c>
      <c r="AD529" s="2" t="s">
        <v>4</v>
      </c>
      <c r="AJ529" s="2" t="s">
        <v>1</v>
      </c>
      <c r="AK529" s="2" t="s">
        <v>5</v>
      </c>
      <c r="AL529" s="2" t="s">
        <v>4</v>
      </c>
      <c r="AM529" s="2" t="s">
        <v>6</v>
      </c>
      <c r="AN529" s="2" t="s">
        <v>7</v>
      </c>
      <c r="AO529" s="3"/>
    </row>
    <row r="530" spans="2:41">
      <c r="C530" s="20"/>
      <c r="E530" s="4"/>
      <c r="F530" s="3"/>
      <c r="G530" s="3"/>
      <c r="H530" s="5"/>
      <c r="N530" s="25">
        <v>45111</v>
      </c>
      <c r="O530" s="3" t="s">
        <v>1034</v>
      </c>
      <c r="P530" s="3"/>
      <c r="Q530" s="3"/>
      <c r="R530" s="18">
        <v>59.14</v>
      </c>
      <c r="S530" s="3"/>
      <c r="V530" s="17"/>
      <c r="Y530" s="2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" t="s">
        <v>24</v>
      </c>
      <c r="C531" s="19">
        <f>IF(C528&gt;0,C528+C529,C529)</f>
        <v>0</v>
      </c>
      <c r="E531" s="4"/>
      <c r="F531" s="3"/>
      <c r="G531" s="3"/>
      <c r="H531" s="5"/>
      <c r="N531" s="25">
        <v>45111</v>
      </c>
      <c r="O531" s="3" t="s">
        <v>1035</v>
      </c>
      <c r="P531" s="3"/>
      <c r="Q531" s="3"/>
      <c r="R531" s="18">
        <v>59.14</v>
      </c>
      <c r="S531" s="3"/>
      <c r="V531" s="17"/>
      <c r="X531" s="1" t="s">
        <v>24</v>
      </c>
      <c r="Y531" s="19">
        <f>IF(Y528&gt;0,Y528+Y529,Y529)</f>
        <v>0</v>
      </c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" t="s">
        <v>9</v>
      </c>
      <c r="C532" s="20">
        <f>C555</f>
        <v>2189.3999999999996</v>
      </c>
      <c r="E532" s="4"/>
      <c r="F532" s="3"/>
      <c r="G532" s="3"/>
      <c r="H532" s="5"/>
      <c r="N532" s="25">
        <v>45112</v>
      </c>
      <c r="O532" s="3" t="s">
        <v>1048</v>
      </c>
      <c r="P532" s="3"/>
      <c r="Q532" s="3"/>
      <c r="R532" s="18">
        <v>19</v>
      </c>
      <c r="S532" s="3"/>
      <c r="V532" s="17"/>
      <c r="X532" s="1" t="s">
        <v>9</v>
      </c>
      <c r="Y532" s="20">
        <f>Y555</f>
        <v>2189.3999999999996</v>
      </c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6" t="s">
        <v>25</v>
      </c>
      <c r="C533" s="21">
        <f>C531-C532</f>
        <v>-2189.3999999999996</v>
      </c>
      <c r="E533" s="4"/>
      <c r="F533" s="3"/>
      <c r="G533" s="3"/>
      <c r="H533" s="5"/>
      <c r="N533" s="25">
        <v>45112</v>
      </c>
      <c r="O533" s="3" t="s">
        <v>1049</v>
      </c>
      <c r="P533" s="3"/>
      <c r="Q533" s="3"/>
      <c r="R533" s="18">
        <v>88.5</v>
      </c>
      <c r="S533" s="3"/>
      <c r="V533" s="17"/>
      <c r="X533" s="6" t="s">
        <v>8</v>
      </c>
      <c r="Y533" s="21">
        <f>Y531-Y532</f>
        <v>-2189.3999999999996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6.25">
      <c r="B534" s="177" t="str">
        <f>IF(C533&lt;0,"NO PAGAR","COBRAR")</f>
        <v>NO PAGAR</v>
      </c>
      <c r="C534" s="177"/>
      <c r="E534" s="4"/>
      <c r="F534" s="3"/>
      <c r="G534" s="3"/>
      <c r="H534" s="5"/>
      <c r="N534" s="25">
        <v>45112</v>
      </c>
      <c r="O534" s="3" t="s">
        <v>1050</v>
      </c>
      <c r="P534" s="3"/>
      <c r="Q534" s="3"/>
      <c r="R534" s="18">
        <v>64.5</v>
      </c>
      <c r="S534" s="3"/>
      <c r="V534" s="17"/>
      <c r="X534" s="177" t="str">
        <f>IF(Y533&lt;0,"NO PAGAR","COBRAR")</f>
        <v>NO PAGAR</v>
      </c>
      <c r="Y534" s="177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68" t="s">
        <v>9</v>
      </c>
      <c r="C535" s="169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68" t="s">
        <v>9</v>
      </c>
      <c r="Y535" s="169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9" t="str">
        <f>IF(C569&lt;0,"SALDO A FAVOR","SALDO ADELANTAD0'")</f>
        <v>SALDO ADELANTAD0'</v>
      </c>
      <c r="C536" s="10">
        <f>IF(Y488&lt;=0,Y488*-1)</f>
        <v>1000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IF(C533&lt;0,"SALDO ADELANTADO","SALDO A FAVOR'")</f>
        <v>SALDO ADELANTADO</v>
      </c>
      <c r="Y536" s="10">
        <f>IF(C533&lt;=0,C533*-1)</f>
        <v>2189.3999999999996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10</v>
      </c>
      <c r="C537" s="10">
        <f>R546</f>
        <v>290.27999999999997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AN546</f>
        <v>0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11</v>
      </c>
      <c r="C538" s="10">
        <v>80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13</v>
      </c>
      <c r="C540" s="10">
        <v>20</v>
      </c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1029</v>
      </c>
      <c r="C541" s="10">
        <v>98.84</v>
      </c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16</v>
      </c>
      <c r="C543" s="10"/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>
      <c r="B544" s="11" t="s">
        <v>1028</v>
      </c>
      <c r="C544" s="10">
        <v>700.28</v>
      </c>
      <c r="E544" s="170" t="s">
        <v>7</v>
      </c>
      <c r="F544" s="171"/>
      <c r="G544" s="172"/>
      <c r="H544" s="5">
        <f>SUM(H530:H543)</f>
        <v>0</v>
      </c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70" t="s">
        <v>7</v>
      </c>
      <c r="AB544" s="171"/>
      <c r="AC544" s="172"/>
      <c r="AD544" s="5">
        <f>SUM(AD530:AD543)</f>
        <v>0</v>
      </c>
      <c r="AJ544" s="3"/>
      <c r="AK544" s="3"/>
      <c r="AL544" s="3"/>
      <c r="AM544" s="3"/>
      <c r="AN544" s="18"/>
      <c r="AO544" s="3"/>
    </row>
    <row r="545" spans="2:41">
      <c r="B545" s="12"/>
      <c r="C545" s="10"/>
      <c r="E545" s="13"/>
      <c r="F545" s="13"/>
      <c r="G545" s="13"/>
      <c r="N545" s="3"/>
      <c r="O545" s="3"/>
      <c r="P545" s="3"/>
      <c r="Q545" s="3"/>
      <c r="R545" s="18"/>
      <c r="S545" s="3"/>
      <c r="V545" s="17"/>
      <c r="X545" s="12"/>
      <c r="Y545" s="10"/>
      <c r="AA545" s="13"/>
      <c r="AB545" s="13"/>
      <c r="AC545" s="13"/>
      <c r="AJ545" s="3"/>
      <c r="AK545" s="3"/>
      <c r="AL545" s="3"/>
      <c r="AM545" s="3"/>
      <c r="AN545" s="18"/>
      <c r="AO545" s="3"/>
    </row>
    <row r="546" spans="2:41" ht="15.75" thickBot="1">
      <c r="B546" s="12"/>
      <c r="C546" s="10"/>
      <c r="N546" s="170" t="s">
        <v>7</v>
      </c>
      <c r="O546" s="171"/>
      <c r="P546" s="171"/>
      <c r="Q546" s="172"/>
      <c r="R546" s="18">
        <f>SUM(R530:R545)</f>
        <v>290.27999999999997</v>
      </c>
      <c r="S546" s="3"/>
      <c r="V546" s="17"/>
      <c r="X546" s="12"/>
      <c r="Y546" s="10"/>
      <c r="AJ546" s="170" t="s">
        <v>7</v>
      </c>
      <c r="AK546" s="171"/>
      <c r="AL546" s="171"/>
      <c r="AM546" s="172"/>
      <c r="AN546" s="18">
        <f>SUM(AN530:AN545)</f>
        <v>0</v>
      </c>
      <c r="AO546" s="3"/>
    </row>
    <row r="547" spans="2:41" ht="27" thickBot="1">
      <c r="B547" s="12"/>
      <c r="C547" s="10"/>
      <c r="N547" s="152">
        <v>20230619</v>
      </c>
      <c r="O547" s="152" t="s">
        <v>691</v>
      </c>
      <c r="P547" s="152" t="s">
        <v>476</v>
      </c>
      <c r="Q547" s="154">
        <v>70.010000000000005</v>
      </c>
      <c r="R547" s="152">
        <v>40.003999999999998</v>
      </c>
      <c r="S547" s="152">
        <v>658969</v>
      </c>
      <c r="V547" s="17"/>
      <c r="X547" s="12"/>
      <c r="Y547" s="10"/>
    </row>
    <row r="548" spans="2:41" ht="27" thickBot="1">
      <c r="B548" s="12"/>
      <c r="C548" s="10"/>
      <c r="N548" s="152">
        <v>20230622</v>
      </c>
      <c r="O548" s="152" t="s">
        <v>691</v>
      </c>
      <c r="P548" s="152" t="s">
        <v>476</v>
      </c>
      <c r="Q548" s="154">
        <v>70</v>
      </c>
      <c r="R548" s="152">
        <v>39.999000000000002</v>
      </c>
      <c r="S548" s="152">
        <v>852369</v>
      </c>
      <c r="V548" s="17"/>
      <c r="X548" s="12"/>
      <c r="Y548" s="10"/>
    </row>
    <row r="549" spans="2:41" ht="27" thickBot="1">
      <c r="B549" s="12"/>
      <c r="C549" s="10"/>
      <c r="E549" s="14"/>
      <c r="N549" s="152">
        <v>20230626</v>
      </c>
      <c r="O549" s="152" t="s">
        <v>691</v>
      </c>
      <c r="P549" s="152" t="s">
        <v>476</v>
      </c>
      <c r="Q549" s="154">
        <v>80</v>
      </c>
      <c r="R549" s="152">
        <v>45.716999999999999</v>
      </c>
      <c r="S549" s="152">
        <v>5454</v>
      </c>
      <c r="V549" s="17"/>
      <c r="X549" s="12"/>
      <c r="Y549" s="10"/>
      <c r="AA549" s="14"/>
    </row>
    <row r="550" spans="2:41" ht="27" thickBot="1">
      <c r="B550" s="12"/>
      <c r="C550" s="10"/>
      <c r="N550" s="152">
        <v>20230629</v>
      </c>
      <c r="O550" s="152" t="s">
        <v>691</v>
      </c>
      <c r="P550" s="152" t="s">
        <v>476</v>
      </c>
      <c r="Q550" s="154">
        <v>90.01</v>
      </c>
      <c r="R550" s="152">
        <v>51.435000000000002</v>
      </c>
      <c r="S550" s="152">
        <v>1</v>
      </c>
      <c r="V550" s="17"/>
      <c r="X550" s="12"/>
      <c r="Y550" s="10"/>
    </row>
    <row r="551" spans="2:41" ht="27" thickBot="1">
      <c r="B551" s="12"/>
      <c r="C551" s="10"/>
      <c r="N551" s="152">
        <v>20230620</v>
      </c>
      <c r="O551" s="152" t="s">
        <v>675</v>
      </c>
      <c r="P551" s="152" t="s">
        <v>476</v>
      </c>
      <c r="Q551" s="154">
        <v>75</v>
      </c>
      <c r="R551" s="152">
        <v>42.854999999999997</v>
      </c>
      <c r="S551" s="152">
        <v>55555</v>
      </c>
      <c r="V551" s="17"/>
      <c r="X551" s="12"/>
      <c r="Y551" s="10"/>
    </row>
    <row r="552" spans="2:41" ht="27" thickBot="1">
      <c r="B552" s="12"/>
      <c r="C552" s="10"/>
      <c r="N552" s="152">
        <v>20230623</v>
      </c>
      <c r="O552" s="152" t="s">
        <v>675</v>
      </c>
      <c r="P552" s="152" t="s">
        <v>476</v>
      </c>
      <c r="Q552" s="154">
        <v>83</v>
      </c>
      <c r="R552" s="152">
        <v>47.43</v>
      </c>
      <c r="S552" s="152">
        <v>9999</v>
      </c>
      <c r="V552" s="17"/>
      <c r="X552" s="12"/>
      <c r="Y552" s="10"/>
    </row>
    <row r="553" spans="2:41" ht="27" thickBot="1">
      <c r="B553" s="12"/>
      <c r="C553" s="10"/>
      <c r="N553" s="152">
        <v>20230621</v>
      </c>
      <c r="O553" s="152" t="s">
        <v>751</v>
      </c>
      <c r="P553" s="152" t="s">
        <v>476</v>
      </c>
      <c r="Q553" s="154">
        <v>165.01</v>
      </c>
      <c r="R553" s="152">
        <v>94.29</v>
      </c>
      <c r="S553" s="152">
        <v>12345</v>
      </c>
      <c r="V553" s="17"/>
      <c r="X553" s="12"/>
      <c r="Y553" s="10"/>
    </row>
    <row r="554" spans="2:41" ht="27" thickBot="1">
      <c r="B554" s="11"/>
      <c r="C554" s="10"/>
      <c r="N554" s="152">
        <v>20230630</v>
      </c>
      <c r="O554" s="152" t="s">
        <v>675</v>
      </c>
      <c r="P554" s="152" t="s">
        <v>476</v>
      </c>
      <c r="Q554" s="154">
        <v>67.25</v>
      </c>
      <c r="R554" s="152">
        <v>38.429000000000002</v>
      </c>
      <c r="S554" s="152">
        <v>2163</v>
      </c>
      <c r="V554" s="17"/>
      <c r="X554" s="11"/>
      <c r="Y554" s="10"/>
    </row>
    <row r="555" spans="2:41">
      <c r="B555" s="15" t="s">
        <v>18</v>
      </c>
      <c r="C555" s="16">
        <f>SUM(C536:C554)</f>
        <v>2189.3999999999996</v>
      </c>
      <c r="Q555" s="167">
        <f>SUM(Q547:Q554)</f>
        <v>700.28</v>
      </c>
      <c r="V555" s="17"/>
      <c r="X555" s="15" t="s">
        <v>18</v>
      </c>
      <c r="Y555" s="16">
        <f>SUM(Y536:Y554)</f>
        <v>2189.3999999999996</v>
      </c>
    </row>
    <row r="556" spans="2:41">
      <c r="D556" t="s">
        <v>22</v>
      </c>
      <c r="E556" t="s">
        <v>21</v>
      </c>
      <c r="V556" s="17"/>
      <c r="Z556" t="s">
        <v>22</v>
      </c>
      <c r="AA556" t="s">
        <v>21</v>
      </c>
    </row>
    <row r="557" spans="2:41">
      <c r="E557" s="1" t="s">
        <v>19</v>
      </c>
      <c r="V557" s="17"/>
      <c r="AA557" s="1" t="s">
        <v>19</v>
      </c>
    </row>
    <row r="558" spans="2:41">
      <c r="V558" s="17"/>
    </row>
    <row r="559" spans="2:41">
      <c r="V559" s="17"/>
    </row>
    <row r="560" spans="2:41">
      <c r="V560" s="17"/>
    </row>
    <row r="561" spans="1:43">
      <c r="V561" s="17"/>
    </row>
    <row r="562" spans="1:43">
      <c r="V562" s="17"/>
    </row>
    <row r="563" spans="1:43">
      <c r="V563" s="17"/>
    </row>
    <row r="564" spans="1:43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17"/>
      <c r="AM564" s="17"/>
      <c r="AN564" s="17"/>
      <c r="AO564" s="17"/>
      <c r="AP564" s="17"/>
      <c r="AQ564" s="17"/>
    </row>
    <row r="565" spans="1:43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L565" s="17"/>
      <c r="AM565" s="17"/>
      <c r="AN565" s="17"/>
      <c r="AO565" s="17"/>
      <c r="AP565" s="17"/>
      <c r="AQ565" s="17"/>
    </row>
    <row r="566" spans="1:43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  <c r="AO566" s="17"/>
      <c r="AP566" s="17"/>
      <c r="AQ566" s="17"/>
    </row>
    <row r="567" spans="1:43">
      <c r="V567" s="17"/>
    </row>
    <row r="568" spans="1:43" ht="15" customHeight="1">
      <c r="H568" s="76" t="s">
        <v>30</v>
      </c>
      <c r="I568" s="76"/>
      <c r="J568" s="76"/>
      <c r="V568" s="17"/>
      <c r="AA568" s="173" t="s">
        <v>31</v>
      </c>
      <c r="AB568" s="173"/>
      <c r="AC568" s="173"/>
    </row>
    <row r="569" spans="1:43" ht="15" customHeight="1">
      <c r="H569" s="76"/>
      <c r="I569" s="76"/>
      <c r="J569" s="76"/>
      <c r="V569" s="17"/>
      <c r="AA569" s="173"/>
      <c r="AB569" s="173"/>
      <c r="AC569" s="173"/>
    </row>
    <row r="570" spans="1:43">
      <c r="V570" s="17"/>
    </row>
    <row r="571" spans="1:43">
      <c r="V571" s="17"/>
    </row>
    <row r="572" spans="1:43" ht="23.25">
      <c r="B572" s="24" t="s">
        <v>67</v>
      </c>
      <c r="V572" s="17"/>
      <c r="X572" s="22" t="s">
        <v>67</v>
      </c>
    </row>
    <row r="573" spans="1:43" ht="23.25">
      <c r="B573" s="23" t="s">
        <v>32</v>
      </c>
      <c r="C573" s="20">
        <f>IF(X528="PAGADO",0,C533)</f>
        <v>-2189.3999999999996</v>
      </c>
      <c r="E573" s="174" t="s">
        <v>20</v>
      </c>
      <c r="F573" s="174"/>
      <c r="G573" s="174"/>
      <c r="H573" s="174"/>
      <c r="V573" s="17"/>
      <c r="X573" s="23" t="s">
        <v>32</v>
      </c>
      <c r="Y573" s="20">
        <f>IF(B1373="PAGADO",0,C578)</f>
        <v>-2189.3999999999996</v>
      </c>
      <c r="AA573" s="174" t="s">
        <v>20</v>
      </c>
      <c r="AB573" s="174"/>
      <c r="AC573" s="174"/>
      <c r="AD573" s="174"/>
    </row>
    <row r="574" spans="1:43">
      <c r="B574" s="1" t="s">
        <v>0</v>
      </c>
      <c r="C574" s="19">
        <f>H589</f>
        <v>0</v>
      </c>
      <c r="E574" s="2" t="s">
        <v>1</v>
      </c>
      <c r="F574" s="2" t="s">
        <v>2</v>
      </c>
      <c r="G574" s="2" t="s">
        <v>3</v>
      </c>
      <c r="H574" s="2" t="s">
        <v>4</v>
      </c>
      <c r="N574" s="2" t="s">
        <v>1</v>
      </c>
      <c r="O574" s="2" t="s">
        <v>5</v>
      </c>
      <c r="P574" s="2" t="s">
        <v>4</v>
      </c>
      <c r="Q574" s="2" t="s">
        <v>6</v>
      </c>
      <c r="R574" s="2" t="s">
        <v>7</v>
      </c>
      <c r="S574" s="3"/>
      <c r="V574" s="17"/>
      <c r="X574" s="1" t="s">
        <v>0</v>
      </c>
      <c r="Y574" s="19">
        <f>AD589</f>
        <v>0</v>
      </c>
      <c r="AA574" s="2" t="s">
        <v>1</v>
      </c>
      <c r="AB574" s="2" t="s">
        <v>2</v>
      </c>
      <c r="AC574" s="2" t="s">
        <v>3</v>
      </c>
      <c r="AD574" s="2" t="s">
        <v>4</v>
      </c>
      <c r="AJ574" s="2" t="s">
        <v>1</v>
      </c>
      <c r="AK574" s="2" t="s">
        <v>5</v>
      </c>
      <c r="AL574" s="2" t="s">
        <v>4</v>
      </c>
      <c r="AM574" s="2" t="s">
        <v>6</v>
      </c>
      <c r="AN574" s="2" t="s">
        <v>7</v>
      </c>
      <c r="AO574" s="3"/>
    </row>
    <row r="575" spans="1:43">
      <c r="C575" s="2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Y575" s="2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>
      <c r="B576" s="1" t="s">
        <v>24</v>
      </c>
      <c r="C576" s="19">
        <f>IF(C573&gt;0,C573+C574,C574)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" t="s">
        <v>24</v>
      </c>
      <c r="Y576" s="19">
        <f>IF(Y573&gt;0,Y573+Y574,Y574)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" t="s">
        <v>9</v>
      </c>
      <c r="C577" s="20">
        <f>C601</f>
        <v>2189.3999999999996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" t="s">
        <v>9</v>
      </c>
      <c r="Y577" s="20">
        <f>Y601</f>
        <v>2189.3999999999996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6" t="s">
        <v>26</v>
      </c>
      <c r="C578" s="21">
        <f>C576-C577</f>
        <v>-2189.3999999999996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6" t="s">
        <v>27</v>
      </c>
      <c r="Y578" s="21">
        <f>Y576-Y577</f>
        <v>-2189.3999999999996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ht="23.25">
      <c r="B579" s="6"/>
      <c r="C579" s="7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75" t="str">
        <f>IF(Y578&lt;0,"NO PAGAR","COBRAR'")</f>
        <v>NO PAGAR</v>
      </c>
      <c r="Y579" s="175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 ht="23.25">
      <c r="B580" s="175" t="str">
        <f>IF(C578&lt;0,"NO PAGAR","COBRAR'")</f>
        <v>NO PAGAR</v>
      </c>
      <c r="C580" s="175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6"/>
      <c r="Y580" s="8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68" t="s">
        <v>9</v>
      </c>
      <c r="C581" s="169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68" t="s">
        <v>9</v>
      </c>
      <c r="Y581" s="169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9" t="str">
        <f>IF(Y533&lt;0,"SALDO ADELANTADO","SALDO A FAVOR '")</f>
        <v>SALDO ADELANTADO</v>
      </c>
      <c r="C582" s="10">
        <f>IF(Y533&lt;=0,Y533*-1)</f>
        <v>2189.3999999999996</v>
      </c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9" t="str">
        <f>IF(C578&lt;0,"SALDO ADELANTADO","SALDO A FAVOR'")</f>
        <v>SALDO ADELANTADO</v>
      </c>
      <c r="Y582" s="10">
        <f>IF(C578&lt;=0,C578*-1)</f>
        <v>2189.3999999999996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10</v>
      </c>
      <c r="C583" s="10">
        <f>R591</f>
        <v>0</v>
      </c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10</v>
      </c>
      <c r="Y583" s="10">
        <f>AN591</f>
        <v>0</v>
      </c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11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11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12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12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13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13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14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14</v>
      </c>
      <c r="Y587" s="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15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15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16</v>
      </c>
      <c r="C589" s="10"/>
      <c r="E589" s="170" t="s">
        <v>7</v>
      </c>
      <c r="F589" s="171"/>
      <c r="G589" s="172"/>
      <c r="H589" s="5">
        <f>SUM(H575:H588)</f>
        <v>0</v>
      </c>
      <c r="N589" s="3"/>
      <c r="O589" s="3"/>
      <c r="P589" s="3"/>
      <c r="Q589" s="3"/>
      <c r="R589" s="18"/>
      <c r="S589" s="3"/>
      <c r="V589" s="17"/>
      <c r="X589" s="11" t="s">
        <v>16</v>
      </c>
      <c r="Y589" s="10"/>
      <c r="AA589" s="170" t="s">
        <v>7</v>
      </c>
      <c r="AB589" s="171"/>
      <c r="AC589" s="172"/>
      <c r="AD589" s="5">
        <f>SUM(AD575:AD588)</f>
        <v>0</v>
      </c>
      <c r="AJ589" s="3"/>
      <c r="AK589" s="3"/>
      <c r="AL589" s="3"/>
      <c r="AM589" s="3"/>
      <c r="AN589" s="18"/>
      <c r="AO589" s="3"/>
    </row>
    <row r="590" spans="2:41">
      <c r="B590" s="11" t="s">
        <v>17</v>
      </c>
      <c r="C590" s="10"/>
      <c r="E590" s="13"/>
      <c r="F590" s="13"/>
      <c r="G590" s="13"/>
      <c r="N590" s="3"/>
      <c r="O590" s="3"/>
      <c r="P590" s="3"/>
      <c r="Q590" s="3"/>
      <c r="R590" s="18"/>
      <c r="S590" s="3"/>
      <c r="V590" s="17"/>
      <c r="X590" s="11" t="s">
        <v>17</v>
      </c>
      <c r="Y590" s="10"/>
      <c r="AA590" s="13"/>
      <c r="AB590" s="13"/>
      <c r="AC590" s="13"/>
      <c r="AJ590" s="3"/>
      <c r="AK590" s="3"/>
      <c r="AL590" s="3"/>
      <c r="AM590" s="3"/>
      <c r="AN590" s="18"/>
      <c r="AO590" s="3"/>
    </row>
    <row r="591" spans="2:41">
      <c r="B591" s="12"/>
      <c r="C591" s="10"/>
      <c r="N591" s="170" t="s">
        <v>7</v>
      </c>
      <c r="O591" s="171"/>
      <c r="P591" s="171"/>
      <c r="Q591" s="172"/>
      <c r="R591" s="18">
        <f>SUM(R575:R590)</f>
        <v>0</v>
      </c>
      <c r="S591" s="3"/>
      <c r="V591" s="17"/>
      <c r="X591" s="12"/>
      <c r="Y591" s="10"/>
      <c r="AJ591" s="170" t="s">
        <v>7</v>
      </c>
      <c r="AK591" s="171"/>
      <c r="AL591" s="171"/>
      <c r="AM591" s="172"/>
      <c r="AN591" s="18">
        <f>SUM(AN575:AN590)</f>
        <v>0</v>
      </c>
      <c r="AO591" s="3"/>
    </row>
    <row r="592" spans="2:41">
      <c r="B592" s="12"/>
      <c r="C592" s="10"/>
      <c r="V592" s="17"/>
      <c r="X592" s="12"/>
      <c r="Y592" s="10"/>
    </row>
    <row r="593" spans="2:27">
      <c r="B593" s="12"/>
      <c r="C593" s="10"/>
      <c r="V593" s="17"/>
      <c r="X593" s="12"/>
      <c r="Y593" s="10"/>
    </row>
    <row r="594" spans="2:27">
      <c r="B594" s="12"/>
      <c r="C594" s="10"/>
      <c r="E594" s="14"/>
      <c r="V594" s="17"/>
      <c r="X594" s="12"/>
      <c r="Y594" s="10"/>
      <c r="AA594" s="14"/>
    </row>
    <row r="595" spans="2:27">
      <c r="B595" s="12"/>
      <c r="C595" s="10"/>
      <c r="V595" s="17"/>
      <c r="X595" s="12"/>
      <c r="Y595" s="10"/>
    </row>
    <row r="596" spans="2:27">
      <c r="B596" s="12"/>
      <c r="C596" s="10"/>
      <c r="V596" s="17"/>
      <c r="X596" s="12"/>
      <c r="Y596" s="10"/>
    </row>
    <row r="597" spans="2:27">
      <c r="B597" s="12"/>
      <c r="C597" s="10"/>
      <c r="V597" s="17"/>
      <c r="X597" s="12"/>
      <c r="Y597" s="10"/>
    </row>
    <row r="598" spans="2:27">
      <c r="B598" s="12"/>
      <c r="C598" s="10"/>
      <c r="V598" s="17"/>
      <c r="X598" s="12"/>
      <c r="Y598" s="10"/>
    </row>
    <row r="599" spans="2:27">
      <c r="B599" s="12"/>
      <c r="C599" s="10"/>
      <c r="V599" s="17"/>
      <c r="X599" s="12"/>
      <c r="Y599" s="10"/>
    </row>
    <row r="600" spans="2:27">
      <c r="B600" s="11"/>
      <c r="C600" s="10"/>
      <c r="V600" s="17"/>
      <c r="X600" s="11"/>
      <c r="Y600" s="10"/>
    </row>
    <row r="601" spans="2:27">
      <c r="B601" s="15" t="s">
        <v>18</v>
      </c>
      <c r="C601" s="16">
        <f>SUM(C582:C600)</f>
        <v>2189.3999999999996</v>
      </c>
      <c r="D601" t="s">
        <v>22</v>
      </c>
      <c r="E601" t="s">
        <v>21</v>
      </c>
      <c r="V601" s="17"/>
      <c r="X601" s="15" t="s">
        <v>18</v>
      </c>
      <c r="Y601" s="16">
        <f>SUM(Y582:Y600)</f>
        <v>2189.3999999999996</v>
      </c>
      <c r="Z601" t="s">
        <v>22</v>
      </c>
      <c r="AA601" t="s">
        <v>21</v>
      </c>
    </row>
    <row r="602" spans="2:27">
      <c r="E602" s="1" t="s">
        <v>19</v>
      </c>
      <c r="V602" s="17"/>
      <c r="AA602" s="1" t="s">
        <v>19</v>
      </c>
    </row>
    <row r="603" spans="2:27">
      <c r="V603" s="17"/>
    </row>
    <row r="604" spans="2:27">
      <c r="V604" s="17"/>
    </row>
    <row r="605" spans="2:27">
      <c r="V605" s="17"/>
    </row>
    <row r="606" spans="2:27">
      <c r="V606" s="17"/>
    </row>
    <row r="607" spans="2:27">
      <c r="V607" s="17"/>
    </row>
    <row r="608" spans="2:27">
      <c r="V608" s="17"/>
    </row>
    <row r="609" spans="2:41">
      <c r="V609" s="17"/>
    </row>
    <row r="610" spans="2:41">
      <c r="V610" s="17"/>
    </row>
    <row r="611" spans="2:41">
      <c r="V611" s="17"/>
    </row>
    <row r="612" spans="2:41">
      <c r="V612" s="17"/>
    </row>
    <row r="613" spans="2:41">
      <c r="V613" s="17"/>
    </row>
    <row r="614" spans="2:41">
      <c r="V614" s="17"/>
    </row>
    <row r="615" spans="2:41">
      <c r="V615" s="17"/>
      <c r="AC615" s="176" t="s">
        <v>29</v>
      </c>
      <c r="AD615" s="176"/>
      <c r="AE615" s="176"/>
    </row>
    <row r="616" spans="2:41" ht="15" customHeight="1">
      <c r="H616" s="76" t="s">
        <v>28</v>
      </c>
      <c r="I616" s="76"/>
      <c r="J616" s="76"/>
      <c r="V616" s="17"/>
      <c r="AC616" s="176"/>
      <c r="AD616" s="176"/>
      <c r="AE616" s="176"/>
    </row>
    <row r="617" spans="2:41" ht="15" customHeight="1">
      <c r="H617" s="76"/>
      <c r="I617" s="76"/>
      <c r="J617" s="76"/>
      <c r="V617" s="17"/>
      <c r="AC617" s="176"/>
      <c r="AD617" s="176"/>
      <c r="AE617" s="176"/>
    </row>
    <row r="618" spans="2:41">
      <c r="V618" s="17"/>
    </row>
    <row r="619" spans="2:41">
      <c r="V619" s="17"/>
    </row>
    <row r="620" spans="2:41" ht="23.25">
      <c r="B620" s="22" t="s">
        <v>68</v>
      </c>
      <c r="V620" s="17"/>
      <c r="X620" s="22" t="s">
        <v>68</v>
      </c>
    </row>
    <row r="621" spans="2:41" ht="23.25">
      <c r="B621" s="23" t="s">
        <v>32</v>
      </c>
      <c r="C621" s="20">
        <f>IF(X573="PAGADO",0,Y578)</f>
        <v>-2189.3999999999996</v>
      </c>
      <c r="E621" s="174" t="s">
        <v>20</v>
      </c>
      <c r="F621" s="174"/>
      <c r="G621" s="174"/>
      <c r="H621" s="174"/>
      <c r="V621" s="17"/>
      <c r="X621" s="23" t="s">
        <v>32</v>
      </c>
      <c r="Y621" s="20">
        <f>IF(B621="PAGADO",0,C626)</f>
        <v>-2189.3999999999996</v>
      </c>
      <c r="AA621" s="174" t="s">
        <v>20</v>
      </c>
      <c r="AB621" s="174"/>
      <c r="AC621" s="174"/>
      <c r="AD621" s="174"/>
    </row>
    <row r="622" spans="2:41">
      <c r="B622" s="1" t="s">
        <v>0</v>
      </c>
      <c r="C622" s="19">
        <f>H637</f>
        <v>0</v>
      </c>
      <c r="E622" s="2" t="s">
        <v>1</v>
      </c>
      <c r="F622" s="2" t="s">
        <v>2</v>
      </c>
      <c r="G622" s="2" t="s">
        <v>3</v>
      </c>
      <c r="H622" s="2" t="s">
        <v>4</v>
      </c>
      <c r="N622" s="2" t="s">
        <v>1</v>
      </c>
      <c r="O622" s="2" t="s">
        <v>5</v>
      </c>
      <c r="P622" s="2" t="s">
        <v>4</v>
      </c>
      <c r="Q622" s="2" t="s">
        <v>6</v>
      </c>
      <c r="R622" s="2" t="s">
        <v>7</v>
      </c>
      <c r="S622" s="3"/>
      <c r="V622" s="17"/>
      <c r="X622" s="1" t="s">
        <v>0</v>
      </c>
      <c r="Y622" s="19">
        <f>AD637</f>
        <v>0</v>
      </c>
      <c r="AA622" s="2" t="s">
        <v>1</v>
      </c>
      <c r="AB622" s="2" t="s">
        <v>2</v>
      </c>
      <c r="AC622" s="2" t="s">
        <v>3</v>
      </c>
      <c r="AD622" s="2" t="s">
        <v>4</v>
      </c>
      <c r="AJ622" s="2" t="s">
        <v>1</v>
      </c>
      <c r="AK622" s="2" t="s">
        <v>5</v>
      </c>
      <c r="AL622" s="2" t="s">
        <v>4</v>
      </c>
      <c r="AM622" s="2" t="s">
        <v>6</v>
      </c>
      <c r="AN622" s="2" t="s">
        <v>7</v>
      </c>
      <c r="AO622" s="3"/>
    </row>
    <row r="623" spans="2:41">
      <c r="C623" s="20"/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Y623" s="20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" t="s">
        <v>24</v>
      </c>
      <c r="C624" s="19">
        <f>IF(C621&gt;0,C621+C622,C622)</f>
        <v>0</v>
      </c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" t="s">
        <v>24</v>
      </c>
      <c r="Y624" s="19">
        <f>IF(Y621&gt;0,Y621+Y622,Y622)</f>
        <v>0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" t="s">
        <v>9</v>
      </c>
      <c r="C625" s="20">
        <f>C648</f>
        <v>2189.3999999999996</v>
      </c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" t="s">
        <v>9</v>
      </c>
      <c r="Y625" s="20">
        <f>Y648</f>
        <v>2189.3999999999996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6" t="s">
        <v>25</v>
      </c>
      <c r="C626" s="21">
        <f>C624-C625</f>
        <v>-2189.3999999999996</v>
      </c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6" t="s">
        <v>8</v>
      </c>
      <c r="Y626" s="21">
        <f>Y624-Y625</f>
        <v>-2189.3999999999996</v>
      </c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 ht="26.25">
      <c r="B627" s="177" t="str">
        <f>IF(C626&lt;0,"NO PAGAR","COBRAR")</f>
        <v>NO PAGAR</v>
      </c>
      <c r="C627" s="177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77" t="str">
        <f>IF(Y626&lt;0,"NO PAGAR","COBRAR")</f>
        <v>NO PAGAR</v>
      </c>
      <c r="Y627" s="177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68" t="s">
        <v>9</v>
      </c>
      <c r="C628" s="169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68" t="s">
        <v>9</v>
      </c>
      <c r="Y628" s="169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9" t="str">
        <f>IF(C662&lt;0,"SALDO A FAVOR","SALDO ADELANTAD0'")</f>
        <v>SALDO ADELANTAD0'</v>
      </c>
      <c r="C629" s="10">
        <f>IF(Y573&lt;=0,Y573*-1)</f>
        <v>2189.3999999999996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9" t="str">
        <f>IF(C626&lt;0,"SALDO ADELANTADO","SALDO A FAVOR'")</f>
        <v>SALDO ADELANTADO</v>
      </c>
      <c r="Y629" s="10">
        <f>IF(C626&lt;=0,C626*-1)</f>
        <v>2189.3999999999996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10</v>
      </c>
      <c r="C630" s="10">
        <f>R639</f>
        <v>0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10</v>
      </c>
      <c r="Y630" s="10">
        <f>AN639</f>
        <v>0</v>
      </c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11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11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12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12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13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13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14</v>
      </c>
      <c r="C634" s="1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1" t="s">
        <v>14</v>
      </c>
      <c r="Y634" s="1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11" t="s">
        <v>15</v>
      </c>
      <c r="C635" s="10"/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1" t="s">
        <v>15</v>
      </c>
      <c r="Y635" s="10"/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16</v>
      </c>
      <c r="C636" s="10"/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16</v>
      </c>
      <c r="Y636" s="10"/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11" t="s">
        <v>17</v>
      </c>
      <c r="C637" s="10"/>
      <c r="E637" s="170" t="s">
        <v>7</v>
      </c>
      <c r="F637" s="171"/>
      <c r="G637" s="172"/>
      <c r="H637" s="5">
        <f>SUM(H623:H636)</f>
        <v>0</v>
      </c>
      <c r="N637" s="3"/>
      <c r="O637" s="3"/>
      <c r="P637" s="3"/>
      <c r="Q637" s="3"/>
      <c r="R637" s="18"/>
      <c r="S637" s="3"/>
      <c r="V637" s="17"/>
      <c r="X637" s="11" t="s">
        <v>17</v>
      </c>
      <c r="Y637" s="10"/>
      <c r="AA637" s="170" t="s">
        <v>7</v>
      </c>
      <c r="AB637" s="171"/>
      <c r="AC637" s="172"/>
      <c r="AD637" s="5">
        <f>SUM(AD623:AD636)</f>
        <v>0</v>
      </c>
      <c r="AJ637" s="3"/>
      <c r="AK637" s="3"/>
      <c r="AL637" s="3"/>
      <c r="AM637" s="3"/>
      <c r="AN637" s="18"/>
      <c r="AO637" s="3"/>
    </row>
    <row r="638" spans="2:41">
      <c r="B638" s="12"/>
      <c r="C638" s="10"/>
      <c r="E638" s="13"/>
      <c r="F638" s="13"/>
      <c r="G638" s="13"/>
      <c r="N638" s="3"/>
      <c r="O638" s="3"/>
      <c r="P638" s="3"/>
      <c r="Q638" s="3"/>
      <c r="R638" s="18"/>
      <c r="S638" s="3"/>
      <c r="V638" s="17"/>
      <c r="X638" s="12"/>
      <c r="Y638" s="10"/>
      <c r="AA638" s="13"/>
      <c r="AB638" s="13"/>
      <c r="AC638" s="13"/>
      <c r="AJ638" s="3"/>
      <c r="AK638" s="3"/>
      <c r="AL638" s="3"/>
      <c r="AM638" s="3"/>
      <c r="AN638" s="18"/>
      <c r="AO638" s="3"/>
    </row>
    <row r="639" spans="2:41">
      <c r="B639" s="12"/>
      <c r="C639" s="10"/>
      <c r="N639" s="170" t="s">
        <v>7</v>
      </c>
      <c r="O639" s="171"/>
      <c r="P639" s="171"/>
      <c r="Q639" s="172"/>
      <c r="R639" s="18">
        <f>SUM(R623:R638)</f>
        <v>0</v>
      </c>
      <c r="S639" s="3"/>
      <c r="V639" s="17"/>
      <c r="X639" s="12"/>
      <c r="Y639" s="10"/>
      <c r="AJ639" s="170" t="s">
        <v>7</v>
      </c>
      <c r="AK639" s="171"/>
      <c r="AL639" s="171"/>
      <c r="AM639" s="172"/>
      <c r="AN639" s="18">
        <f>SUM(AN623:AN638)</f>
        <v>0</v>
      </c>
      <c r="AO639" s="3"/>
    </row>
    <row r="640" spans="2:41">
      <c r="B640" s="12"/>
      <c r="C640" s="10"/>
      <c r="V640" s="17"/>
      <c r="X640" s="12"/>
      <c r="Y640" s="10"/>
    </row>
    <row r="641" spans="2:27">
      <c r="B641" s="12"/>
      <c r="C641" s="10"/>
      <c r="V641" s="17"/>
      <c r="X641" s="12"/>
      <c r="Y641" s="10"/>
    </row>
    <row r="642" spans="2:27">
      <c r="B642" s="12"/>
      <c r="C642" s="10"/>
      <c r="E642" s="14"/>
      <c r="V642" s="17"/>
      <c r="X642" s="12"/>
      <c r="Y642" s="10"/>
      <c r="AA642" s="14"/>
    </row>
    <row r="643" spans="2:27">
      <c r="B643" s="12"/>
      <c r="C643" s="10"/>
      <c r="V643" s="17"/>
      <c r="X643" s="12"/>
      <c r="Y643" s="10"/>
    </row>
    <row r="644" spans="2:27">
      <c r="B644" s="12"/>
      <c r="C644" s="10"/>
      <c r="V644" s="17"/>
      <c r="X644" s="12"/>
      <c r="Y644" s="10"/>
    </row>
    <row r="645" spans="2:27">
      <c r="B645" s="12"/>
      <c r="C645" s="10"/>
      <c r="V645" s="17"/>
      <c r="X645" s="12"/>
      <c r="Y645" s="10"/>
    </row>
    <row r="646" spans="2:27">
      <c r="B646" s="12"/>
      <c r="C646" s="10"/>
      <c r="V646" s="17"/>
      <c r="X646" s="12"/>
      <c r="Y646" s="10"/>
    </row>
    <row r="647" spans="2:27">
      <c r="B647" s="11"/>
      <c r="C647" s="10"/>
      <c r="V647" s="17"/>
      <c r="X647" s="11"/>
      <c r="Y647" s="10"/>
    </row>
    <row r="648" spans="2:27">
      <c r="B648" s="15" t="s">
        <v>18</v>
      </c>
      <c r="C648" s="16">
        <f>SUM(C629:C647)</f>
        <v>2189.3999999999996</v>
      </c>
      <c r="V648" s="17"/>
      <c r="X648" s="15" t="s">
        <v>18</v>
      </c>
      <c r="Y648" s="16">
        <f>SUM(Y629:Y647)</f>
        <v>2189.3999999999996</v>
      </c>
    </row>
    <row r="649" spans="2:27">
      <c r="D649" t="s">
        <v>22</v>
      </c>
      <c r="E649" t="s">
        <v>21</v>
      </c>
      <c r="V649" s="17"/>
      <c r="Z649" t="s">
        <v>22</v>
      </c>
      <c r="AA649" t="s">
        <v>21</v>
      </c>
    </row>
    <row r="650" spans="2:27">
      <c r="E650" s="1" t="s">
        <v>19</v>
      </c>
      <c r="V650" s="17"/>
      <c r="AA650" s="1" t="s">
        <v>19</v>
      </c>
    </row>
    <row r="651" spans="2:27">
      <c r="V651" s="17"/>
    </row>
    <row r="652" spans="2:27">
      <c r="V652" s="17"/>
    </row>
    <row r="653" spans="2:27">
      <c r="V653" s="17"/>
    </row>
    <row r="654" spans="2:27">
      <c r="V654" s="17"/>
    </row>
    <row r="655" spans="2:27">
      <c r="V655" s="17"/>
    </row>
    <row r="656" spans="2:27">
      <c r="V656" s="17"/>
    </row>
    <row r="657" spans="1:43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  <c r="AN657" s="17"/>
      <c r="AO657" s="17"/>
      <c r="AP657" s="17"/>
      <c r="AQ657" s="17"/>
    </row>
    <row r="658" spans="1:43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7"/>
      <c r="AM658" s="17"/>
      <c r="AN658" s="17"/>
      <c r="AO658" s="17"/>
      <c r="AP658" s="17"/>
      <c r="AQ658" s="17"/>
    </row>
    <row r="659" spans="1:43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  <c r="AO659" s="17"/>
      <c r="AP659" s="17"/>
      <c r="AQ659" s="17"/>
    </row>
    <row r="660" spans="1:43">
      <c r="V660" s="17"/>
    </row>
    <row r="661" spans="1:43" ht="15" customHeight="1">
      <c r="H661" s="76" t="s">
        <v>30</v>
      </c>
      <c r="I661" s="76"/>
      <c r="J661" s="76"/>
      <c r="V661" s="17"/>
      <c r="AA661" s="173" t="s">
        <v>31</v>
      </c>
      <c r="AB661" s="173"/>
      <c r="AC661" s="173"/>
    </row>
    <row r="662" spans="1:43" ht="15" customHeight="1">
      <c r="H662" s="76"/>
      <c r="I662" s="76"/>
      <c r="J662" s="76"/>
      <c r="V662" s="17"/>
      <c r="AA662" s="173"/>
      <c r="AB662" s="173"/>
      <c r="AC662" s="173"/>
    </row>
    <row r="663" spans="1:43">
      <c r="V663" s="17"/>
    </row>
    <row r="664" spans="1:43">
      <c r="V664" s="17"/>
    </row>
    <row r="665" spans="1:43" ht="23.25">
      <c r="B665" s="24" t="s">
        <v>68</v>
      </c>
      <c r="V665" s="17"/>
      <c r="X665" s="22" t="s">
        <v>68</v>
      </c>
    </row>
    <row r="666" spans="1:43" ht="23.25">
      <c r="B666" s="23" t="s">
        <v>32</v>
      </c>
      <c r="C666" s="20">
        <f>IF(X621="PAGADO",0,C626)</f>
        <v>-2189.3999999999996</v>
      </c>
      <c r="E666" s="174" t="s">
        <v>20</v>
      </c>
      <c r="F666" s="174"/>
      <c r="G666" s="174"/>
      <c r="H666" s="174"/>
      <c r="V666" s="17"/>
      <c r="X666" s="23" t="s">
        <v>32</v>
      </c>
      <c r="Y666" s="20">
        <f>IF(B1466="PAGADO",0,C671)</f>
        <v>-2189.3999999999996</v>
      </c>
      <c r="AA666" s="174" t="s">
        <v>20</v>
      </c>
      <c r="AB666" s="174"/>
      <c r="AC666" s="174"/>
      <c r="AD666" s="174"/>
    </row>
    <row r="667" spans="1:43">
      <c r="B667" s="1" t="s">
        <v>0</v>
      </c>
      <c r="C667" s="19">
        <f>H682</f>
        <v>0</v>
      </c>
      <c r="E667" s="2" t="s">
        <v>1</v>
      </c>
      <c r="F667" s="2" t="s">
        <v>2</v>
      </c>
      <c r="G667" s="2" t="s">
        <v>3</v>
      </c>
      <c r="H667" s="2" t="s">
        <v>4</v>
      </c>
      <c r="N667" s="2" t="s">
        <v>1</v>
      </c>
      <c r="O667" s="2" t="s">
        <v>5</v>
      </c>
      <c r="P667" s="2" t="s">
        <v>4</v>
      </c>
      <c r="Q667" s="2" t="s">
        <v>6</v>
      </c>
      <c r="R667" s="2" t="s">
        <v>7</v>
      </c>
      <c r="S667" s="3"/>
      <c r="V667" s="17"/>
      <c r="X667" s="1" t="s">
        <v>0</v>
      </c>
      <c r="Y667" s="19">
        <f>AD682</f>
        <v>0</v>
      </c>
      <c r="AA667" s="2" t="s">
        <v>1</v>
      </c>
      <c r="AB667" s="2" t="s">
        <v>2</v>
      </c>
      <c r="AC667" s="2" t="s">
        <v>3</v>
      </c>
      <c r="AD667" s="2" t="s">
        <v>4</v>
      </c>
      <c r="AJ667" s="2" t="s">
        <v>1</v>
      </c>
      <c r="AK667" s="2" t="s">
        <v>5</v>
      </c>
      <c r="AL667" s="2" t="s">
        <v>4</v>
      </c>
      <c r="AM667" s="2" t="s">
        <v>6</v>
      </c>
      <c r="AN667" s="2" t="s">
        <v>7</v>
      </c>
      <c r="AO667" s="3"/>
    </row>
    <row r="668" spans="1:43">
      <c r="C668" s="2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Y668" s="2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1:43">
      <c r="B669" s="1" t="s">
        <v>24</v>
      </c>
      <c r="C669" s="19">
        <f>IF(C666&gt;0,C666+C667,C667)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" t="s">
        <v>24</v>
      </c>
      <c r="Y669" s="19">
        <f>IF(Y666&gt;0,Y666+Y667,Y667)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1:43">
      <c r="B670" s="1" t="s">
        <v>9</v>
      </c>
      <c r="C670" s="20">
        <f>C694</f>
        <v>2189.3999999999996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" t="s">
        <v>9</v>
      </c>
      <c r="Y670" s="20">
        <f>Y694</f>
        <v>2189.3999999999996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1:43">
      <c r="B671" s="6" t="s">
        <v>26</v>
      </c>
      <c r="C671" s="21">
        <f>C669-C670</f>
        <v>-2189.3999999999996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6" t="s">
        <v>27</v>
      </c>
      <c r="Y671" s="21">
        <f>Y669-Y670</f>
        <v>-2189.3999999999996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1:43" ht="23.25">
      <c r="B672" s="6"/>
      <c r="C672" s="7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75" t="str">
        <f>IF(Y671&lt;0,"NO PAGAR","COBRAR'")</f>
        <v>NO PAGAR</v>
      </c>
      <c r="Y672" s="175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 ht="23.25">
      <c r="B673" s="175" t="str">
        <f>IF(C671&lt;0,"NO PAGAR","COBRAR'")</f>
        <v>NO PAGAR</v>
      </c>
      <c r="C673" s="175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6"/>
      <c r="Y673" s="8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68" t="s">
        <v>9</v>
      </c>
      <c r="C674" s="169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68" t="s">
        <v>9</v>
      </c>
      <c r="Y674" s="169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9" t="str">
        <f>IF(Y626&lt;0,"SALDO ADELANTADO","SALDO A FAVOR '")</f>
        <v>SALDO ADELANTADO</v>
      </c>
      <c r="C675" s="10">
        <f>IF(Y626&lt;=0,Y626*-1)</f>
        <v>2189.3999999999996</v>
      </c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9" t="str">
        <f>IF(C671&lt;0,"SALDO ADELANTADO","SALDO A FAVOR'")</f>
        <v>SALDO ADELANTADO</v>
      </c>
      <c r="Y675" s="10">
        <f>IF(C671&lt;=0,C671*-1)</f>
        <v>2189.3999999999996</v>
      </c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10</v>
      </c>
      <c r="C676" s="10">
        <f>R684</f>
        <v>0</v>
      </c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10</v>
      </c>
      <c r="Y676" s="10">
        <f>AN684</f>
        <v>0</v>
      </c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11</v>
      </c>
      <c r="C677" s="1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11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1" t="s">
        <v>12</v>
      </c>
      <c r="C678" s="1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12</v>
      </c>
      <c r="Y678" s="1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1" t="s">
        <v>13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13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1" t="s">
        <v>14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14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1" t="s">
        <v>15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15</v>
      </c>
      <c r="Y681" s="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16</v>
      </c>
      <c r="C682" s="10"/>
      <c r="E682" s="170" t="s">
        <v>7</v>
      </c>
      <c r="F682" s="171"/>
      <c r="G682" s="172"/>
      <c r="H682" s="5">
        <f>SUM(H668:H681)</f>
        <v>0</v>
      </c>
      <c r="N682" s="3"/>
      <c r="O682" s="3"/>
      <c r="P682" s="3"/>
      <c r="Q682" s="3"/>
      <c r="R682" s="18"/>
      <c r="S682" s="3"/>
      <c r="V682" s="17"/>
      <c r="X682" s="11" t="s">
        <v>16</v>
      </c>
      <c r="Y682" s="10"/>
      <c r="AA682" s="170" t="s">
        <v>7</v>
      </c>
      <c r="AB682" s="171"/>
      <c r="AC682" s="172"/>
      <c r="AD682" s="5">
        <f>SUM(AD668:AD681)</f>
        <v>0</v>
      </c>
      <c r="AJ682" s="3"/>
      <c r="AK682" s="3"/>
      <c r="AL682" s="3"/>
      <c r="AM682" s="3"/>
      <c r="AN682" s="18"/>
      <c r="AO682" s="3"/>
    </row>
    <row r="683" spans="2:41">
      <c r="B683" s="11" t="s">
        <v>17</v>
      </c>
      <c r="C683" s="10"/>
      <c r="E683" s="13"/>
      <c r="F683" s="13"/>
      <c r="G683" s="13"/>
      <c r="N683" s="3"/>
      <c r="O683" s="3"/>
      <c r="P683" s="3"/>
      <c r="Q683" s="3"/>
      <c r="R683" s="18"/>
      <c r="S683" s="3"/>
      <c r="V683" s="17"/>
      <c r="X683" s="11" t="s">
        <v>17</v>
      </c>
      <c r="Y683" s="10"/>
      <c r="AA683" s="13"/>
      <c r="AB683" s="13"/>
      <c r="AC683" s="13"/>
      <c r="AJ683" s="3"/>
      <c r="AK683" s="3"/>
      <c r="AL683" s="3"/>
      <c r="AM683" s="3"/>
      <c r="AN683" s="18"/>
      <c r="AO683" s="3"/>
    </row>
    <row r="684" spans="2:41">
      <c r="B684" s="12"/>
      <c r="C684" s="10"/>
      <c r="N684" s="170" t="s">
        <v>7</v>
      </c>
      <c r="O684" s="171"/>
      <c r="P684" s="171"/>
      <c r="Q684" s="172"/>
      <c r="R684" s="18">
        <f>SUM(R668:R683)</f>
        <v>0</v>
      </c>
      <c r="S684" s="3"/>
      <c r="V684" s="17"/>
      <c r="X684" s="12"/>
      <c r="Y684" s="10"/>
      <c r="AJ684" s="170" t="s">
        <v>7</v>
      </c>
      <c r="AK684" s="171"/>
      <c r="AL684" s="171"/>
      <c r="AM684" s="172"/>
      <c r="AN684" s="18">
        <f>SUM(AN668:AN683)</f>
        <v>0</v>
      </c>
      <c r="AO684" s="3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2"/>
      <c r="C687" s="10"/>
      <c r="E687" s="14"/>
      <c r="V687" s="17"/>
      <c r="X687" s="12"/>
      <c r="Y687" s="10"/>
      <c r="AA687" s="14"/>
    </row>
    <row r="688" spans="2:41">
      <c r="B688" s="12"/>
      <c r="C688" s="10"/>
      <c r="V688" s="17"/>
      <c r="X688" s="12"/>
      <c r="Y688" s="10"/>
    </row>
    <row r="689" spans="2:27">
      <c r="B689" s="12"/>
      <c r="C689" s="10"/>
      <c r="V689" s="17"/>
      <c r="X689" s="12"/>
      <c r="Y689" s="10"/>
    </row>
    <row r="690" spans="2:27">
      <c r="B690" s="12"/>
      <c r="C690" s="10"/>
      <c r="V690" s="17"/>
      <c r="X690" s="12"/>
      <c r="Y690" s="10"/>
    </row>
    <row r="691" spans="2:27">
      <c r="B691" s="12"/>
      <c r="C691" s="10"/>
      <c r="V691" s="17"/>
      <c r="X691" s="12"/>
      <c r="Y691" s="10"/>
    </row>
    <row r="692" spans="2:27">
      <c r="B692" s="12"/>
      <c r="C692" s="10"/>
      <c r="V692" s="17"/>
      <c r="X692" s="12"/>
      <c r="Y692" s="10"/>
    </row>
    <row r="693" spans="2:27">
      <c r="B693" s="11"/>
      <c r="C693" s="10"/>
      <c r="V693" s="17"/>
      <c r="X693" s="11"/>
      <c r="Y693" s="10"/>
    </row>
    <row r="694" spans="2:27">
      <c r="B694" s="15" t="s">
        <v>18</v>
      </c>
      <c r="C694" s="16">
        <f>SUM(C675:C693)</f>
        <v>2189.3999999999996</v>
      </c>
      <c r="D694" t="s">
        <v>22</v>
      </c>
      <c r="E694" t="s">
        <v>21</v>
      </c>
      <c r="V694" s="17"/>
      <c r="X694" s="15" t="s">
        <v>18</v>
      </c>
      <c r="Y694" s="16">
        <f>SUM(Y675:Y693)</f>
        <v>2189.3999999999996</v>
      </c>
      <c r="Z694" t="s">
        <v>22</v>
      </c>
      <c r="AA694" t="s">
        <v>21</v>
      </c>
    </row>
    <row r="695" spans="2:27">
      <c r="E695" s="1" t="s">
        <v>19</v>
      </c>
      <c r="V695" s="17"/>
      <c r="AA695" s="1" t="s">
        <v>19</v>
      </c>
    </row>
    <row r="696" spans="2:27">
      <c r="V696" s="17"/>
    </row>
    <row r="697" spans="2:27">
      <c r="V697" s="17"/>
    </row>
    <row r="698" spans="2:27">
      <c r="V698" s="17"/>
    </row>
    <row r="699" spans="2:27">
      <c r="V699" s="17"/>
    </row>
    <row r="700" spans="2:27">
      <c r="V700" s="17"/>
    </row>
    <row r="701" spans="2:27">
      <c r="V701" s="17"/>
    </row>
    <row r="702" spans="2:27">
      <c r="V702" s="17"/>
    </row>
    <row r="703" spans="2:27">
      <c r="V703" s="17"/>
    </row>
    <row r="704" spans="2:27">
      <c r="V704" s="17"/>
    </row>
    <row r="705" spans="2:41">
      <c r="V705" s="17"/>
    </row>
    <row r="706" spans="2:41">
      <c r="V706" s="17"/>
    </row>
    <row r="707" spans="2:41">
      <c r="V707" s="17"/>
    </row>
    <row r="708" spans="2:41">
      <c r="V708" s="17"/>
      <c r="AC708" s="176" t="s">
        <v>29</v>
      </c>
      <c r="AD708" s="176"/>
      <c r="AE708" s="176"/>
    </row>
    <row r="709" spans="2:41" ht="15" customHeight="1">
      <c r="H709" s="76" t="s">
        <v>28</v>
      </c>
      <c r="I709" s="76"/>
      <c r="J709" s="76"/>
      <c r="V709" s="17"/>
      <c r="AC709" s="176"/>
      <c r="AD709" s="176"/>
      <c r="AE709" s="176"/>
    </row>
    <row r="710" spans="2:41" ht="15" customHeight="1">
      <c r="H710" s="76"/>
      <c r="I710" s="76"/>
      <c r="J710" s="76"/>
      <c r="V710" s="17"/>
      <c r="AC710" s="176"/>
      <c r="AD710" s="176"/>
      <c r="AE710" s="176"/>
    </row>
    <row r="711" spans="2:41">
      <c r="V711" s="17"/>
    </row>
    <row r="712" spans="2:41">
      <c r="V712" s="17"/>
    </row>
    <row r="713" spans="2:41" ht="23.25">
      <c r="B713" s="22" t="s">
        <v>69</v>
      </c>
      <c r="V713" s="17"/>
      <c r="X713" s="22" t="s">
        <v>69</v>
      </c>
    </row>
    <row r="714" spans="2:41" ht="23.25">
      <c r="B714" s="23" t="s">
        <v>32</v>
      </c>
      <c r="C714" s="20">
        <f>IF(X666="PAGADO",0,Y671)</f>
        <v>-2189.3999999999996</v>
      </c>
      <c r="E714" s="174" t="s">
        <v>20</v>
      </c>
      <c r="F714" s="174"/>
      <c r="G714" s="174"/>
      <c r="H714" s="174"/>
      <c r="V714" s="17"/>
      <c r="X714" s="23" t="s">
        <v>32</v>
      </c>
      <c r="Y714" s="20">
        <f>IF(B714="PAGADO",0,C719)</f>
        <v>-2189.3999999999996</v>
      </c>
      <c r="AA714" s="174" t="s">
        <v>20</v>
      </c>
      <c r="AB714" s="174"/>
      <c r="AC714" s="174"/>
      <c r="AD714" s="174"/>
    </row>
    <row r="715" spans="2:41">
      <c r="B715" s="1" t="s">
        <v>0</v>
      </c>
      <c r="C715" s="19">
        <f>H730</f>
        <v>0</v>
      </c>
      <c r="E715" s="2" t="s">
        <v>1</v>
      </c>
      <c r="F715" s="2" t="s">
        <v>2</v>
      </c>
      <c r="G715" s="2" t="s">
        <v>3</v>
      </c>
      <c r="H715" s="2" t="s">
        <v>4</v>
      </c>
      <c r="N715" s="2" t="s">
        <v>1</v>
      </c>
      <c r="O715" s="2" t="s">
        <v>5</v>
      </c>
      <c r="P715" s="2" t="s">
        <v>4</v>
      </c>
      <c r="Q715" s="2" t="s">
        <v>6</v>
      </c>
      <c r="R715" s="2" t="s">
        <v>7</v>
      </c>
      <c r="S715" s="3"/>
      <c r="V715" s="17"/>
      <c r="X715" s="1" t="s">
        <v>0</v>
      </c>
      <c r="Y715" s="19">
        <f>AD730</f>
        <v>0</v>
      </c>
      <c r="AA715" s="2" t="s">
        <v>1</v>
      </c>
      <c r="AB715" s="2" t="s">
        <v>2</v>
      </c>
      <c r="AC715" s="2" t="s">
        <v>3</v>
      </c>
      <c r="AD715" s="2" t="s">
        <v>4</v>
      </c>
      <c r="AJ715" s="2" t="s">
        <v>1</v>
      </c>
      <c r="AK715" s="2" t="s">
        <v>5</v>
      </c>
      <c r="AL715" s="2" t="s">
        <v>4</v>
      </c>
      <c r="AM715" s="2" t="s">
        <v>6</v>
      </c>
      <c r="AN715" s="2" t="s">
        <v>7</v>
      </c>
      <c r="AO715" s="3"/>
    </row>
    <row r="716" spans="2:41">
      <c r="C716" s="2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Y716" s="2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" t="s">
        <v>24</v>
      </c>
      <c r="C717" s="19">
        <f>IF(C714&gt;0,C714+C715,C715)</f>
        <v>0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" t="s">
        <v>24</v>
      </c>
      <c r="Y717" s="19">
        <f>IF(Y714&gt;0,Y714+Y715,Y715)</f>
        <v>0</v>
      </c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" t="s">
        <v>9</v>
      </c>
      <c r="C718" s="20">
        <f>C741</f>
        <v>2189.3999999999996</v>
      </c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" t="s">
        <v>9</v>
      </c>
      <c r="Y718" s="20">
        <f>Y741</f>
        <v>2189.3999999999996</v>
      </c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6" t="s">
        <v>25</v>
      </c>
      <c r="C719" s="21">
        <f>C717-C718</f>
        <v>-2189.3999999999996</v>
      </c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6" t="s">
        <v>8</v>
      </c>
      <c r="Y719" s="21">
        <f>Y717-Y718</f>
        <v>-2189.3999999999996</v>
      </c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 ht="26.25">
      <c r="B720" s="177" t="str">
        <f>IF(C719&lt;0,"NO PAGAR","COBRAR")</f>
        <v>NO PAGAR</v>
      </c>
      <c r="C720" s="177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77" t="str">
        <f>IF(Y719&lt;0,"NO PAGAR","COBRAR")</f>
        <v>NO PAGAR</v>
      </c>
      <c r="Y720" s="177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68" t="s">
        <v>9</v>
      </c>
      <c r="C721" s="169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68" t="s">
        <v>9</v>
      </c>
      <c r="Y721" s="169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9" t="str">
        <f>IF(C755&lt;0,"SALDO A FAVOR","SALDO ADELANTAD0'")</f>
        <v>SALDO ADELANTAD0'</v>
      </c>
      <c r="C722" s="10">
        <f>IF(Y666&lt;=0,Y666*-1)</f>
        <v>2189.3999999999996</v>
      </c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9" t="str">
        <f>IF(C719&lt;0,"SALDO ADELANTADO","SALDO A FAVOR'")</f>
        <v>SALDO ADELANTADO</v>
      </c>
      <c r="Y722" s="10">
        <f>IF(C719&lt;=0,C719*-1)</f>
        <v>2189.3999999999996</v>
      </c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10</v>
      </c>
      <c r="C723" s="10">
        <f>R732</f>
        <v>0</v>
      </c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10</v>
      </c>
      <c r="Y723" s="10">
        <f>AN732</f>
        <v>0</v>
      </c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11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11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12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12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13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13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14</v>
      </c>
      <c r="C727" s="1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1" t="s">
        <v>14</v>
      </c>
      <c r="Y727" s="1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11" t="s">
        <v>15</v>
      </c>
      <c r="C728" s="10"/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1" t="s">
        <v>15</v>
      </c>
      <c r="Y728" s="10"/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1" t="s">
        <v>16</v>
      </c>
      <c r="C729" s="10"/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1" t="s">
        <v>16</v>
      </c>
      <c r="Y729" s="10"/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1" t="s">
        <v>17</v>
      </c>
      <c r="C730" s="10"/>
      <c r="E730" s="170" t="s">
        <v>7</v>
      </c>
      <c r="F730" s="171"/>
      <c r="G730" s="172"/>
      <c r="H730" s="5">
        <f>SUM(H716:H729)</f>
        <v>0</v>
      </c>
      <c r="N730" s="3"/>
      <c r="O730" s="3"/>
      <c r="P730" s="3"/>
      <c r="Q730" s="3"/>
      <c r="R730" s="18"/>
      <c r="S730" s="3"/>
      <c r="V730" s="17"/>
      <c r="X730" s="11" t="s">
        <v>17</v>
      </c>
      <c r="Y730" s="10"/>
      <c r="AA730" s="170" t="s">
        <v>7</v>
      </c>
      <c r="AB730" s="171"/>
      <c r="AC730" s="172"/>
      <c r="AD730" s="5">
        <f>SUM(AD716:AD729)</f>
        <v>0</v>
      </c>
      <c r="AJ730" s="3"/>
      <c r="AK730" s="3"/>
      <c r="AL730" s="3"/>
      <c r="AM730" s="3"/>
      <c r="AN730" s="18"/>
      <c r="AO730" s="3"/>
    </row>
    <row r="731" spans="2:41">
      <c r="B731" s="12"/>
      <c r="C731" s="10"/>
      <c r="E731" s="13"/>
      <c r="F731" s="13"/>
      <c r="G731" s="13"/>
      <c r="N731" s="3"/>
      <c r="O731" s="3"/>
      <c r="P731" s="3"/>
      <c r="Q731" s="3"/>
      <c r="R731" s="18"/>
      <c r="S731" s="3"/>
      <c r="V731" s="17"/>
      <c r="X731" s="12"/>
      <c r="Y731" s="10"/>
      <c r="AA731" s="13"/>
      <c r="AB731" s="13"/>
      <c r="AC731" s="13"/>
      <c r="AJ731" s="3"/>
      <c r="AK731" s="3"/>
      <c r="AL731" s="3"/>
      <c r="AM731" s="3"/>
      <c r="AN731" s="18"/>
      <c r="AO731" s="3"/>
    </row>
    <row r="732" spans="2:41">
      <c r="B732" s="12"/>
      <c r="C732" s="10"/>
      <c r="N732" s="170" t="s">
        <v>7</v>
      </c>
      <c r="O732" s="171"/>
      <c r="P732" s="171"/>
      <c r="Q732" s="172"/>
      <c r="R732" s="18">
        <f>SUM(R716:R731)</f>
        <v>0</v>
      </c>
      <c r="S732" s="3"/>
      <c r="V732" s="17"/>
      <c r="X732" s="12"/>
      <c r="Y732" s="10"/>
      <c r="AJ732" s="170" t="s">
        <v>7</v>
      </c>
      <c r="AK732" s="171"/>
      <c r="AL732" s="171"/>
      <c r="AM732" s="172"/>
      <c r="AN732" s="18">
        <f>SUM(AN716:AN731)</f>
        <v>0</v>
      </c>
      <c r="AO732" s="3"/>
    </row>
    <row r="733" spans="2:41">
      <c r="B733" s="12"/>
      <c r="C733" s="10"/>
      <c r="V733" s="17"/>
      <c r="X733" s="12"/>
      <c r="Y733" s="10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E735" s="14"/>
      <c r="V735" s="17"/>
      <c r="X735" s="12"/>
      <c r="Y735" s="10"/>
      <c r="AA735" s="14"/>
    </row>
    <row r="736" spans="2:41">
      <c r="B736" s="12"/>
      <c r="C736" s="10"/>
      <c r="V736" s="17"/>
      <c r="X736" s="12"/>
      <c r="Y736" s="10"/>
    </row>
    <row r="737" spans="1:43">
      <c r="B737" s="12"/>
      <c r="C737" s="10"/>
      <c r="V737" s="17"/>
      <c r="X737" s="12"/>
      <c r="Y737" s="10"/>
    </row>
    <row r="738" spans="1:43">
      <c r="B738" s="12"/>
      <c r="C738" s="10"/>
      <c r="V738" s="17"/>
      <c r="X738" s="12"/>
      <c r="Y738" s="10"/>
    </row>
    <row r="739" spans="1:43">
      <c r="B739" s="12"/>
      <c r="C739" s="10"/>
      <c r="V739" s="17"/>
      <c r="X739" s="12"/>
      <c r="Y739" s="10"/>
    </row>
    <row r="740" spans="1:43">
      <c r="B740" s="11"/>
      <c r="C740" s="10"/>
      <c r="V740" s="17"/>
      <c r="X740" s="11"/>
      <c r="Y740" s="10"/>
    </row>
    <row r="741" spans="1:43">
      <c r="B741" s="15" t="s">
        <v>18</v>
      </c>
      <c r="C741" s="16">
        <f>SUM(C722:C740)</f>
        <v>2189.3999999999996</v>
      </c>
      <c r="V741" s="17"/>
      <c r="X741" s="15" t="s">
        <v>18</v>
      </c>
      <c r="Y741" s="16">
        <f>SUM(Y722:Y740)</f>
        <v>2189.3999999999996</v>
      </c>
    </row>
    <row r="742" spans="1:43">
      <c r="D742" t="s">
        <v>22</v>
      </c>
      <c r="E742" t="s">
        <v>21</v>
      </c>
      <c r="V742" s="17"/>
      <c r="Z742" t="s">
        <v>22</v>
      </c>
      <c r="AA742" t="s">
        <v>21</v>
      </c>
    </row>
    <row r="743" spans="1:43">
      <c r="E743" s="1" t="s">
        <v>19</v>
      </c>
      <c r="V743" s="17"/>
      <c r="AA743" s="1" t="s">
        <v>19</v>
      </c>
    </row>
    <row r="744" spans="1:43">
      <c r="V744" s="17"/>
    </row>
    <row r="745" spans="1:43">
      <c r="V745" s="17"/>
    </row>
    <row r="746" spans="1:43">
      <c r="V746" s="17"/>
    </row>
    <row r="747" spans="1:43">
      <c r="V747" s="17"/>
    </row>
    <row r="748" spans="1:43">
      <c r="V748" s="17"/>
    </row>
    <row r="749" spans="1:43">
      <c r="V749" s="17"/>
    </row>
    <row r="750" spans="1:43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</row>
    <row r="751" spans="1:43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</row>
    <row r="752" spans="1:43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  <c r="AO752" s="17"/>
      <c r="AP752" s="17"/>
      <c r="AQ752" s="17"/>
    </row>
    <row r="753" spans="2:41">
      <c r="V753" s="17"/>
    </row>
    <row r="754" spans="2:41" ht="15" customHeight="1">
      <c r="H754" s="76" t="s">
        <v>30</v>
      </c>
      <c r="I754" s="76"/>
      <c r="J754" s="76"/>
      <c r="V754" s="17"/>
      <c r="AA754" s="173" t="s">
        <v>31</v>
      </c>
      <c r="AB754" s="173"/>
      <c r="AC754" s="173"/>
    </row>
    <row r="755" spans="2:41" ht="15" customHeight="1">
      <c r="H755" s="76"/>
      <c r="I755" s="76"/>
      <c r="J755" s="76"/>
      <c r="V755" s="17"/>
      <c r="AA755" s="173"/>
      <c r="AB755" s="173"/>
      <c r="AC755" s="173"/>
    </row>
    <row r="756" spans="2:41">
      <c r="V756" s="17"/>
    </row>
    <row r="757" spans="2:41">
      <c r="V757" s="17"/>
    </row>
    <row r="758" spans="2:41" ht="23.25">
      <c r="B758" s="24" t="s">
        <v>69</v>
      </c>
      <c r="V758" s="17"/>
      <c r="X758" s="22" t="s">
        <v>69</v>
      </c>
    </row>
    <row r="759" spans="2:41" ht="23.25">
      <c r="B759" s="23" t="s">
        <v>32</v>
      </c>
      <c r="C759" s="20">
        <f>IF(X714="PAGADO",0,C719)</f>
        <v>-2189.3999999999996</v>
      </c>
      <c r="E759" s="174" t="s">
        <v>20</v>
      </c>
      <c r="F759" s="174"/>
      <c r="G759" s="174"/>
      <c r="H759" s="174"/>
      <c r="V759" s="17"/>
      <c r="X759" s="23" t="s">
        <v>32</v>
      </c>
      <c r="Y759" s="20">
        <f>IF(B1559="PAGADO",0,C764)</f>
        <v>-2189.3999999999996</v>
      </c>
      <c r="AA759" s="174" t="s">
        <v>20</v>
      </c>
      <c r="AB759" s="174"/>
      <c r="AC759" s="174"/>
      <c r="AD759" s="174"/>
    </row>
    <row r="760" spans="2:41">
      <c r="B760" s="1" t="s">
        <v>0</v>
      </c>
      <c r="C760" s="19">
        <f>H775</f>
        <v>0</v>
      </c>
      <c r="E760" s="2" t="s">
        <v>1</v>
      </c>
      <c r="F760" s="2" t="s">
        <v>2</v>
      </c>
      <c r="G760" s="2" t="s">
        <v>3</v>
      </c>
      <c r="H760" s="2" t="s">
        <v>4</v>
      </c>
      <c r="N760" s="2" t="s">
        <v>1</v>
      </c>
      <c r="O760" s="2" t="s">
        <v>5</v>
      </c>
      <c r="P760" s="2" t="s">
        <v>4</v>
      </c>
      <c r="Q760" s="2" t="s">
        <v>6</v>
      </c>
      <c r="R760" s="2" t="s">
        <v>7</v>
      </c>
      <c r="S760" s="3"/>
      <c r="V760" s="17"/>
      <c r="X760" s="1" t="s">
        <v>0</v>
      </c>
      <c r="Y760" s="19">
        <f>AD775</f>
        <v>0</v>
      </c>
      <c r="AA760" s="2" t="s">
        <v>1</v>
      </c>
      <c r="AB760" s="2" t="s">
        <v>2</v>
      </c>
      <c r="AC760" s="2" t="s">
        <v>3</v>
      </c>
      <c r="AD760" s="2" t="s">
        <v>4</v>
      </c>
      <c r="AJ760" s="2" t="s">
        <v>1</v>
      </c>
      <c r="AK760" s="2" t="s">
        <v>5</v>
      </c>
      <c r="AL760" s="2" t="s">
        <v>4</v>
      </c>
      <c r="AM760" s="2" t="s">
        <v>6</v>
      </c>
      <c r="AN760" s="2" t="s">
        <v>7</v>
      </c>
      <c r="AO760" s="3"/>
    </row>
    <row r="761" spans="2:41">
      <c r="C761" s="2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Y761" s="2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" t="s">
        <v>24</v>
      </c>
      <c r="C762" s="19">
        <f>IF(C759&gt;0,C759+C760,C760)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" t="s">
        <v>24</v>
      </c>
      <c r="Y762" s="19">
        <f>IF(Y759&gt;0,Y759+Y760,Y760)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" t="s">
        <v>9</v>
      </c>
      <c r="C763" s="20">
        <f>C787</f>
        <v>2189.3999999999996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9</v>
      </c>
      <c r="Y763" s="20">
        <f>Y787</f>
        <v>2189.3999999999996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6" t="s">
        <v>26</v>
      </c>
      <c r="C764" s="21">
        <f>C762-C763</f>
        <v>-2189.3999999999996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6" t="s">
        <v>27</v>
      </c>
      <c r="Y764" s="21">
        <f>Y762-Y763</f>
        <v>-2189.3999999999996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ht="23.25">
      <c r="B765" s="6"/>
      <c r="C765" s="7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75" t="str">
        <f>IF(Y764&lt;0,"NO PAGAR","COBRAR'")</f>
        <v>NO PAGAR</v>
      </c>
      <c r="Y765" s="175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ht="23.25">
      <c r="B766" s="175" t="str">
        <f>IF(C764&lt;0,"NO PAGAR","COBRAR'")</f>
        <v>NO PAGAR</v>
      </c>
      <c r="C766" s="175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6"/>
      <c r="Y766" s="8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68" t="s">
        <v>9</v>
      </c>
      <c r="C767" s="169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68" t="s">
        <v>9</v>
      </c>
      <c r="Y767" s="169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9" t="str">
        <f>IF(Y719&lt;0,"SALDO ADELANTADO","SALDO A FAVOR '")</f>
        <v>SALDO ADELANTADO</v>
      </c>
      <c r="C768" s="10">
        <f>IF(Y719&lt;=0,Y719*-1)</f>
        <v>2189.3999999999996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9" t="str">
        <f>IF(C764&lt;0,"SALDO ADELANTADO","SALDO A FAVOR'")</f>
        <v>SALDO ADELANTADO</v>
      </c>
      <c r="Y768" s="10">
        <f>IF(C764&lt;=0,C764*-1)</f>
        <v>2189.3999999999996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10</v>
      </c>
      <c r="C769" s="10">
        <f>R777</f>
        <v>0</v>
      </c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10</v>
      </c>
      <c r="Y769" s="10">
        <f>AN777</f>
        <v>0</v>
      </c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11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11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12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12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13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13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14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14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15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15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16</v>
      </c>
      <c r="C775" s="10"/>
      <c r="E775" s="170" t="s">
        <v>7</v>
      </c>
      <c r="F775" s="171"/>
      <c r="G775" s="172"/>
      <c r="H775" s="5">
        <f>SUM(H761:H774)</f>
        <v>0</v>
      </c>
      <c r="N775" s="3"/>
      <c r="O775" s="3"/>
      <c r="P775" s="3"/>
      <c r="Q775" s="3"/>
      <c r="R775" s="18"/>
      <c r="S775" s="3"/>
      <c r="V775" s="17"/>
      <c r="X775" s="11" t="s">
        <v>16</v>
      </c>
      <c r="Y775" s="10"/>
      <c r="AA775" s="170" t="s">
        <v>7</v>
      </c>
      <c r="AB775" s="171"/>
      <c r="AC775" s="172"/>
      <c r="AD775" s="5">
        <f>SUM(AD761:AD774)</f>
        <v>0</v>
      </c>
      <c r="AJ775" s="3"/>
      <c r="AK775" s="3"/>
      <c r="AL775" s="3"/>
      <c r="AM775" s="3"/>
      <c r="AN775" s="18"/>
      <c r="AO775" s="3"/>
    </row>
    <row r="776" spans="2:41">
      <c r="B776" s="11" t="s">
        <v>17</v>
      </c>
      <c r="C776" s="10"/>
      <c r="E776" s="13"/>
      <c r="F776" s="13"/>
      <c r="G776" s="13"/>
      <c r="N776" s="3"/>
      <c r="O776" s="3"/>
      <c r="P776" s="3"/>
      <c r="Q776" s="3"/>
      <c r="R776" s="18"/>
      <c r="S776" s="3"/>
      <c r="V776" s="17"/>
      <c r="X776" s="11" t="s">
        <v>17</v>
      </c>
      <c r="Y776" s="10"/>
      <c r="AA776" s="13"/>
      <c r="AB776" s="13"/>
      <c r="AC776" s="13"/>
      <c r="AJ776" s="3"/>
      <c r="AK776" s="3"/>
      <c r="AL776" s="3"/>
      <c r="AM776" s="3"/>
      <c r="AN776" s="18"/>
      <c r="AO776" s="3"/>
    </row>
    <row r="777" spans="2:41">
      <c r="B777" s="12"/>
      <c r="C777" s="10"/>
      <c r="N777" s="170" t="s">
        <v>7</v>
      </c>
      <c r="O777" s="171"/>
      <c r="P777" s="171"/>
      <c r="Q777" s="172"/>
      <c r="R777" s="18">
        <f>SUM(R761:R776)</f>
        <v>0</v>
      </c>
      <c r="S777" s="3"/>
      <c r="V777" s="17"/>
      <c r="X777" s="12"/>
      <c r="Y777" s="10"/>
      <c r="AJ777" s="170" t="s">
        <v>7</v>
      </c>
      <c r="AK777" s="171"/>
      <c r="AL777" s="171"/>
      <c r="AM777" s="172"/>
      <c r="AN777" s="18">
        <f>SUM(AN761:AN776)</f>
        <v>0</v>
      </c>
      <c r="AO777" s="3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E780" s="14"/>
      <c r="V780" s="17"/>
      <c r="X780" s="12"/>
      <c r="Y780" s="10"/>
      <c r="AA780" s="14"/>
    </row>
    <row r="781" spans="2:41">
      <c r="B781" s="12"/>
      <c r="C781" s="10"/>
      <c r="V781" s="17"/>
      <c r="X781" s="12"/>
      <c r="Y781" s="10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2:27">
      <c r="B785" s="12"/>
      <c r="C785" s="10"/>
      <c r="V785" s="17"/>
      <c r="X785" s="12"/>
      <c r="Y785" s="10"/>
    </row>
    <row r="786" spans="2:27">
      <c r="B786" s="11"/>
      <c r="C786" s="10"/>
      <c r="V786" s="17"/>
      <c r="X786" s="11"/>
      <c r="Y786" s="10"/>
    </row>
    <row r="787" spans="2:27">
      <c r="B787" s="15" t="s">
        <v>18</v>
      </c>
      <c r="C787" s="16">
        <f>SUM(C768:C786)</f>
        <v>2189.3999999999996</v>
      </c>
      <c r="D787" t="s">
        <v>22</v>
      </c>
      <c r="E787" t="s">
        <v>21</v>
      </c>
      <c r="V787" s="17"/>
      <c r="X787" s="15" t="s">
        <v>18</v>
      </c>
      <c r="Y787" s="16">
        <f>SUM(Y768:Y786)</f>
        <v>2189.3999999999996</v>
      </c>
      <c r="Z787" t="s">
        <v>22</v>
      </c>
      <c r="AA787" t="s">
        <v>21</v>
      </c>
    </row>
    <row r="788" spans="2:27">
      <c r="E788" s="1" t="s">
        <v>19</v>
      </c>
      <c r="V788" s="17"/>
      <c r="AA788" s="1" t="s">
        <v>19</v>
      </c>
    </row>
    <row r="789" spans="2:27">
      <c r="V789" s="17"/>
    </row>
    <row r="790" spans="2:27">
      <c r="V790" s="17"/>
    </row>
    <row r="791" spans="2:27">
      <c r="V791" s="17"/>
    </row>
    <row r="792" spans="2:27">
      <c r="V792" s="17"/>
    </row>
    <row r="793" spans="2:27">
      <c r="V793" s="17"/>
    </row>
    <row r="794" spans="2:27">
      <c r="V794" s="17"/>
    </row>
    <row r="795" spans="2:27">
      <c r="V795" s="17"/>
    </row>
    <row r="796" spans="2:27">
      <c r="V796" s="17"/>
    </row>
    <row r="797" spans="2:27">
      <c r="V797" s="17"/>
    </row>
    <row r="798" spans="2:27">
      <c r="V798" s="17"/>
    </row>
    <row r="799" spans="2:27">
      <c r="V799" s="17"/>
    </row>
    <row r="800" spans="2:27">
      <c r="V800" s="17"/>
    </row>
    <row r="801" spans="2:41">
      <c r="V801" s="17"/>
      <c r="AC801" s="176" t="s">
        <v>29</v>
      </c>
      <c r="AD801" s="176"/>
      <c r="AE801" s="176"/>
    </row>
    <row r="802" spans="2:41" ht="15" customHeight="1">
      <c r="H802" s="76" t="s">
        <v>28</v>
      </c>
      <c r="I802" s="76"/>
      <c r="J802" s="76"/>
      <c r="V802" s="17"/>
      <c r="AC802" s="176"/>
      <c r="AD802" s="176"/>
      <c r="AE802" s="176"/>
    </row>
    <row r="803" spans="2:41" ht="15" customHeight="1">
      <c r="H803" s="76"/>
      <c r="I803" s="76"/>
      <c r="J803" s="76"/>
      <c r="V803" s="17"/>
      <c r="AC803" s="176"/>
      <c r="AD803" s="176"/>
      <c r="AE803" s="176"/>
    </row>
    <row r="804" spans="2:41">
      <c r="V804" s="17"/>
    </row>
    <row r="805" spans="2:41">
      <c r="V805" s="17"/>
    </row>
    <row r="806" spans="2:41" ht="23.25">
      <c r="B806" s="22" t="s">
        <v>70</v>
      </c>
      <c r="V806" s="17"/>
      <c r="X806" s="22" t="s">
        <v>70</v>
      </c>
    </row>
    <row r="807" spans="2:41" ht="23.25">
      <c r="B807" s="23" t="s">
        <v>32</v>
      </c>
      <c r="C807" s="20">
        <f>IF(X759="PAGADO",0,Y764)</f>
        <v>-2189.3999999999996</v>
      </c>
      <c r="E807" s="174" t="s">
        <v>20</v>
      </c>
      <c r="F807" s="174"/>
      <c r="G807" s="174"/>
      <c r="H807" s="174"/>
      <c r="V807" s="17"/>
      <c r="X807" s="23" t="s">
        <v>32</v>
      </c>
      <c r="Y807" s="20">
        <f>IF(B807="PAGADO",0,C812)</f>
        <v>-2189.3999999999996</v>
      </c>
      <c r="AA807" s="174" t="s">
        <v>20</v>
      </c>
      <c r="AB807" s="174"/>
      <c r="AC807" s="174"/>
      <c r="AD807" s="174"/>
    </row>
    <row r="808" spans="2:41">
      <c r="B808" s="1" t="s">
        <v>0</v>
      </c>
      <c r="C808" s="19">
        <f>H823</f>
        <v>0</v>
      </c>
      <c r="E808" s="2" t="s">
        <v>1</v>
      </c>
      <c r="F808" s="2" t="s">
        <v>2</v>
      </c>
      <c r="G808" s="2" t="s">
        <v>3</v>
      </c>
      <c r="H808" s="2" t="s">
        <v>4</v>
      </c>
      <c r="N808" s="2" t="s">
        <v>1</v>
      </c>
      <c r="O808" s="2" t="s">
        <v>5</v>
      </c>
      <c r="P808" s="2" t="s">
        <v>4</v>
      </c>
      <c r="Q808" s="2" t="s">
        <v>6</v>
      </c>
      <c r="R808" s="2" t="s">
        <v>7</v>
      </c>
      <c r="S808" s="3"/>
      <c r="V808" s="17"/>
      <c r="X808" s="1" t="s">
        <v>0</v>
      </c>
      <c r="Y808" s="19">
        <f>AD823</f>
        <v>0</v>
      </c>
      <c r="AA808" s="2" t="s">
        <v>1</v>
      </c>
      <c r="AB808" s="2" t="s">
        <v>2</v>
      </c>
      <c r="AC808" s="2" t="s">
        <v>3</v>
      </c>
      <c r="AD808" s="2" t="s">
        <v>4</v>
      </c>
      <c r="AJ808" s="2" t="s">
        <v>1</v>
      </c>
      <c r="AK808" s="2" t="s">
        <v>5</v>
      </c>
      <c r="AL808" s="2" t="s">
        <v>4</v>
      </c>
      <c r="AM808" s="2" t="s">
        <v>6</v>
      </c>
      <c r="AN808" s="2" t="s">
        <v>7</v>
      </c>
      <c r="AO808" s="3"/>
    </row>
    <row r="809" spans="2:41">
      <c r="C809" s="20"/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Y809" s="20"/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" t="s">
        <v>24</v>
      </c>
      <c r="C810" s="19">
        <f>IF(C807&gt;0,C807+C808,C808)</f>
        <v>0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" t="s">
        <v>24</v>
      </c>
      <c r="Y810" s="19">
        <f>IF(Y807&gt;0,Y808+Y807,Y808)</f>
        <v>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" t="s">
        <v>9</v>
      </c>
      <c r="C811" s="20">
        <f>C834</f>
        <v>2189.3999999999996</v>
      </c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" t="s">
        <v>9</v>
      </c>
      <c r="Y811" s="20">
        <f>Y834</f>
        <v>2189.3999999999996</v>
      </c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6" t="s">
        <v>25</v>
      </c>
      <c r="C812" s="21">
        <f>C810-C811</f>
        <v>-2189.3999999999996</v>
      </c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6" t="s">
        <v>8</v>
      </c>
      <c r="Y812" s="21">
        <f>Y810-Y811</f>
        <v>-2189.3999999999996</v>
      </c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ht="26.25">
      <c r="B813" s="177" t="str">
        <f>IF(C812&lt;0,"NO PAGAR","COBRAR")</f>
        <v>NO PAGAR</v>
      </c>
      <c r="C813" s="177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77" t="str">
        <f>IF(Y812&lt;0,"NO PAGAR","COBRAR")</f>
        <v>NO PAGAR</v>
      </c>
      <c r="Y813" s="177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68" t="s">
        <v>9</v>
      </c>
      <c r="C814" s="169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68" t="s">
        <v>9</v>
      </c>
      <c r="Y814" s="169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9" t="str">
        <f>IF(C848&lt;0,"SALDO A FAVOR","SALDO ADELANTAD0'")</f>
        <v>SALDO ADELANTAD0'</v>
      </c>
      <c r="C815" s="10">
        <f>IF(Y759&lt;=0,Y759*-1)</f>
        <v>2189.3999999999996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9" t="str">
        <f>IF(C812&lt;0,"SALDO ADELANTADO","SALDO A FAVOR'")</f>
        <v>SALDO ADELANTADO</v>
      </c>
      <c r="Y815" s="10">
        <f>IF(C812&lt;=0,C812*-1)</f>
        <v>2189.3999999999996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10</v>
      </c>
      <c r="C816" s="10">
        <f>R825</f>
        <v>0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10</v>
      </c>
      <c r="Y816" s="10">
        <f>AN825</f>
        <v>0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11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11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12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12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13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13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14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14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15</v>
      </c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15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16</v>
      </c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16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17</v>
      </c>
      <c r="C823" s="10"/>
      <c r="E823" s="170" t="s">
        <v>7</v>
      </c>
      <c r="F823" s="171"/>
      <c r="G823" s="172"/>
      <c r="H823" s="5">
        <f>SUM(H809:H822)</f>
        <v>0</v>
      </c>
      <c r="N823" s="3"/>
      <c r="O823" s="3"/>
      <c r="P823" s="3"/>
      <c r="Q823" s="3"/>
      <c r="R823" s="18"/>
      <c r="S823" s="3"/>
      <c r="V823" s="17"/>
      <c r="X823" s="11" t="s">
        <v>17</v>
      </c>
      <c r="Y823" s="10"/>
      <c r="AA823" s="170" t="s">
        <v>7</v>
      </c>
      <c r="AB823" s="171"/>
      <c r="AC823" s="172"/>
      <c r="AD823" s="5">
        <f>SUM(AD809:AD822)</f>
        <v>0</v>
      </c>
      <c r="AJ823" s="3"/>
      <c r="AK823" s="3"/>
      <c r="AL823" s="3"/>
      <c r="AM823" s="3"/>
      <c r="AN823" s="18"/>
      <c r="AO823" s="3"/>
    </row>
    <row r="824" spans="2:41">
      <c r="B824" s="12"/>
      <c r="C824" s="10"/>
      <c r="E824" s="13"/>
      <c r="F824" s="13"/>
      <c r="G824" s="13"/>
      <c r="N824" s="3"/>
      <c r="O824" s="3"/>
      <c r="P824" s="3"/>
      <c r="Q824" s="3"/>
      <c r="R824" s="18"/>
      <c r="S824" s="3"/>
      <c r="V824" s="17"/>
      <c r="X824" s="12"/>
      <c r="Y824" s="10"/>
      <c r="AA824" s="13"/>
      <c r="AB824" s="13"/>
      <c r="AC824" s="13"/>
      <c r="AJ824" s="3"/>
      <c r="AK824" s="3"/>
      <c r="AL824" s="3"/>
      <c r="AM824" s="3"/>
      <c r="AN824" s="18"/>
      <c r="AO824" s="3"/>
    </row>
    <row r="825" spans="2:41">
      <c r="B825" s="12"/>
      <c r="C825" s="10"/>
      <c r="N825" s="170" t="s">
        <v>7</v>
      </c>
      <c r="O825" s="171"/>
      <c r="P825" s="171"/>
      <c r="Q825" s="172"/>
      <c r="R825" s="18">
        <f>SUM(R809:R824)</f>
        <v>0</v>
      </c>
      <c r="S825" s="3"/>
      <c r="V825" s="17"/>
      <c r="X825" s="12"/>
      <c r="Y825" s="10"/>
      <c r="AJ825" s="170" t="s">
        <v>7</v>
      </c>
      <c r="AK825" s="171"/>
      <c r="AL825" s="171"/>
      <c r="AM825" s="172"/>
      <c r="AN825" s="18">
        <f>SUM(AN809:AN824)</f>
        <v>0</v>
      </c>
      <c r="AO825" s="3"/>
    </row>
    <row r="826" spans="2:41">
      <c r="B826" s="12"/>
      <c r="C826" s="10"/>
      <c r="V826" s="17"/>
      <c r="X826" s="12"/>
      <c r="Y826" s="10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E828" s="14"/>
      <c r="V828" s="17"/>
      <c r="X828" s="12"/>
      <c r="Y828" s="10"/>
      <c r="AA828" s="14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2"/>
      <c r="C831" s="10"/>
      <c r="V831" s="17"/>
      <c r="X831" s="12"/>
      <c r="Y831" s="10"/>
    </row>
    <row r="832" spans="2:41">
      <c r="B832" s="12"/>
      <c r="C832" s="10"/>
      <c r="V832" s="17"/>
      <c r="X832" s="12"/>
      <c r="Y832" s="10"/>
    </row>
    <row r="833" spans="1:43">
      <c r="B833" s="11"/>
      <c r="C833" s="10"/>
      <c r="V833" s="17"/>
      <c r="X833" s="11"/>
      <c r="Y833" s="10"/>
    </row>
    <row r="834" spans="1:43">
      <c r="B834" s="15" t="s">
        <v>18</v>
      </c>
      <c r="C834" s="16">
        <f>SUM(C815:C833)</f>
        <v>2189.3999999999996</v>
      </c>
      <c r="V834" s="17"/>
      <c r="X834" s="15" t="s">
        <v>18</v>
      </c>
      <c r="Y834" s="16">
        <f>SUM(Y815:Y833)</f>
        <v>2189.3999999999996</v>
      </c>
    </row>
    <row r="835" spans="1:43">
      <c r="D835" t="s">
        <v>22</v>
      </c>
      <c r="E835" t="s">
        <v>21</v>
      </c>
      <c r="V835" s="17"/>
      <c r="Z835" t="s">
        <v>22</v>
      </c>
      <c r="AA835" t="s">
        <v>21</v>
      </c>
    </row>
    <row r="836" spans="1:43">
      <c r="E836" s="1" t="s">
        <v>19</v>
      </c>
      <c r="V836" s="17"/>
      <c r="AA836" s="1" t="s">
        <v>19</v>
      </c>
    </row>
    <row r="837" spans="1:43">
      <c r="V837" s="17"/>
    </row>
    <row r="838" spans="1:43">
      <c r="V838" s="17"/>
    </row>
    <row r="839" spans="1:43">
      <c r="V839" s="17"/>
    </row>
    <row r="840" spans="1:43">
      <c r="V840" s="17"/>
    </row>
    <row r="841" spans="1:43">
      <c r="V841" s="17"/>
    </row>
    <row r="842" spans="1:43">
      <c r="V842" s="17"/>
    </row>
    <row r="843" spans="1: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L843" s="17"/>
      <c r="AM843" s="17"/>
      <c r="AN843" s="17"/>
      <c r="AO843" s="17"/>
      <c r="AP843" s="17"/>
      <c r="AQ843" s="17"/>
    </row>
    <row r="844" spans="1:43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  <c r="AN844" s="17"/>
      <c r="AO844" s="17"/>
      <c r="AP844" s="17"/>
      <c r="AQ844" s="17"/>
    </row>
    <row r="845" spans="1:43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</row>
    <row r="846" spans="1:43">
      <c r="V846" s="17"/>
    </row>
    <row r="847" spans="1:43" ht="15" customHeight="1">
      <c r="H847" s="76" t="s">
        <v>30</v>
      </c>
      <c r="I847" s="76"/>
      <c r="J847" s="76"/>
      <c r="V847" s="17"/>
      <c r="AA847" s="173" t="s">
        <v>31</v>
      </c>
      <c r="AB847" s="173"/>
      <c r="AC847" s="173"/>
    </row>
    <row r="848" spans="1:43" ht="15" customHeight="1">
      <c r="H848" s="76"/>
      <c r="I848" s="76"/>
      <c r="J848" s="76"/>
      <c r="V848" s="17"/>
      <c r="AA848" s="173"/>
      <c r="AB848" s="173"/>
      <c r="AC848" s="173"/>
    </row>
    <row r="849" spans="2:41">
      <c r="V849" s="17"/>
    </row>
    <row r="850" spans="2:41">
      <c r="V850" s="17"/>
    </row>
    <row r="851" spans="2:41" ht="23.25">
      <c r="B851" s="24" t="s">
        <v>70</v>
      </c>
      <c r="V851" s="17"/>
      <c r="X851" s="22" t="s">
        <v>70</v>
      </c>
    </row>
    <row r="852" spans="2:41" ht="23.25">
      <c r="B852" s="23" t="s">
        <v>32</v>
      </c>
      <c r="C852" s="20">
        <f>IF(X807="PAGADO",0,C812)</f>
        <v>-2189.3999999999996</v>
      </c>
      <c r="E852" s="174" t="s">
        <v>20</v>
      </c>
      <c r="F852" s="174"/>
      <c r="G852" s="174"/>
      <c r="H852" s="174"/>
      <c r="V852" s="17"/>
      <c r="X852" s="23" t="s">
        <v>32</v>
      </c>
      <c r="Y852" s="20">
        <f>IF(B1652="PAGADO",0,C857)</f>
        <v>-2189.3999999999996</v>
      </c>
      <c r="AA852" s="174" t="s">
        <v>20</v>
      </c>
      <c r="AB852" s="174"/>
      <c r="AC852" s="174"/>
      <c r="AD852" s="174"/>
    </row>
    <row r="853" spans="2:41">
      <c r="B853" s="1" t="s">
        <v>0</v>
      </c>
      <c r="C853" s="19">
        <f>H868</f>
        <v>0</v>
      </c>
      <c r="E853" s="2" t="s">
        <v>1</v>
      </c>
      <c r="F853" s="2" t="s">
        <v>2</v>
      </c>
      <c r="G853" s="2" t="s">
        <v>3</v>
      </c>
      <c r="H853" s="2" t="s">
        <v>4</v>
      </c>
      <c r="N853" s="2" t="s">
        <v>1</v>
      </c>
      <c r="O853" s="2" t="s">
        <v>5</v>
      </c>
      <c r="P853" s="2" t="s">
        <v>4</v>
      </c>
      <c r="Q853" s="2" t="s">
        <v>6</v>
      </c>
      <c r="R853" s="2" t="s">
        <v>7</v>
      </c>
      <c r="S853" s="3"/>
      <c r="V853" s="17"/>
      <c r="X853" s="1" t="s">
        <v>0</v>
      </c>
      <c r="Y853" s="19">
        <f>AD868</f>
        <v>0</v>
      </c>
      <c r="AA853" s="2" t="s">
        <v>1</v>
      </c>
      <c r="AB853" s="2" t="s">
        <v>2</v>
      </c>
      <c r="AC853" s="2" t="s">
        <v>3</v>
      </c>
      <c r="AD853" s="2" t="s">
        <v>4</v>
      </c>
      <c r="AJ853" s="2" t="s">
        <v>1</v>
      </c>
      <c r="AK853" s="2" t="s">
        <v>5</v>
      </c>
      <c r="AL853" s="2" t="s">
        <v>4</v>
      </c>
      <c r="AM853" s="2" t="s">
        <v>6</v>
      </c>
      <c r="AN853" s="2" t="s">
        <v>7</v>
      </c>
      <c r="AO853" s="3"/>
    </row>
    <row r="854" spans="2:41">
      <c r="C854" s="2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Y854" s="2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" t="s">
        <v>24</v>
      </c>
      <c r="C855" s="19">
        <f>IF(C852&gt;0,C852+C853,C853)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" t="s">
        <v>24</v>
      </c>
      <c r="Y855" s="19">
        <f>IF(Y852&gt;0,Y852+Y853,Y853)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9</v>
      </c>
      <c r="C856" s="20">
        <f>C880</f>
        <v>2189.3999999999996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9</v>
      </c>
      <c r="Y856" s="20">
        <f>Y880</f>
        <v>2189.3999999999996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6" t="s">
        <v>26</v>
      </c>
      <c r="C857" s="21">
        <f>C855-C856</f>
        <v>-2189.3999999999996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 t="s">
        <v>27</v>
      </c>
      <c r="Y857" s="21">
        <f>Y855-Y856</f>
        <v>-2189.3999999999996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ht="23.25">
      <c r="B858" s="6"/>
      <c r="C858" s="7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75" t="str">
        <f>IF(Y857&lt;0,"NO PAGAR","COBRAR'")</f>
        <v>NO PAGAR</v>
      </c>
      <c r="Y858" s="175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ht="23.25">
      <c r="B859" s="175" t="str">
        <f>IF(C857&lt;0,"NO PAGAR","COBRAR'")</f>
        <v>NO PAGAR</v>
      </c>
      <c r="C859" s="175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6"/>
      <c r="Y859" s="8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68" t="s">
        <v>9</v>
      </c>
      <c r="C860" s="169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68" t="s">
        <v>9</v>
      </c>
      <c r="Y860" s="169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9" t="str">
        <f>IF(Y812&lt;0,"SALDO ADELANTADO","SALDO A FAVOR '")</f>
        <v>SALDO ADELANTADO</v>
      </c>
      <c r="C861" s="10">
        <f>IF(Y812&lt;=0,Y812*-1)</f>
        <v>2189.3999999999996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9" t="str">
        <f>IF(C857&lt;0,"SALDO ADELANTADO","SALDO A FAVOR'")</f>
        <v>SALDO ADELANTADO</v>
      </c>
      <c r="Y861" s="10">
        <f>IF(C857&lt;=0,C857*-1)</f>
        <v>2189.3999999999996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10</v>
      </c>
      <c r="C862" s="10">
        <f>R870</f>
        <v>0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10</v>
      </c>
      <c r="Y862" s="10">
        <f>AN870</f>
        <v>0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11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11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12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12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13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13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14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14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15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15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16</v>
      </c>
      <c r="C868" s="10"/>
      <c r="E868" s="170" t="s">
        <v>7</v>
      </c>
      <c r="F868" s="171"/>
      <c r="G868" s="172"/>
      <c r="H868" s="5">
        <f>SUM(H854:H867)</f>
        <v>0</v>
      </c>
      <c r="N868" s="3"/>
      <c r="O868" s="3"/>
      <c r="P868" s="3"/>
      <c r="Q868" s="3"/>
      <c r="R868" s="18"/>
      <c r="S868" s="3"/>
      <c r="V868" s="17"/>
      <c r="X868" s="11" t="s">
        <v>16</v>
      </c>
      <c r="Y868" s="10"/>
      <c r="AA868" s="170" t="s">
        <v>7</v>
      </c>
      <c r="AB868" s="171"/>
      <c r="AC868" s="172"/>
      <c r="AD868" s="5">
        <f>SUM(AD854:AD867)</f>
        <v>0</v>
      </c>
      <c r="AJ868" s="3"/>
      <c r="AK868" s="3"/>
      <c r="AL868" s="3"/>
      <c r="AM868" s="3"/>
      <c r="AN868" s="18"/>
      <c r="AO868" s="3"/>
    </row>
    <row r="869" spans="2:41">
      <c r="B869" s="11" t="s">
        <v>17</v>
      </c>
      <c r="C869" s="10"/>
      <c r="E869" s="13"/>
      <c r="F869" s="13"/>
      <c r="G869" s="13"/>
      <c r="N869" s="3"/>
      <c r="O869" s="3"/>
      <c r="P869" s="3"/>
      <c r="Q869" s="3"/>
      <c r="R869" s="18"/>
      <c r="S869" s="3"/>
      <c r="V869" s="17"/>
      <c r="X869" s="11" t="s">
        <v>17</v>
      </c>
      <c r="Y869" s="10"/>
      <c r="AA869" s="13"/>
      <c r="AB869" s="13"/>
      <c r="AC869" s="13"/>
      <c r="AJ869" s="3"/>
      <c r="AK869" s="3"/>
      <c r="AL869" s="3"/>
      <c r="AM869" s="3"/>
      <c r="AN869" s="18"/>
      <c r="AO869" s="3"/>
    </row>
    <row r="870" spans="2:41">
      <c r="B870" s="12"/>
      <c r="C870" s="10"/>
      <c r="N870" s="170" t="s">
        <v>7</v>
      </c>
      <c r="O870" s="171"/>
      <c r="P870" s="171"/>
      <c r="Q870" s="172"/>
      <c r="R870" s="18">
        <f>SUM(R854:R869)</f>
        <v>0</v>
      </c>
      <c r="S870" s="3"/>
      <c r="V870" s="17"/>
      <c r="X870" s="12"/>
      <c r="Y870" s="10"/>
      <c r="AJ870" s="170" t="s">
        <v>7</v>
      </c>
      <c r="AK870" s="171"/>
      <c r="AL870" s="171"/>
      <c r="AM870" s="172"/>
      <c r="AN870" s="18">
        <f>SUM(AN854:AN869)</f>
        <v>0</v>
      </c>
      <c r="AO870" s="3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E873" s="14"/>
      <c r="V873" s="17"/>
      <c r="X873" s="12"/>
      <c r="Y873" s="10"/>
      <c r="AA873" s="14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1"/>
      <c r="C879" s="10"/>
      <c r="V879" s="17"/>
      <c r="X879" s="11"/>
      <c r="Y879" s="10"/>
    </row>
    <row r="880" spans="2:41">
      <c r="B880" s="15" t="s">
        <v>18</v>
      </c>
      <c r="C880" s="16">
        <f>SUM(C861:C879)</f>
        <v>2189.3999999999996</v>
      </c>
      <c r="D880" t="s">
        <v>22</v>
      </c>
      <c r="E880" t="s">
        <v>21</v>
      </c>
      <c r="V880" s="17"/>
      <c r="X880" s="15" t="s">
        <v>18</v>
      </c>
      <c r="Y880" s="16">
        <f>SUM(Y861:Y879)</f>
        <v>2189.3999999999996</v>
      </c>
      <c r="Z880" t="s">
        <v>22</v>
      </c>
      <c r="AA880" t="s">
        <v>21</v>
      </c>
    </row>
    <row r="881" spans="5:31">
      <c r="E881" s="1" t="s">
        <v>19</v>
      </c>
      <c r="V881" s="17"/>
      <c r="AA881" s="1" t="s">
        <v>19</v>
      </c>
    </row>
    <row r="882" spans="5:31">
      <c r="V882" s="17"/>
    </row>
    <row r="883" spans="5:31">
      <c r="V883" s="17"/>
    </row>
    <row r="884" spans="5:31">
      <c r="V884" s="17"/>
    </row>
    <row r="885" spans="5:31">
      <c r="V885" s="17"/>
    </row>
    <row r="886" spans="5:31">
      <c r="V886" s="17"/>
    </row>
    <row r="887" spans="5:31">
      <c r="V887" s="17"/>
    </row>
    <row r="888" spans="5:31">
      <c r="V888" s="17"/>
    </row>
    <row r="889" spans="5:31">
      <c r="V889" s="17"/>
    </row>
    <row r="890" spans="5:31">
      <c r="V890" s="17"/>
    </row>
    <row r="891" spans="5:31">
      <c r="V891" s="17"/>
    </row>
    <row r="892" spans="5:31">
      <c r="V892" s="17"/>
    </row>
    <row r="893" spans="5:31">
      <c r="V893" s="17"/>
    </row>
    <row r="894" spans="5:31">
      <c r="V894" s="17"/>
    </row>
    <row r="895" spans="5:31">
      <c r="V895" s="17"/>
      <c r="AC895" s="176" t="s">
        <v>29</v>
      </c>
      <c r="AD895" s="176"/>
      <c r="AE895" s="176"/>
    </row>
    <row r="896" spans="5:31" ht="15" customHeight="1">
      <c r="H896" s="76" t="s">
        <v>28</v>
      </c>
      <c r="I896" s="76"/>
      <c r="J896" s="76"/>
      <c r="V896" s="17"/>
      <c r="AC896" s="176"/>
      <c r="AD896" s="176"/>
      <c r="AE896" s="176"/>
    </row>
    <row r="897" spans="2:41" ht="15" customHeight="1">
      <c r="H897" s="76"/>
      <c r="I897" s="76"/>
      <c r="J897" s="76"/>
      <c r="V897" s="17"/>
      <c r="AC897" s="176"/>
      <c r="AD897" s="176"/>
      <c r="AE897" s="176"/>
    </row>
    <row r="898" spans="2:41">
      <c r="V898" s="17"/>
    </row>
    <row r="899" spans="2:41">
      <c r="V899" s="17"/>
    </row>
    <row r="900" spans="2:41" ht="23.25">
      <c r="B900" s="22" t="s">
        <v>71</v>
      </c>
      <c r="V900" s="17"/>
      <c r="X900" s="22" t="s">
        <v>71</v>
      </c>
    </row>
    <row r="901" spans="2:41" ht="23.25">
      <c r="B901" s="23" t="s">
        <v>32</v>
      </c>
      <c r="C901" s="20">
        <f>IF(X852="PAGADO",0,Y857)</f>
        <v>-2189.3999999999996</v>
      </c>
      <c r="E901" s="174" t="s">
        <v>20</v>
      </c>
      <c r="F901" s="174"/>
      <c r="G901" s="174"/>
      <c r="H901" s="174"/>
      <c r="V901" s="17"/>
      <c r="X901" s="23" t="s">
        <v>32</v>
      </c>
      <c r="Y901" s="20">
        <f>IF(B901="PAGADO",0,C906)</f>
        <v>-2189.3999999999996</v>
      </c>
      <c r="AA901" s="174" t="s">
        <v>20</v>
      </c>
      <c r="AB901" s="174"/>
      <c r="AC901" s="174"/>
      <c r="AD901" s="174"/>
    </row>
    <row r="902" spans="2:41">
      <c r="B902" s="1" t="s">
        <v>0</v>
      </c>
      <c r="C902" s="19">
        <f>H917</f>
        <v>0</v>
      </c>
      <c r="E902" s="2" t="s">
        <v>1</v>
      </c>
      <c r="F902" s="2" t="s">
        <v>2</v>
      </c>
      <c r="G902" s="2" t="s">
        <v>3</v>
      </c>
      <c r="H902" s="2" t="s">
        <v>4</v>
      </c>
      <c r="N902" s="2" t="s">
        <v>1</v>
      </c>
      <c r="O902" s="2" t="s">
        <v>5</v>
      </c>
      <c r="P902" s="2" t="s">
        <v>4</v>
      </c>
      <c r="Q902" s="2" t="s">
        <v>6</v>
      </c>
      <c r="R902" s="2" t="s">
        <v>7</v>
      </c>
      <c r="S902" s="3"/>
      <c r="V902" s="17"/>
      <c r="X902" s="1" t="s">
        <v>0</v>
      </c>
      <c r="Y902" s="19">
        <f>AD917</f>
        <v>0</v>
      </c>
      <c r="AA902" s="2" t="s">
        <v>1</v>
      </c>
      <c r="AB902" s="2" t="s">
        <v>2</v>
      </c>
      <c r="AC902" s="2" t="s">
        <v>3</v>
      </c>
      <c r="AD902" s="2" t="s">
        <v>4</v>
      </c>
      <c r="AJ902" s="2" t="s">
        <v>1</v>
      </c>
      <c r="AK902" s="2" t="s">
        <v>5</v>
      </c>
      <c r="AL902" s="2" t="s">
        <v>4</v>
      </c>
      <c r="AM902" s="2" t="s">
        <v>6</v>
      </c>
      <c r="AN902" s="2" t="s">
        <v>7</v>
      </c>
      <c r="AO902" s="3"/>
    </row>
    <row r="903" spans="2:41">
      <c r="C903" s="2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Y903" s="2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" t="s">
        <v>24</v>
      </c>
      <c r="C904" s="19">
        <f>IF(C901&gt;0,C901+C902,C902)</f>
        <v>0</v>
      </c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" t="s">
        <v>24</v>
      </c>
      <c r="Y904" s="19">
        <f>IF(Y901&gt;0,Y902+Y901,Y902)</f>
        <v>0</v>
      </c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" t="s">
        <v>9</v>
      </c>
      <c r="C905" s="20">
        <f>C928</f>
        <v>2189.3999999999996</v>
      </c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" t="s">
        <v>9</v>
      </c>
      <c r="Y905" s="20">
        <f>Y928</f>
        <v>2189.3999999999996</v>
      </c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6" t="s">
        <v>25</v>
      </c>
      <c r="C906" s="21">
        <f>C904-C905</f>
        <v>-2189.3999999999996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6" t="s">
        <v>8</v>
      </c>
      <c r="Y906" s="21">
        <f>Y904-Y905</f>
        <v>-2189.3999999999996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 ht="26.25">
      <c r="B907" s="177" t="str">
        <f>IF(C906&lt;0,"NO PAGAR","COBRAR")</f>
        <v>NO PAGAR</v>
      </c>
      <c r="C907" s="177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77" t="str">
        <f>IF(Y906&lt;0,"NO PAGAR","COBRAR")</f>
        <v>NO PAGAR</v>
      </c>
      <c r="Y907" s="177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68" t="s">
        <v>9</v>
      </c>
      <c r="C908" s="169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68" t="s">
        <v>9</v>
      </c>
      <c r="Y908" s="169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9" t="str">
        <f>IF(C942&lt;0,"SALDO A FAVOR","SALDO ADELANTAD0'")</f>
        <v>SALDO ADELANTAD0'</v>
      </c>
      <c r="C909" s="10">
        <f>IF(Y857&lt;=0,Y857*-1)</f>
        <v>2189.3999999999996</v>
      </c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9" t="str">
        <f>IF(C906&lt;0,"SALDO ADELANTADO","SALDO A FAVOR'")</f>
        <v>SALDO ADELANTADO</v>
      </c>
      <c r="Y909" s="10">
        <f>IF(C906&lt;=0,C906*-1)</f>
        <v>2189.3999999999996</v>
      </c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10</v>
      </c>
      <c r="C910" s="10">
        <f>R919</f>
        <v>0</v>
      </c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10</v>
      </c>
      <c r="Y910" s="10">
        <f>AN919</f>
        <v>0</v>
      </c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11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11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12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12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13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13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14</v>
      </c>
      <c r="C914" s="10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1" t="s">
        <v>14</v>
      </c>
      <c r="Y914" s="10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1" t="s">
        <v>15</v>
      </c>
      <c r="C915" s="10"/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1" t="s">
        <v>15</v>
      </c>
      <c r="Y915" s="10"/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16</v>
      </c>
      <c r="C916" s="1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16</v>
      </c>
      <c r="Y916" s="1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17</v>
      </c>
      <c r="C917" s="10"/>
      <c r="E917" s="170" t="s">
        <v>7</v>
      </c>
      <c r="F917" s="171"/>
      <c r="G917" s="172"/>
      <c r="H917" s="5">
        <f>SUM(H903:H916)</f>
        <v>0</v>
      </c>
      <c r="N917" s="3"/>
      <c r="O917" s="3"/>
      <c r="P917" s="3"/>
      <c r="Q917" s="3"/>
      <c r="R917" s="18"/>
      <c r="S917" s="3"/>
      <c r="V917" s="17"/>
      <c r="X917" s="11" t="s">
        <v>17</v>
      </c>
      <c r="Y917" s="10"/>
      <c r="AA917" s="170" t="s">
        <v>7</v>
      </c>
      <c r="AB917" s="171"/>
      <c r="AC917" s="172"/>
      <c r="AD917" s="5">
        <f>SUM(AD903:AD916)</f>
        <v>0</v>
      </c>
      <c r="AJ917" s="3"/>
      <c r="AK917" s="3"/>
      <c r="AL917" s="3"/>
      <c r="AM917" s="3"/>
      <c r="AN917" s="18"/>
      <c r="AO917" s="3"/>
    </row>
    <row r="918" spans="2:41">
      <c r="B918" s="12"/>
      <c r="C918" s="10"/>
      <c r="E918" s="13"/>
      <c r="F918" s="13"/>
      <c r="G918" s="13"/>
      <c r="N918" s="3"/>
      <c r="O918" s="3"/>
      <c r="P918" s="3"/>
      <c r="Q918" s="3"/>
      <c r="R918" s="18"/>
      <c r="S918" s="3"/>
      <c r="V918" s="17"/>
      <c r="X918" s="12"/>
      <c r="Y918" s="10"/>
      <c r="AA918" s="13"/>
      <c r="AB918" s="13"/>
      <c r="AC918" s="13"/>
      <c r="AJ918" s="3"/>
      <c r="AK918" s="3"/>
      <c r="AL918" s="3"/>
      <c r="AM918" s="3"/>
      <c r="AN918" s="18"/>
      <c r="AO918" s="3"/>
    </row>
    <row r="919" spans="2:41">
      <c r="B919" s="12"/>
      <c r="C919" s="10"/>
      <c r="N919" s="170" t="s">
        <v>7</v>
      </c>
      <c r="O919" s="171"/>
      <c r="P919" s="171"/>
      <c r="Q919" s="172"/>
      <c r="R919" s="18">
        <f>SUM(R903:R918)</f>
        <v>0</v>
      </c>
      <c r="S919" s="3"/>
      <c r="V919" s="17"/>
      <c r="X919" s="12"/>
      <c r="Y919" s="10"/>
      <c r="AJ919" s="170" t="s">
        <v>7</v>
      </c>
      <c r="AK919" s="171"/>
      <c r="AL919" s="171"/>
      <c r="AM919" s="172"/>
      <c r="AN919" s="18">
        <f>SUM(AN903:AN918)</f>
        <v>0</v>
      </c>
      <c r="AO919" s="3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E922" s="14"/>
      <c r="V922" s="17"/>
      <c r="X922" s="12"/>
      <c r="Y922" s="10"/>
      <c r="AA922" s="14"/>
    </row>
    <row r="923" spans="2:41">
      <c r="B923" s="12"/>
      <c r="C923" s="10"/>
      <c r="V923" s="17"/>
      <c r="X923" s="12"/>
      <c r="Y923" s="10"/>
    </row>
    <row r="924" spans="2:41">
      <c r="B924" s="12"/>
      <c r="C924" s="10"/>
      <c r="V924" s="17"/>
      <c r="X924" s="12"/>
      <c r="Y924" s="10"/>
    </row>
    <row r="925" spans="2:41">
      <c r="B925" s="12"/>
      <c r="C925" s="10"/>
      <c r="V925" s="17"/>
      <c r="X925" s="12"/>
      <c r="Y925" s="10"/>
    </row>
    <row r="926" spans="2:41">
      <c r="B926" s="12"/>
      <c r="C926" s="10"/>
      <c r="V926" s="17"/>
      <c r="X926" s="12"/>
      <c r="Y926" s="10"/>
    </row>
    <row r="927" spans="2:41">
      <c r="B927" s="11"/>
      <c r="C927" s="10"/>
      <c r="V927" s="17"/>
      <c r="X927" s="11"/>
      <c r="Y927" s="10"/>
    </row>
    <row r="928" spans="2:41">
      <c r="B928" s="15" t="s">
        <v>18</v>
      </c>
      <c r="C928" s="16">
        <f>SUM(C909:C927)</f>
        <v>2189.3999999999996</v>
      </c>
      <c r="V928" s="17"/>
      <c r="X928" s="15" t="s">
        <v>18</v>
      </c>
      <c r="Y928" s="16">
        <f>SUM(Y909:Y927)</f>
        <v>2189.3999999999996</v>
      </c>
    </row>
    <row r="929" spans="1:43">
      <c r="D929" t="s">
        <v>22</v>
      </c>
      <c r="E929" t="s">
        <v>21</v>
      </c>
      <c r="V929" s="17"/>
      <c r="Z929" t="s">
        <v>22</v>
      </c>
      <c r="AA929" t="s">
        <v>21</v>
      </c>
    </row>
    <row r="930" spans="1:43">
      <c r="E930" s="1" t="s">
        <v>19</v>
      </c>
      <c r="V930" s="17"/>
      <c r="AA930" s="1" t="s">
        <v>19</v>
      </c>
    </row>
    <row r="931" spans="1:43">
      <c r="V931" s="17"/>
    </row>
    <row r="932" spans="1:43">
      <c r="V932" s="17"/>
    </row>
    <row r="933" spans="1:43">
      <c r="V933" s="17"/>
    </row>
    <row r="934" spans="1:43">
      <c r="V934" s="17"/>
    </row>
    <row r="935" spans="1:43">
      <c r="V935" s="17"/>
    </row>
    <row r="936" spans="1:43">
      <c r="V936" s="17"/>
    </row>
    <row r="937" spans="1:43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  <c r="AN937" s="17"/>
      <c r="AO937" s="17"/>
      <c r="AP937" s="17"/>
      <c r="AQ937" s="17"/>
    </row>
    <row r="938" spans="1:43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  <c r="AN938" s="17"/>
      <c r="AO938" s="17"/>
      <c r="AP938" s="17"/>
      <c r="AQ938" s="17"/>
    </row>
    <row r="939" spans="1:43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</row>
    <row r="940" spans="1:43">
      <c r="V940" s="17"/>
    </row>
    <row r="941" spans="1:43" ht="15" customHeight="1">
      <c r="H941" s="76" t="s">
        <v>30</v>
      </c>
      <c r="I941" s="76"/>
      <c r="J941" s="76"/>
      <c r="V941" s="17"/>
      <c r="AA941" s="173" t="s">
        <v>31</v>
      </c>
      <c r="AB941" s="173"/>
      <c r="AC941" s="173"/>
    </row>
    <row r="942" spans="1:43" ht="15" customHeight="1">
      <c r="H942" s="76"/>
      <c r="I942" s="76"/>
      <c r="J942" s="76"/>
      <c r="V942" s="17"/>
      <c r="AA942" s="173"/>
      <c r="AB942" s="173"/>
      <c r="AC942" s="173"/>
    </row>
    <row r="943" spans="1:43">
      <c r="V943" s="17"/>
    </row>
    <row r="944" spans="1:43">
      <c r="V944" s="17"/>
    </row>
    <row r="945" spans="2:41" ht="23.25">
      <c r="B945" s="24" t="s">
        <v>73</v>
      </c>
      <c r="V945" s="17"/>
      <c r="X945" s="22" t="s">
        <v>71</v>
      </c>
    </row>
    <row r="946" spans="2:41" ht="23.25">
      <c r="B946" s="23" t="s">
        <v>32</v>
      </c>
      <c r="C946" s="20">
        <f>IF(X901="PAGADO",0,C906)</f>
        <v>-2189.3999999999996</v>
      </c>
      <c r="E946" s="174" t="s">
        <v>20</v>
      </c>
      <c r="F946" s="174"/>
      <c r="G946" s="174"/>
      <c r="H946" s="174"/>
      <c r="V946" s="17"/>
      <c r="X946" s="23" t="s">
        <v>32</v>
      </c>
      <c r="Y946" s="20">
        <f>IF(B1746="PAGADO",0,C951)</f>
        <v>-2189.3999999999996</v>
      </c>
      <c r="AA946" s="174" t="s">
        <v>20</v>
      </c>
      <c r="AB946" s="174"/>
      <c r="AC946" s="174"/>
      <c r="AD946" s="174"/>
    </row>
    <row r="947" spans="2:41">
      <c r="B947" s="1" t="s">
        <v>0</v>
      </c>
      <c r="C947" s="19">
        <f>H962</f>
        <v>0</v>
      </c>
      <c r="E947" s="2" t="s">
        <v>1</v>
      </c>
      <c r="F947" s="2" t="s">
        <v>2</v>
      </c>
      <c r="G947" s="2" t="s">
        <v>3</v>
      </c>
      <c r="H947" s="2" t="s">
        <v>4</v>
      </c>
      <c r="N947" s="2" t="s">
        <v>1</v>
      </c>
      <c r="O947" s="2" t="s">
        <v>5</v>
      </c>
      <c r="P947" s="2" t="s">
        <v>4</v>
      </c>
      <c r="Q947" s="2" t="s">
        <v>6</v>
      </c>
      <c r="R947" s="2" t="s">
        <v>7</v>
      </c>
      <c r="S947" s="3"/>
      <c r="V947" s="17"/>
      <c r="X947" s="1" t="s">
        <v>0</v>
      </c>
      <c r="Y947" s="19">
        <f>AD962</f>
        <v>0</v>
      </c>
      <c r="AA947" s="2" t="s">
        <v>1</v>
      </c>
      <c r="AB947" s="2" t="s">
        <v>2</v>
      </c>
      <c r="AC947" s="2" t="s">
        <v>3</v>
      </c>
      <c r="AD947" s="2" t="s">
        <v>4</v>
      </c>
      <c r="AJ947" s="2" t="s">
        <v>1</v>
      </c>
      <c r="AK947" s="2" t="s">
        <v>5</v>
      </c>
      <c r="AL947" s="2" t="s">
        <v>4</v>
      </c>
      <c r="AM947" s="2" t="s">
        <v>6</v>
      </c>
      <c r="AN947" s="2" t="s">
        <v>7</v>
      </c>
      <c r="AO947" s="3"/>
    </row>
    <row r="948" spans="2:41">
      <c r="C948" s="2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Y948" s="2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" t="s">
        <v>24</v>
      </c>
      <c r="C949" s="19">
        <f>IF(C946&gt;0,C946+C947,C947)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" t="s">
        <v>24</v>
      </c>
      <c r="Y949" s="19">
        <f>IF(Y946&gt;0,Y946+Y947,Y947)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9</v>
      </c>
      <c r="C950" s="20">
        <f>C974</f>
        <v>2189.3999999999996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9</v>
      </c>
      <c r="Y950" s="20">
        <f>Y974</f>
        <v>2189.3999999999996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6" t="s">
        <v>26</v>
      </c>
      <c r="C951" s="21">
        <f>C949-C950</f>
        <v>-2189.3999999999996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6" t="s">
        <v>27</v>
      </c>
      <c r="Y951" s="21">
        <f>Y949-Y950</f>
        <v>-2189.3999999999996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ht="23.25">
      <c r="B952" s="6"/>
      <c r="C952" s="7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75" t="str">
        <f>IF(Y951&lt;0,"NO PAGAR","COBRAR'")</f>
        <v>NO PAGAR</v>
      </c>
      <c r="Y952" s="175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ht="23.25">
      <c r="B953" s="175" t="str">
        <f>IF(C951&lt;0,"NO PAGAR","COBRAR'")</f>
        <v>NO PAGAR</v>
      </c>
      <c r="C953" s="175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6"/>
      <c r="Y953" s="8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68" t="s">
        <v>9</v>
      </c>
      <c r="C954" s="169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68" t="s">
        <v>9</v>
      </c>
      <c r="Y954" s="169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9" t="str">
        <f>IF(Y906&lt;0,"SALDO ADELANTADO","SALDO A FAVOR '")</f>
        <v>SALDO ADELANTADO</v>
      </c>
      <c r="C955" s="10">
        <f>IF(Y906&lt;=0,Y906*-1)</f>
        <v>2189.3999999999996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9" t="str">
        <f>IF(C951&lt;0,"SALDO ADELANTADO","SALDO A FAVOR'")</f>
        <v>SALDO ADELANTADO</v>
      </c>
      <c r="Y955" s="10">
        <f>IF(C951&lt;=0,C951*-1)</f>
        <v>2189.3999999999996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10</v>
      </c>
      <c r="C956" s="10">
        <f>R964</f>
        <v>0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10</v>
      </c>
      <c r="Y956" s="10">
        <f>AN964</f>
        <v>0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11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11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12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12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13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13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14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14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15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15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16</v>
      </c>
      <c r="C962" s="10"/>
      <c r="E962" s="170" t="s">
        <v>7</v>
      </c>
      <c r="F962" s="171"/>
      <c r="G962" s="172"/>
      <c r="H962" s="5">
        <f>SUM(H948:H961)</f>
        <v>0</v>
      </c>
      <c r="N962" s="3"/>
      <c r="O962" s="3"/>
      <c r="P962" s="3"/>
      <c r="Q962" s="3"/>
      <c r="R962" s="18"/>
      <c r="S962" s="3"/>
      <c r="V962" s="17"/>
      <c r="X962" s="11" t="s">
        <v>16</v>
      </c>
      <c r="Y962" s="10"/>
      <c r="AA962" s="170" t="s">
        <v>7</v>
      </c>
      <c r="AB962" s="171"/>
      <c r="AC962" s="172"/>
      <c r="AD962" s="5">
        <f>SUM(AD948:AD961)</f>
        <v>0</v>
      </c>
      <c r="AJ962" s="3"/>
      <c r="AK962" s="3"/>
      <c r="AL962" s="3"/>
      <c r="AM962" s="3"/>
      <c r="AN962" s="18"/>
      <c r="AO962" s="3"/>
    </row>
    <row r="963" spans="2:41">
      <c r="B963" s="11" t="s">
        <v>17</v>
      </c>
      <c r="C963" s="10"/>
      <c r="E963" s="13"/>
      <c r="F963" s="13"/>
      <c r="G963" s="13"/>
      <c r="N963" s="3"/>
      <c r="O963" s="3"/>
      <c r="P963" s="3"/>
      <c r="Q963" s="3"/>
      <c r="R963" s="18"/>
      <c r="S963" s="3"/>
      <c r="V963" s="17"/>
      <c r="X963" s="11" t="s">
        <v>17</v>
      </c>
      <c r="Y963" s="10"/>
      <c r="AA963" s="13"/>
      <c r="AB963" s="13"/>
      <c r="AC963" s="13"/>
      <c r="AJ963" s="3"/>
      <c r="AK963" s="3"/>
      <c r="AL963" s="3"/>
      <c r="AM963" s="3"/>
      <c r="AN963" s="18"/>
      <c r="AO963" s="3"/>
    </row>
    <row r="964" spans="2:41">
      <c r="B964" s="12"/>
      <c r="C964" s="10"/>
      <c r="N964" s="170" t="s">
        <v>7</v>
      </c>
      <c r="O964" s="171"/>
      <c r="P964" s="171"/>
      <c r="Q964" s="172"/>
      <c r="R964" s="18">
        <f>SUM(R948:R963)</f>
        <v>0</v>
      </c>
      <c r="S964" s="3"/>
      <c r="V964" s="17"/>
      <c r="X964" s="12"/>
      <c r="Y964" s="10"/>
      <c r="AJ964" s="170" t="s">
        <v>7</v>
      </c>
      <c r="AK964" s="171"/>
      <c r="AL964" s="171"/>
      <c r="AM964" s="172"/>
      <c r="AN964" s="18">
        <f>SUM(AN948:AN963)</f>
        <v>0</v>
      </c>
      <c r="AO964" s="3"/>
    </row>
    <row r="965" spans="2:41">
      <c r="B965" s="12"/>
      <c r="C965" s="10"/>
      <c r="V965" s="17"/>
      <c r="X965" s="12"/>
      <c r="Y965" s="10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E967" s="14"/>
      <c r="V967" s="17"/>
      <c r="X967" s="12"/>
      <c r="Y967" s="10"/>
      <c r="AA967" s="14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1"/>
      <c r="C973" s="10"/>
      <c r="V973" s="17"/>
      <c r="X973" s="11"/>
      <c r="Y973" s="10"/>
    </row>
    <row r="974" spans="2:41">
      <c r="B974" s="15" t="s">
        <v>18</v>
      </c>
      <c r="C974" s="16">
        <f>SUM(C955:C973)</f>
        <v>2189.3999999999996</v>
      </c>
      <c r="D974" t="s">
        <v>22</v>
      </c>
      <c r="E974" t="s">
        <v>21</v>
      </c>
      <c r="V974" s="17"/>
      <c r="X974" s="15" t="s">
        <v>18</v>
      </c>
      <c r="Y974" s="16">
        <f>SUM(Y955:Y973)</f>
        <v>2189.3999999999996</v>
      </c>
      <c r="Z974" t="s">
        <v>22</v>
      </c>
      <c r="AA974" t="s">
        <v>21</v>
      </c>
    </row>
    <row r="975" spans="2:41">
      <c r="E975" s="1" t="s">
        <v>19</v>
      </c>
      <c r="V975" s="17"/>
      <c r="AA975" s="1" t="s">
        <v>19</v>
      </c>
    </row>
    <row r="976" spans="2:41">
      <c r="V976" s="17"/>
    </row>
    <row r="977" spans="8:31">
      <c r="V977" s="17"/>
    </row>
    <row r="978" spans="8:31">
      <c r="V978" s="17"/>
    </row>
    <row r="979" spans="8:31">
      <c r="V979" s="17"/>
    </row>
    <row r="980" spans="8:31">
      <c r="V980" s="17"/>
    </row>
    <row r="981" spans="8:31">
      <c r="V981" s="17"/>
    </row>
    <row r="982" spans="8:31">
      <c r="V982" s="17"/>
    </row>
    <row r="983" spans="8:31">
      <c r="V983" s="17"/>
    </row>
    <row r="984" spans="8:31">
      <c r="V984" s="17"/>
    </row>
    <row r="985" spans="8:31">
      <c r="V985" s="17"/>
    </row>
    <row r="986" spans="8:31">
      <c r="V986" s="17"/>
    </row>
    <row r="987" spans="8:31">
      <c r="V987" s="17"/>
    </row>
    <row r="988" spans="8:31">
      <c r="V988" s="17"/>
      <c r="AC988" s="176" t="s">
        <v>29</v>
      </c>
      <c r="AD988" s="176"/>
      <c r="AE988" s="176"/>
    </row>
    <row r="989" spans="8:31" ht="15" customHeight="1">
      <c r="H989" s="76" t="s">
        <v>28</v>
      </c>
      <c r="I989" s="76"/>
      <c r="J989" s="76"/>
      <c r="V989" s="17"/>
      <c r="AC989" s="176"/>
      <c r="AD989" s="176"/>
      <c r="AE989" s="176"/>
    </row>
    <row r="990" spans="8:31" ht="15" customHeight="1">
      <c r="H990" s="76"/>
      <c r="I990" s="76"/>
      <c r="J990" s="76"/>
      <c r="V990" s="17"/>
      <c r="AC990" s="176"/>
      <c r="AD990" s="176"/>
      <c r="AE990" s="176"/>
    </row>
    <row r="991" spans="8:31">
      <c r="V991" s="17"/>
    </row>
    <row r="992" spans="8:31">
      <c r="V992" s="17"/>
    </row>
    <row r="993" spans="2:41" ht="23.25">
      <c r="B993" s="22" t="s">
        <v>72</v>
      </c>
      <c r="V993" s="17"/>
      <c r="X993" s="22" t="s">
        <v>74</v>
      </c>
    </row>
    <row r="994" spans="2:41" ht="23.25">
      <c r="B994" s="23" t="s">
        <v>32</v>
      </c>
      <c r="C994" s="20">
        <f>IF(X946="PAGADO",0,Y951)</f>
        <v>-2189.3999999999996</v>
      </c>
      <c r="E994" s="174" t="s">
        <v>20</v>
      </c>
      <c r="F994" s="174"/>
      <c r="G994" s="174"/>
      <c r="H994" s="174"/>
      <c r="V994" s="17"/>
      <c r="X994" s="23" t="s">
        <v>32</v>
      </c>
      <c r="Y994" s="20">
        <f>IF(B994="PAGADO",0,C999)</f>
        <v>-2189.3999999999996</v>
      </c>
      <c r="AA994" s="174" t="s">
        <v>20</v>
      </c>
      <c r="AB994" s="174"/>
      <c r="AC994" s="174"/>
      <c r="AD994" s="174"/>
    </row>
    <row r="995" spans="2:41">
      <c r="B995" s="1" t="s">
        <v>0</v>
      </c>
      <c r="C995" s="19">
        <f>H1010</f>
        <v>0</v>
      </c>
      <c r="E995" s="2" t="s">
        <v>1</v>
      </c>
      <c r="F995" s="2" t="s">
        <v>2</v>
      </c>
      <c r="G995" s="2" t="s">
        <v>3</v>
      </c>
      <c r="H995" s="2" t="s">
        <v>4</v>
      </c>
      <c r="N995" s="2" t="s">
        <v>1</v>
      </c>
      <c r="O995" s="2" t="s">
        <v>5</v>
      </c>
      <c r="P995" s="2" t="s">
        <v>4</v>
      </c>
      <c r="Q995" s="2" t="s">
        <v>6</v>
      </c>
      <c r="R995" s="2" t="s">
        <v>7</v>
      </c>
      <c r="S995" s="3"/>
      <c r="V995" s="17"/>
      <c r="X995" s="1" t="s">
        <v>0</v>
      </c>
      <c r="Y995" s="19">
        <f>AD1010</f>
        <v>0</v>
      </c>
      <c r="AA995" s="2" t="s">
        <v>1</v>
      </c>
      <c r="AB995" s="2" t="s">
        <v>2</v>
      </c>
      <c r="AC995" s="2" t="s">
        <v>3</v>
      </c>
      <c r="AD995" s="2" t="s">
        <v>4</v>
      </c>
      <c r="AJ995" s="2" t="s">
        <v>1</v>
      </c>
      <c r="AK995" s="2" t="s">
        <v>5</v>
      </c>
      <c r="AL995" s="2" t="s">
        <v>4</v>
      </c>
      <c r="AM995" s="2" t="s">
        <v>6</v>
      </c>
      <c r="AN995" s="2" t="s">
        <v>7</v>
      </c>
      <c r="AO995" s="3"/>
    </row>
    <row r="996" spans="2:41">
      <c r="C996" s="2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Y996" s="2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" t="s">
        <v>24</v>
      </c>
      <c r="C997" s="19">
        <f>IF(C994&gt;0,C994+C995,C995)</f>
        <v>0</v>
      </c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" t="s">
        <v>24</v>
      </c>
      <c r="Y997" s="19">
        <f>IF(Y994&gt;0,Y994+Y995,Y995)</f>
        <v>0</v>
      </c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" t="s">
        <v>9</v>
      </c>
      <c r="C998" s="20">
        <f>C1021</f>
        <v>2189.3999999999996</v>
      </c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" t="s">
        <v>9</v>
      </c>
      <c r="Y998" s="20">
        <f>Y1021</f>
        <v>2189.3999999999996</v>
      </c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6" t="s">
        <v>25</v>
      </c>
      <c r="C999" s="21">
        <f>C997-C998</f>
        <v>-2189.3999999999996</v>
      </c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6" t="s">
        <v>8</v>
      </c>
      <c r="Y999" s="21">
        <f>Y997-Y998</f>
        <v>-2189.3999999999996</v>
      </c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 ht="26.25">
      <c r="B1000" s="177" t="str">
        <f>IF(C999&lt;0,"NO PAGAR","COBRAR")</f>
        <v>NO PAGAR</v>
      </c>
      <c r="C1000" s="177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77" t="str">
        <f>IF(Y999&lt;0,"NO PAGAR","COBRAR")</f>
        <v>NO PAGAR</v>
      </c>
      <c r="Y1000" s="177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68" t="s">
        <v>9</v>
      </c>
      <c r="C1001" s="169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68" t="s">
        <v>9</v>
      </c>
      <c r="Y1001" s="169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9" t="str">
        <f>IF(C1035&lt;0,"SALDO A FAVOR","SALDO ADELANTAD0'")</f>
        <v>SALDO ADELANTAD0'</v>
      </c>
      <c r="C1002" s="10">
        <f>IF(Y946&lt;=0,Y946*-1)</f>
        <v>2189.3999999999996</v>
      </c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9" t="str">
        <f>IF(C999&lt;0,"SALDO ADELANTADO","SALDO A FAVOR'")</f>
        <v>SALDO ADELANTADO</v>
      </c>
      <c r="Y1002" s="10">
        <f>IF(C999&lt;=0,C999*-1)</f>
        <v>2189.3999999999996</v>
      </c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10</v>
      </c>
      <c r="C1003" s="10">
        <f>R1012</f>
        <v>0</v>
      </c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10</v>
      </c>
      <c r="Y1003" s="10">
        <f>AN1012</f>
        <v>0</v>
      </c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11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11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12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12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13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13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14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14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15</v>
      </c>
      <c r="C1008" s="10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1" t="s">
        <v>15</v>
      </c>
      <c r="Y1008" s="10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16</v>
      </c>
      <c r="C1009" s="1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16</v>
      </c>
      <c r="Y1009" s="1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17</v>
      </c>
      <c r="C1010" s="10"/>
      <c r="E1010" s="170" t="s">
        <v>7</v>
      </c>
      <c r="F1010" s="171"/>
      <c r="G1010" s="172"/>
      <c r="H1010" s="5">
        <f>SUM(H996:H1009)</f>
        <v>0</v>
      </c>
      <c r="N1010" s="3"/>
      <c r="O1010" s="3"/>
      <c r="P1010" s="3"/>
      <c r="Q1010" s="3"/>
      <c r="R1010" s="18"/>
      <c r="S1010" s="3"/>
      <c r="V1010" s="17"/>
      <c r="X1010" s="11" t="s">
        <v>17</v>
      </c>
      <c r="Y1010" s="10"/>
      <c r="AA1010" s="170" t="s">
        <v>7</v>
      </c>
      <c r="AB1010" s="171"/>
      <c r="AC1010" s="172"/>
      <c r="AD1010" s="5">
        <f>SUM(AD996:AD1009)</f>
        <v>0</v>
      </c>
      <c r="AJ1010" s="3"/>
      <c r="AK1010" s="3"/>
      <c r="AL1010" s="3"/>
      <c r="AM1010" s="3"/>
      <c r="AN1010" s="18"/>
      <c r="AO1010" s="3"/>
    </row>
    <row r="1011" spans="2:41">
      <c r="B1011" s="12"/>
      <c r="C1011" s="10"/>
      <c r="E1011" s="13"/>
      <c r="F1011" s="13"/>
      <c r="G1011" s="13"/>
      <c r="N1011" s="3"/>
      <c r="O1011" s="3"/>
      <c r="P1011" s="3"/>
      <c r="Q1011" s="3"/>
      <c r="R1011" s="18"/>
      <c r="S1011" s="3"/>
      <c r="V1011" s="17"/>
      <c r="X1011" s="12"/>
      <c r="Y1011" s="10"/>
      <c r="AA1011" s="13"/>
      <c r="AB1011" s="13"/>
      <c r="AC1011" s="13"/>
      <c r="AJ1011" s="3"/>
      <c r="AK1011" s="3"/>
      <c r="AL1011" s="3"/>
      <c r="AM1011" s="3"/>
      <c r="AN1011" s="18"/>
      <c r="AO1011" s="3"/>
    </row>
    <row r="1012" spans="2:41">
      <c r="B1012" s="12"/>
      <c r="C1012" s="10"/>
      <c r="N1012" s="170" t="s">
        <v>7</v>
      </c>
      <c r="O1012" s="171"/>
      <c r="P1012" s="171"/>
      <c r="Q1012" s="172"/>
      <c r="R1012" s="18">
        <f>SUM(R996:R1011)</f>
        <v>0</v>
      </c>
      <c r="S1012" s="3"/>
      <c r="V1012" s="17"/>
      <c r="X1012" s="12"/>
      <c r="Y1012" s="10"/>
      <c r="AJ1012" s="170" t="s">
        <v>7</v>
      </c>
      <c r="AK1012" s="171"/>
      <c r="AL1012" s="171"/>
      <c r="AM1012" s="172"/>
      <c r="AN1012" s="18">
        <f>SUM(AN996:AN1011)</f>
        <v>0</v>
      </c>
      <c r="AO1012" s="3"/>
    </row>
    <row r="1013" spans="2:41">
      <c r="B1013" s="12"/>
      <c r="C1013" s="10"/>
      <c r="V1013" s="17"/>
      <c r="X1013" s="12"/>
      <c r="Y1013" s="10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E1015" s="14"/>
      <c r="V1015" s="17"/>
      <c r="X1015" s="12"/>
      <c r="Y1015" s="10"/>
      <c r="AA1015" s="14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2"/>
      <c r="C1018" s="10"/>
      <c r="V1018" s="17"/>
      <c r="X1018" s="12"/>
      <c r="Y1018" s="10"/>
    </row>
    <row r="1019" spans="2:41">
      <c r="B1019" s="12"/>
      <c r="C1019" s="10"/>
      <c r="V1019" s="17"/>
      <c r="X1019" s="12"/>
      <c r="Y1019" s="10"/>
    </row>
    <row r="1020" spans="2:41">
      <c r="B1020" s="11"/>
      <c r="C1020" s="10"/>
      <c r="V1020" s="17"/>
      <c r="X1020" s="11"/>
      <c r="Y1020" s="10"/>
    </row>
    <row r="1021" spans="2:41">
      <c r="B1021" s="15" t="s">
        <v>18</v>
      </c>
      <c r="C1021" s="16">
        <f>SUM(C1002:C1020)</f>
        <v>2189.3999999999996</v>
      </c>
      <c r="V1021" s="17"/>
      <c r="X1021" s="15" t="s">
        <v>18</v>
      </c>
      <c r="Y1021" s="16">
        <f>SUM(Y1002:Y1020)</f>
        <v>2189.3999999999996</v>
      </c>
    </row>
    <row r="1022" spans="2:41">
      <c r="D1022" t="s">
        <v>22</v>
      </c>
      <c r="E1022" t="s">
        <v>21</v>
      </c>
      <c r="V1022" s="17"/>
      <c r="Z1022" t="s">
        <v>22</v>
      </c>
      <c r="AA1022" t="s">
        <v>21</v>
      </c>
    </row>
    <row r="1023" spans="2:41">
      <c r="E1023" s="1" t="s">
        <v>19</v>
      </c>
      <c r="V1023" s="17"/>
      <c r="AA1023" s="1" t="s">
        <v>19</v>
      </c>
    </row>
    <row r="1024" spans="2:41">
      <c r="V1024" s="17"/>
    </row>
    <row r="1025" spans="1:43">
      <c r="V1025" s="17"/>
    </row>
    <row r="1026" spans="1:43">
      <c r="V1026" s="17"/>
    </row>
    <row r="1027" spans="1:43">
      <c r="V1027" s="17"/>
    </row>
    <row r="1028" spans="1:43">
      <c r="V1028" s="17"/>
    </row>
    <row r="1029" spans="1:43">
      <c r="V1029" s="17"/>
    </row>
    <row r="1030" spans="1:43">
      <c r="A1030" s="17"/>
      <c r="B1030" s="17"/>
      <c r="C1030" s="17"/>
      <c r="D1030" s="17"/>
      <c r="E1030" s="17"/>
      <c r="F1030" s="17"/>
      <c r="G1030" s="17"/>
      <c r="H1030" s="17"/>
      <c r="I1030" s="17"/>
      <c r="J1030" s="17"/>
      <c r="K1030" s="17"/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  <c r="AA1030" s="17"/>
      <c r="AB1030" s="17"/>
      <c r="AC1030" s="17"/>
      <c r="AD1030" s="17"/>
      <c r="AE1030" s="17"/>
      <c r="AF1030" s="17"/>
      <c r="AG1030" s="17"/>
      <c r="AH1030" s="17"/>
      <c r="AI1030" s="17"/>
      <c r="AJ1030" s="17"/>
      <c r="AK1030" s="17"/>
      <c r="AL1030" s="17"/>
      <c r="AM1030" s="17"/>
      <c r="AN1030" s="17"/>
      <c r="AO1030" s="17"/>
      <c r="AP1030" s="17"/>
      <c r="AQ1030" s="17"/>
    </row>
    <row r="1031" spans="1:43">
      <c r="A1031" s="17"/>
      <c r="B1031" s="17"/>
      <c r="C1031" s="17"/>
      <c r="D1031" s="17"/>
      <c r="E1031" s="17"/>
      <c r="F1031" s="17"/>
      <c r="G1031" s="17"/>
      <c r="H1031" s="17"/>
      <c r="I1031" s="17"/>
      <c r="J1031" s="17"/>
      <c r="K1031" s="17"/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  <c r="AA1031" s="17"/>
      <c r="AB1031" s="17"/>
      <c r="AC1031" s="17"/>
      <c r="AD1031" s="17"/>
      <c r="AE1031" s="17"/>
      <c r="AF1031" s="17"/>
      <c r="AG1031" s="17"/>
      <c r="AH1031" s="17"/>
      <c r="AI1031" s="17"/>
      <c r="AJ1031" s="17"/>
      <c r="AK1031" s="17"/>
      <c r="AL1031" s="17"/>
      <c r="AM1031" s="17"/>
      <c r="AN1031" s="17"/>
      <c r="AO1031" s="17"/>
      <c r="AP1031" s="17"/>
      <c r="AQ1031" s="17"/>
    </row>
    <row r="1032" spans="1:43">
      <c r="A1032" s="17"/>
      <c r="B1032" s="17"/>
      <c r="C1032" s="17"/>
      <c r="D1032" s="17"/>
      <c r="E1032" s="17"/>
      <c r="F1032" s="17"/>
      <c r="G1032" s="17"/>
      <c r="H1032" s="17"/>
      <c r="I1032" s="17"/>
      <c r="J1032" s="17"/>
      <c r="K1032" s="17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  <c r="AA1032" s="17"/>
      <c r="AB1032" s="17"/>
      <c r="AC1032" s="17"/>
      <c r="AD1032" s="17"/>
      <c r="AE1032" s="17"/>
      <c r="AF1032" s="17"/>
      <c r="AG1032" s="17"/>
      <c r="AH1032" s="17"/>
      <c r="AI1032" s="17"/>
      <c r="AJ1032" s="17"/>
      <c r="AK1032" s="17"/>
      <c r="AL1032" s="17"/>
      <c r="AM1032" s="17"/>
      <c r="AN1032" s="17"/>
      <c r="AO1032" s="17"/>
      <c r="AP1032" s="17"/>
      <c r="AQ1032" s="17"/>
    </row>
    <row r="1033" spans="1:43">
      <c r="V1033" s="17"/>
    </row>
    <row r="1034" spans="1:43" ht="15" customHeight="1">
      <c r="H1034" s="76" t="s">
        <v>30</v>
      </c>
      <c r="I1034" s="76"/>
      <c r="J1034" s="76"/>
      <c r="V1034" s="17"/>
      <c r="AA1034" s="173" t="s">
        <v>31</v>
      </c>
      <c r="AB1034" s="173"/>
      <c r="AC1034" s="173"/>
    </row>
    <row r="1035" spans="1:43" ht="15" customHeight="1">
      <c r="H1035" s="76"/>
      <c r="I1035" s="76"/>
      <c r="J1035" s="76"/>
      <c r="V1035" s="17"/>
      <c r="AA1035" s="173"/>
      <c r="AB1035" s="173"/>
      <c r="AC1035" s="173"/>
    </row>
    <row r="1036" spans="1:43">
      <c r="V1036" s="17"/>
    </row>
    <row r="1037" spans="1:43">
      <c r="V1037" s="17"/>
    </row>
    <row r="1038" spans="1:43" ht="23.25">
      <c r="B1038" s="24" t="s">
        <v>72</v>
      </c>
      <c r="V1038" s="17"/>
      <c r="X1038" s="22" t="s">
        <v>72</v>
      </c>
    </row>
    <row r="1039" spans="1:43" ht="23.25">
      <c r="B1039" s="23" t="s">
        <v>32</v>
      </c>
      <c r="C1039" s="20">
        <f>IF(X994="PAGADO",0,C999)</f>
        <v>-2189.3999999999996</v>
      </c>
      <c r="E1039" s="174" t="s">
        <v>20</v>
      </c>
      <c r="F1039" s="174"/>
      <c r="G1039" s="174"/>
      <c r="H1039" s="174"/>
      <c r="V1039" s="17"/>
      <c r="X1039" s="23" t="s">
        <v>32</v>
      </c>
      <c r="Y1039" s="20">
        <f>IF(B1839="PAGADO",0,C1044)</f>
        <v>-2189.3999999999996</v>
      </c>
      <c r="AA1039" s="174" t="s">
        <v>20</v>
      </c>
      <c r="AB1039" s="174"/>
      <c r="AC1039" s="174"/>
      <c r="AD1039" s="174"/>
    </row>
    <row r="1040" spans="1:43">
      <c r="B1040" s="1" t="s">
        <v>0</v>
      </c>
      <c r="C1040" s="19">
        <f>H1055</f>
        <v>0</v>
      </c>
      <c r="E1040" s="2" t="s">
        <v>1</v>
      </c>
      <c r="F1040" s="2" t="s">
        <v>2</v>
      </c>
      <c r="G1040" s="2" t="s">
        <v>3</v>
      </c>
      <c r="H1040" s="2" t="s">
        <v>4</v>
      </c>
      <c r="N1040" s="2" t="s">
        <v>1</v>
      </c>
      <c r="O1040" s="2" t="s">
        <v>5</v>
      </c>
      <c r="P1040" s="2" t="s">
        <v>4</v>
      </c>
      <c r="Q1040" s="2" t="s">
        <v>6</v>
      </c>
      <c r="R1040" s="2" t="s">
        <v>7</v>
      </c>
      <c r="S1040" s="3"/>
      <c r="V1040" s="17"/>
      <c r="X1040" s="1" t="s">
        <v>0</v>
      </c>
      <c r="Y1040" s="19">
        <f>AD1055</f>
        <v>0</v>
      </c>
      <c r="AA1040" s="2" t="s">
        <v>1</v>
      </c>
      <c r="AB1040" s="2" t="s">
        <v>2</v>
      </c>
      <c r="AC1040" s="2" t="s">
        <v>3</v>
      </c>
      <c r="AD1040" s="2" t="s">
        <v>4</v>
      </c>
      <c r="AJ1040" s="2" t="s">
        <v>1</v>
      </c>
      <c r="AK1040" s="2" t="s">
        <v>5</v>
      </c>
      <c r="AL1040" s="2" t="s">
        <v>4</v>
      </c>
      <c r="AM1040" s="2" t="s">
        <v>6</v>
      </c>
      <c r="AN1040" s="2" t="s">
        <v>7</v>
      </c>
      <c r="AO1040" s="3"/>
    </row>
    <row r="1041" spans="2:41">
      <c r="C1041" s="2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Y1041" s="2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" t="s">
        <v>24</v>
      </c>
      <c r="C1042" s="19">
        <f>IF(C1039&gt;0,C1039+C1040,C1040)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" t="s">
        <v>24</v>
      </c>
      <c r="Y1042" s="19">
        <f>IF(Y1039&gt;0,Y1039+Y1040,Y1040)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9</v>
      </c>
      <c r="C1043" s="20">
        <f>C1067</f>
        <v>2189.3999999999996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9</v>
      </c>
      <c r="Y1043" s="20">
        <f>Y1067</f>
        <v>2189.3999999999996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6" t="s">
        <v>26</v>
      </c>
      <c r="C1044" s="21">
        <f>C1042-C1043</f>
        <v>-2189.3999999999996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6" t="s">
        <v>27</v>
      </c>
      <c r="Y1044" s="21">
        <f>Y1042-Y1043</f>
        <v>-2189.3999999999996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ht="23.25">
      <c r="B1045" s="6"/>
      <c r="C1045" s="7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75" t="str">
        <f>IF(Y1044&lt;0,"NO PAGAR","COBRAR'")</f>
        <v>NO PAGAR</v>
      </c>
      <c r="Y1045" s="175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ht="23.25">
      <c r="B1046" s="175" t="str">
        <f>IF(C1044&lt;0,"NO PAGAR","COBRAR'")</f>
        <v>NO PAGAR</v>
      </c>
      <c r="C1046" s="175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6"/>
      <c r="Y1046" s="8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68" t="s">
        <v>9</v>
      </c>
      <c r="C1047" s="169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68" t="s">
        <v>9</v>
      </c>
      <c r="Y1047" s="169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9" t="str">
        <f>IF(Y999&lt;0,"SALDO ADELANTADO","SALDO A FAVOR '")</f>
        <v>SALDO ADELANTADO</v>
      </c>
      <c r="C1048" s="10">
        <f>IF(Y999&lt;=0,Y999*-1)</f>
        <v>2189.3999999999996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9" t="str">
        <f>IF(C1044&lt;0,"SALDO ADELANTADO","SALDO A FAVOR'")</f>
        <v>SALDO ADELANTADO</v>
      </c>
      <c r="Y1048" s="10">
        <f>IF(C1044&lt;=0,C1044*-1)</f>
        <v>2189.3999999999996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10</v>
      </c>
      <c r="C1049" s="10">
        <f>R1057</f>
        <v>0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10</v>
      </c>
      <c r="Y1049" s="10">
        <f>AN1057</f>
        <v>0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11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11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12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12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13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13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14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14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15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15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16</v>
      </c>
      <c r="C1055" s="10"/>
      <c r="E1055" s="170" t="s">
        <v>7</v>
      </c>
      <c r="F1055" s="171"/>
      <c r="G1055" s="172"/>
      <c r="H1055" s="5">
        <f>SUM(H1041:H1054)</f>
        <v>0</v>
      </c>
      <c r="N1055" s="3"/>
      <c r="O1055" s="3"/>
      <c r="P1055" s="3"/>
      <c r="Q1055" s="3"/>
      <c r="R1055" s="18"/>
      <c r="S1055" s="3"/>
      <c r="V1055" s="17"/>
      <c r="X1055" s="11" t="s">
        <v>16</v>
      </c>
      <c r="Y1055" s="10"/>
      <c r="AA1055" s="170" t="s">
        <v>7</v>
      </c>
      <c r="AB1055" s="171"/>
      <c r="AC1055" s="172"/>
      <c r="AD1055" s="5">
        <f>SUM(AD1041:AD1054)</f>
        <v>0</v>
      </c>
      <c r="AJ1055" s="3"/>
      <c r="AK1055" s="3"/>
      <c r="AL1055" s="3"/>
      <c r="AM1055" s="3"/>
      <c r="AN1055" s="18"/>
      <c r="AO1055" s="3"/>
    </row>
    <row r="1056" spans="2:41">
      <c r="B1056" s="11" t="s">
        <v>17</v>
      </c>
      <c r="C1056" s="10"/>
      <c r="E1056" s="13"/>
      <c r="F1056" s="13"/>
      <c r="G1056" s="13"/>
      <c r="N1056" s="3"/>
      <c r="O1056" s="3"/>
      <c r="P1056" s="3"/>
      <c r="Q1056" s="3"/>
      <c r="R1056" s="18"/>
      <c r="S1056" s="3"/>
      <c r="V1056" s="17"/>
      <c r="X1056" s="11" t="s">
        <v>17</v>
      </c>
      <c r="Y1056" s="10"/>
      <c r="AA1056" s="13"/>
      <c r="AB1056" s="13"/>
      <c r="AC1056" s="13"/>
      <c r="AJ1056" s="3"/>
      <c r="AK1056" s="3"/>
      <c r="AL1056" s="3"/>
      <c r="AM1056" s="3"/>
      <c r="AN1056" s="18"/>
      <c r="AO1056" s="3"/>
    </row>
    <row r="1057" spans="2:41">
      <c r="B1057" s="12"/>
      <c r="C1057" s="10"/>
      <c r="N1057" s="170" t="s">
        <v>7</v>
      </c>
      <c r="O1057" s="171"/>
      <c r="P1057" s="171"/>
      <c r="Q1057" s="172"/>
      <c r="R1057" s="18">
        <f>SUM(R1041:R1056)</f>
        <v>0</v>
      </c>
      <c r="S1057" s="3"/>
      <c r="V1057" s="17"/>
      <c r="X1057" s="12"/>
      <c r="Y1057" s="10"/>
      <c r="AJ1057" s="170" t="s">
        <v>7</v>
      </c>
      <c r="AK1057" s="171"/>
      <c r="AL1057" s="171"/>
      <c r="AM1057" s="172"/>
      <c r="AN1057" s="18">
        <f>SUM(AN1041:AN1056)</f>
        <v>0</v>
      </c>
      <c r="AO1057" s="3"/>
    </row>
    <row r="1058" spans="2:41">
      <c r="B1058" s="12"/>
      <c r="C1058" s="10"/>
      <c r="V1058" s="17"/>
      <c r="X1058" s="12"/>
      <c r="Y1058" s="10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E1060" s="14"/>
      <c r="V1060" s="17"/>
      <c r="X1060" s="12"/>
      <c r="Y1060" s="10"/>
      <c r="AA1060" s="14"/>
    </row>
    <row r="1061" spans="2:41">
      <c r="B1061" s="12"/>
      <c r="C1061" s="10"/>
      <c r="V1061" s="17"/>
      <c r="X1061" s="12"/>
      <c r="Y1061" s="10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1"/>
      <c r="C1066" s="10"/>
      <c r="V1066" s="17"/>
      <c r="X1066" s="11"/>
      <c r="Y1066" s="10"/>
    </row>
    <row r="1067" spans="2:41">
      <c r="B1067" s="15" t="s">
        <v>18</v>
      </c>
      <c r="C1067" s="16">
        <f>SUM(C1048:C1066)</f>
        <v>2189.3999999999996</v>
      </c>
      <c r="D1067" t="s">
        <v>22</v>
      </c>
      <c r="E1067" t="s">
        <v>21</v>
      </c>
      <c r="V1067" s="17"/>
      <c r="X1067" s="15" t="s">
        <v>18</v>
      </c>
      <c r="Y1067" s="16">
        <f>SUM(Y1048:Y1066)</f>
        <v>2189.3999999999996</v>
      </c>
      <c r="Z1067" t="s">
        <v>22</v>
      </c>
      <c r="AA1067" t="s">
        <v>21</v>
      </c>
    </row>
    <row r="1068" spans="2:41">
      <c r="E1068" s="1" t="s">
        <v>19</v>
      </c>
      <c r="V1068" s="17"/>
      <c r="AA1068" s="1" t="s">
        <v>19</v>
      </c>
    </row>
    <row r="1069" spans="2:41">
      <c r="V1069" s="17"/>
    </row>
    <row r="1070" spans="2:41">
      <c r="V1070" s="17"/>
    </row>
    <row r="1071" spans="2:41">
      <c r="V1071" s="17"/>
    </row>
    <row r="1072" spans="2:41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</sheetData>
  <mergeCells count="273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O8:Q8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23:AM123"/>
    <mergeCell ref="AC99:AE101"/>
    <mergeCell ref="H100:J101"/>
    <mergeCell ref="E105:H105"/>
    <mergeCell ref="AA105:AD105"/>
    <mergeCell ref="B111:C111"/>
    <mergeCell ref="X111:Y111"/>
    <mergeCell ref="B61:C61"/>
    <mergeCell ref="X61:Y61"/>
    <mergeCell ref="E69:G69"/>
    <mergeCell ref="AA69:AC69"/>
    <mergeCell ref="N71:Q71"/>
    <mergeCell ref="AJ71:AM71"/>
    <mergeCell ref="H132:J133"/>
    <mergeCell ref="AA132:AC133"/>
    <mergeCell ref="E137:H137"/>
    <mergeCell ref="AA137:AD137"/>
    <mergeCell ref="X143:Y143"/>
    <mergeCell ref="B144:C144"/>
    <mergeCell ref="B112:C112"/>
    <mergeCell ref="X112:Y112"/>
    <mergeCell ref="E121:G121"/>
    <mergeCell ref="AA121:AC121"/>
    <mergeCell ref="N123:Q123"/>
    <mergeCell ref="AJ204:AM204"/>
    <mergeCell ref="B193:C193"/>
    <mergeCell ref="X193:Y193"/>
    <mergeCell ref="E247:G247"/>
    <mergeCell ref="N249:Q249"/>
    <mergeCell ref="B145:C145"/>
    <mergeCell ref="X145:Y145"/>
    <mergeCell ref="E153:G153"/>
    <mergeCell ref="B192:C192"/>
    <mergeCell ref="AA153:AC153"/>
    <mergeCell ref="N155:Q155"/>
    <mergeCell ref="AJ155:AM155"/>
    <mergeCell ref="B239:C239"/>
    <mergeCell ref="E202:G202"/>
    <mergeCell ref="AA202:AC202"/>
    <mergeCell ref="N204:Q204"/>
    <mergeCell ref="B238:C238"/>
    <mergeCell ref="AC180:AE182"/>
    <mergeCell ref="H181:J182"/>
    <mergeCell ref="E186:H186"/>
    <mergeCell ref="AA186:AD186"/>
    <mergeCell ref="X192:Y192"/>
    <mergeCell ref="H226:J227"/>
    <mergeCell ref="AA226:AC227"/>
    <mergeCell ref="E231:H231"/>
    <mergeCell ref="AA231:AD231"/>
    <mergeCell ref="X237:Y237"/>
    <mergeCell ref="X239:Y239"/>
    <mergeCell ref="AA247:AC247"/>
    <mergeCell ref="AJ341:AM341"/>
    <mergeCell ref="E294:G294"/>
    <mergeCell ref="AA294:AC294"/>
    <mergeCell ref="N296:Q296"/>
    <mergeCell ref="H318:J319"/>
    <mergeCell ref="AA318:AC319"/>
    <mergeCell ref="E323:H323"/>
    <mergeCell ref="AA323:AD323"/>
    <mergeCell ref="AJ296:AM296"/>
    <mergeCell ref="AJ249:AM249"/>
    <mergeCell ref="AC368:AE370"/>
    <mergeCell ref="E372:H372"/>
    <mergeCell ref="AA371:AD371"/>
    <mergeCell ref="B377:C377"/>
    <mergeCell ref="X377:Y377"/>
    <mergeCell ref="AC272:AE274"/>
    <mergeCell ref="H273:J274"/>
    <mergeCell ref="E278:H278"/>
    <mergeCell ref="AA278:AD278"/>
    <mergeCell ref="B284:C284"/>
    <mergeCell ref="X284:Y284"/>
    <mergeCell ref="E340:G340"/>
    <mergeCell ref="AA339:AC339"/>
    <mergeCell ref="N341:Q341"/>
    <mergeCell ref="X329:Y329"/>
    <mergeCell ref="X331:Y331"/>
    <mergeCell ref="X285:Y285"/>
    <mergeCell ref="B285:C285"/>
    <mergeCell ref="B330:C330"/>
    <mergeCell ref="B331:C331"/>
    <mergeCell ref="X368:X370"/>
    <mergeCell ref="AJ383:AM383"/>
    <mergeCell ref="AA405:AC406"/>
    <mergeCell ref="E410:H410"/>
    <mergeCell ref="AA410:AD410"/>
    <mergeCell ref="B378:C378"/>
    <mergeCell ref="X378:Y378"/>
    <mergeCell ref="E388:G388"/>
    <mergeCell ref="AA387:AC387"/>
    <mergeCell ref="N389:Q389"/>
    <mergeCell ref="AA426:AC426"/>
    <mergeCell ref="N428:Q428"/>
    <mergeCell ref="AJ422:AM422"/>
    <mergeCell ref="AC441:AE443"/>
    <mergeCell ref="X416:Y416"/>
    <mergeCell ref="B417:C417"/>
    <mergeCell ref="B418:C418"/>
    <mergeCell ref="X418:Y418"/>
    <mergeCell ref="E430:G430"/>
    <mergeCell ref="E463:G463"/>
    <mergeCell ref="AA463:AC463"/>
    <mergeCell ref="N465:Q465"/>
    <mergeCell ref="AJ463:AM463"/>
    <mergeCell ref="AA480:AC481"/>
    <mergeCell ref="E447:H447"/>
    <mergeCell ref="AA447:AD447"/>
    <mergeCell ref="B453:C453"/>
    <mergeCell ref="X453:Y453"/>
    <mergeCell ref="B454:C454"/>
    <mergeCell ref="X454:Y454"/>
    <mergeCell ref="N501:Q501"/>
    <mergeCell ref="AJ501:AM501"/>
    <mergeCell ref="AC522:AE524"/>
    <mergeCell ref="E483:H483"/>
    <mergeCell ref="AA483:AD483"/>
    <mergeCell ref="X489:Y489"/>
    <mergeCell ref="B490:C490"/>
    <mergeCell ref="B491:C491"/>
    <mergeCell ref="X491:Y491"/>
    <mergeCell ref="AB504:AC504"/>
    <mergeCell ref="E544:G544"/>
    <mergeCell ref="AA544:AC544"/>
    <mergeCell ref="N546:Q546"/>
    <mergeCell ref="AJ546:AM546"/>
    <mergeCell ref="AA568:AC569"/>
    <mergeCell ref="E528:H528"/>
    <mergeCell ref="AA528:AD528"/>
    <mergeCell ref="B534:C534"/>
    <mergeCell ref="X534:Y534"/>
    <mergeCell ref="B535:C535"/>
    <mergeCell ref="X535:Y535"/>
    <mergeCell ref="E589:G589"/>
    <mergeCell ref="AA589:AC589"/>
    <mergeCell ref="N591:Q591"/>
    <mergeCell ref="AJ591:AM591"/>
    <mergeCell ref="AC615:AE617"/>
    <mergeCell ref="E573:H573"/>
    <mergeCell ref="AA573:AD573"/>
    <mergeCell ref="X579:Y579"/>
    <mergeCell ref="B580:C580"/>
    <mergeCell ref="B581:C581"/>
    <mergeCell ref="X581:Y581"/>
    <mergeCell ref="E637:G637"/>
    <mergeCell ref="AA637:AC637"/>
    <mergeCell ref="N639:Q639"/>
    <mergeCell ref="AJ639:AM639"/>
    <mergeCell ref="AA661:AC662"/>
    <mergeCell ref="E621:H621"/>
    <mergeCell ref="AA621:AD621"/>
    <mergeCell ref="B627:C627"/>
    <mergeCell ref="X627:Y627"/>
    <mergeCell ref="B628:C628"/>
    <mergeCell ref="X628:Y628"/>
    <mergeCell ref="E682:G682"/>
    <mergeCell ref="AA682:AC682"/>
    <mergeCell ref="N684:Q684"/>
    <mergeCell ref="AJ684:AM684"/>
    <mergeCell ref="AC708:AE710"/>
    <mergeCell ref="E666:H666"/>
    <mergeCell ref="AA666:AD666"/>
    <mergeCell ref="X672:Y672"/>
    <mergeCell ref="B673:C673"/>
    <mergeCell ref="B674:C674"/>
    <mergeCell ref="X674:Y674"/>
    <mergeCell ref="E730:G730"/>
    <mergeCell ref="AA730:AC730"/>
    <mergeCell ref="N732:Q732"/>
    <mergeCell ref="AJ732:AM732"/>
    <mergeCell ref="AA754:AC755"/>
    <mergeCell ref="E714:H714"/>
    <mergeCell ref="AA714:AD714"/>
    <mergeCell ref="B720:C720"/>
    <mergeCell ref="X720:Y720"/>
    <mergeCell ref="B721:C721"/>
    <mergeCell ref="X721:Y721"/>
    <mergeCell ref="E775:G775"/>
    <mergeCell ref="AA775:AC775"/>
    <mergeCell ref="N777:Q777"/>
    <mergeCell ref="AJ777:AM777"/>
    <mergeCell ref="AC801:AE803"/>
    <mergeCell ref="E759:H759"/>
    <mergeCell ref="AA759:AD759"/>
    <mergeCell ref="X765:Y765"/>
    <mergeCell ref="B766:C766"/>
    <mergeCell ref="B767:C767"/>
    <mergeCell ref="X767:Y767"/>
    <mergeCell ref="E823:G823"/>
    <mergeCell ref="AA823:AC823"/>
    <mergeCell ref="N825:Q825"/>
    <mergeCell ref="AJ825:AM825"/>
    <mergeCell ref="AA847:AC848"/>
    <mergeCell ref="E807:H807"/>
    <mergeCell ref="AA807:AD807"/>
    <mergeCell ref="B813:C813"/>
    <mergeCell ref="X813:Y813"/>
    <mergeCell ref="B814:C814"/>
    <mergeCell ref="X814:Y814"/>
    <mergeCell ref="E868:G868"/>
    <mergeCell ref="AA868:AC868"/>
    <mergeCell ref="N870:Q870"/>
    <mergeCell ref="AJ870:AM870"/>
    <mergeCell ref="AC895:AE897"/>
    <mergeCell ref="E852:H852"/>
    <mergeCell ref="AA852:AD852"/>
    <mergeCell ref="X858:Y858"/>
    <mergeCell ref="B859:C859"/>
    <mergeCell ref="B860:C860"/>
    <mergeCell ref="X860:Y860"/>
    <mergeCell ref="E917:G917"/>
    <mergeCell ref="AA917:AC917"/>
    <mergeCell ref="N919:Q919"/>
    <mergeCell ref="AJ919:AM919"/>
    <mergeCell ref="AA941:AC942"/>
    <mergeCell ref="E901:H901"/>
    <mergeCell ref="AA901:AD901"/>
    <mergeCell ref="B907:C907"/>
    <mergeCell ref="X907:Y907"/>
    <mergeCell ref="B908:C908"/>
    <mergeCell ref="X908:Y908"/>
    <mergeCell ref="E962:G962"/>
    <mergeCell ref="AA962:AC962"/>
    <mergeCell ref="N964:Q964"/>
    <mergeCell ref="AJ964:AM964"/>
    <mergeCell ref="AC988:AE990"/>
    <mergeCell ref="E946:H946"/>
    <mergeCell ref="AA946:AD946"/>
    <mergeCell ref="X952:Y952"/>
    <mergeCell ref="B953:C953"/>
    <mergeCell ref="B954:C954"/>
    <mergeCell ref="X954:Y954"/>
    <mergeCell ref="E1010:G1010"/>
    <mergeCell ref="AA1010:AC1010"/>
    <mergeCell ref="N1012:Q1012"/>
    <mergeCell ref="AJ1012:AM1012"/>
    <mergeCell ref="AA1034:AC1035"/>
    <mergeCell ref="E994:H994"/>
    <mergeCell ref="AA994:AD994"/>
    <mergeCell ref="B1000:C1000"/>
    <mergeCell ref="X1000:Y1000"/>
    <mergeCell ref="B1001:C1001"/>
    <mergeCell ref="X1001:Y1001"/>
    <mergeCell ref="E1055:G1055"/>
    <mergeCell ref="AA1055:AC1055"/>
    <mergeCell ref="N1057:Q1057"/>
    <mergeCell ref="AJ1057:AM1057"/>
    <mergeCell ref="E1039:H1039"/>
    <mergeCell ref="AA1039:AD1039"/>
    <mergeCell ref="X1045:Y1045"/>
    <mergeCell ref="B1046:C1046"/>
    <mergeCell ref="B1047:C1047"/>
    <mergeCell ref="X1047:Y1047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Patricio Abril </vt:lpstr>
      <vt:lpstr>MARCELO ABRIL</vt:lpstr>
      <vt:lpstr>JUAN ABRIL</vt:lpstr>
      <vt:lpstr>CRISTIAN ABRIL</vt:lpstr>
      <vt:lpstr>Elizabeth Sandoval </vt:lpstr>
      <vt:lpstr>MAELO ABRIL</vt:lpstr>
      <vt:lpstr>MILTON ABRIL</vt:lpstr>
      <vt:lpstr>Franklin Abril</vt:lpstr>
      <vt:lpstr>Jaime Abril </vt:lpstr>
      <vt:lpstr>Stalin Abril </vt:lpstr>
      <vt:lpstr>roberto reyes </vt:lpstr>
      <vt:lpstr>OTROS PROVEEDORES 1</vt:lpstr>
      <vt:lpstr>Otros proveedores</vt:lpstr>
      <vt:lpstr>estivadores </vt:lpstr>
      <vt:lpstr>combustibles </vt:lpstr>
      <vt:lpstr>rol de pagos Empleados 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2023-07-04T23:12:34Z</cp:lastPrinted>
  <dcterms:created xsi:type="dcterms:W3CDTF">2022-12-25T20:52:30Z</dcterms:created>
  <dcterms:modified xsi:type="dcterms:W3CDTF">2023-07-06T20:12:46Z</dcterms:modified>
</cp:coreProperties>
</file>