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c2814c5a2fbe62b/Documents/GitHub/OFICINA/DOC 2023/"/>
    </mc:Choice>
  </mc:AlternateContent>
  <xr:revisionPtr revIDLastSave="279" documentId="11_62B7674B076F7E9E82FFC8A285F2D047712F5859" xr6:coauthVersionLast="47" xr6:coauthVersionMax="47" xr10:uidLastSave="{20465A9A-4E0E-4B94-834C-8C1F66D49439}"/>
  <bookViews>
    <workbookView xWindow="-120" yWindow="-120" windowWidth="20730" windowHeight="11040" tabRatio="646" firstSheet="1" activeTab="1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BENAVIDES" sheetId="36" r:id="rId13"/>
    <sheet name="FLEXNET" sheetId="37" r:id="rId14"/>
    <sheet name="sear" sheetId="12" r:id="rId15"/>
    <sheet name="OTROS CLIENTES 2." sheetId="18" r:id="rId16"/>
    <sheet name="empetrans" sheetId="19" r:id="rId17"/>
    <sheet name="OTROS INGRESOS " sheetId="31" r:id="rId18"/>
    <sheet name="Dream fig" sheetId="17" r:id="rId19"/>
    <sheet name="mensualidades" sheetId="16" r:id="rId20"/>
    <sheet name="RASTREO CARSYNC" sheetId="27" r:id="rId21"/>
    <sheet name="RASTREO ICSSE" sheetId="22" r:id="rId22"/>
    <sheet name="MENSUAL MARIA MOYA " sheetId="21" r:id="rId23"/>
    <sheet name="IESS" sheetId="23" r:id="rId24"/>
    <sheet name="OTROS GASTOS" sheetId="24" r:id="rId25"/>
    <sheet name="Garaje " sheetId="20" r:id="rId26"/>
    <sheet name="NOMINA" sheetId="29" r:id="rId27"/>
    <sheet name="utilidad" sheetId="13" r:id="rId28"/>
    <sheet name="FLUJO DE CAJA " sheetId="14" r:id="rId29"/>
    <sheet name="Hoja1" sheetId="32" r:id="rId30"/>
    <sheet name="Hoja3" sheetId="34" r:id="rId31"/>
    <sheet name="Hoja2" sheetId="35" r:id="rId32"/>
  </sheets>
  <externalReferences>
    <externalReference r:id="rId3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7" i="10" l="1"/>
  <c r="H179" i="10"/>
  <c r="I177" i="10"/>
  <c r="M177" i="10" s="1"/>
  <c r="N177" i="10" s="1"/>
  <c r="N179" i="10" s="1"/>
  <c r="K177" i="10"/>
  <c r="K179" i="10"/>
  <c r="J134" i="9"/>
  <c r="G134" i="9"/>
  <c r="H176" i="10"/>
  <c r="H175" i="10"/>
  <c r="K175" i="10" s="1"/>
  <c r="I176" i="10" l="1"/>
  <c r="M176" i="10" s="1"/>
  <c r="N176" i="10" s="1"/>
  <c r="K176" i="10"/>
  <c r="I175" i="10"/>
  <c r="M175" i="10" s="1"/>
  <c r="N175" i="10" s="1"/>
  <c r="H10" i="35" l="1"/>
  <c r="I10" i="35" s="1"/>
  <c r="M10" i="35" s="1"/>
  <c r="N10" i="35" s="1"/>
  <c r="H9" i="35"/>
  <c r="I9" i="35" s="1"/>
  <c r="M9" i="35" s="1"/>
  <c r="N9" i="35" s="1"/>
  <c r="H8" i="35"/>
  <c r="K8" i="35" s="1"/>
  <c r="H7" i="35"/>
  <c r="I7" i="35" s="1"/>
  <c r="M7" i="35" s="1"/>
  <c r="N7" i="35" s="1"/>
  <c r="H6" i="35"/>
  <c r="K6" i="35" s="1"/>
  <c r="H5" i="35"/>
  <c r="I5" i="35" s="1"/>
  <c r="M5" i="35" s="1"/>
  <c r="N5" i="35" s="1"/>
  <c r="H4" i="35"/>
  <c r="K4" i="35" s="1"/>
  <c r="H3" i="35"/>
  <c r="K3" i="35" s="1"/>
  <c r="H162" i="10"/>
  <c r="K162" i="10" s="1"/>
  <c r="G6" i="32"/>
  <c r="O163" i="16"/>
  <c r="P163" i="16" s="1"/>
  <c r="O162" i="16"/>
  <c r="P162" i="16" s="1"/>
  <c r="O161" i="16"/>
  <c r="P161" i="16" s="1"/>
  <c r="O160" i="16"/>
  <c r="P160" i="16" s="1"/>
  <c r="O159" i="16"/>
  <c r="P159" i="16" s="1"/>
  <c r="O158" i="16"/>
  <c r="P158" i="16" s="1"/>
  <c r="O157" i="16"/>
  <c r="P157" i="16" s="1"/>
  <c r="O156" i="16"/>
  <c r="P156" i="16" s="1"/>
  <c r="O155" i="16"/>
  <c r="P155" i="16" s="1"/>
  <c r="O154" i="16"/>
  <c r="P154" i="16" s="1"/>
  <c r="O153" i="16"/>
  <c r="P153" i="16" s="1"/>
  <c r="O152" i="16"/>
  <c r="P152" i="16" s="1"/>
  <c r="O151" i="16"/>
  <c r="P151" i="16" s="1"/>
  <c r="O150" i="16"/>
  <c r="P150" i="16" s="1"/>
  <c r="O149" i="16"/>
  <c r="P149" i="16" s="1"/>
  <c r="O148" i="16"/>
  <c r="P148" i="16" s="1"/>
  <c r="O147" i="16"/>
  <c r="P147" i="16" s="1"/>
  <c r="O146" i="16"/>
  <c r="P146" i="16" s="1"/>
  <c r="O145" i="16"/>
  <c r="P145" i="16" s="1"/>
  <c r="F163" i="16"/>
  <c r="G163" i="16" s="1"/>
  <c r="F162" i="16"/>
  <c r="G162" i="16" s="1"/>
  <c r="F161" i="16"/>
  <c r="G161" i="16" s="1"/>
  <c r="F160" i="16"/>
  <c r="G160" i="16" s="1"/>
  <c r="F159" i="16"/>
  <c r="G159" i="16" s="1"/>
  <c r="F158" i="16"/>
  <c r="G158" i="16" s="1"/>
  <c r="F157" i="16"/>
  <c r="G157" i="16" s="1"/>
  <c r="F156" i="16"/>
  <c r="G156" i="16" s="1"/>
  <c r="F155" i="16"/>
  <c r="G155" i="16" s="1"/>
  <c r="G154" i="16"/>
  <c r="F154" i="16"/>
  <c r="F153" i="16"/>
  <c r="G153" i="16" s="1"/>
  <c r="F152" i="16"/>
  <c r="G152" i="16" s="1"/>
  <c r="F151" i="16"/>
  <c r="G151" i="16" s="1"/>
  <c r="F150" i="16"/>
  <c r="G150" i="16" s="1"/>
  <c r="F149" i="16"/>
  <c r="G149" i="16" s="1"/>
  <c r="F148" i="16"/>
  <c r="G148" i="16" s="1"/>
  <c r="F147" i="16"/>
  <c r="G147" i="16" s="1"/>
  <c r="G146" i="16"/>
  <c r="F146" i="16"/>
  <c r="F145" i="16"/>
  <c r="G145" i="16" s="1"/>
  <c r="T131" i="37"/>
  <c r="S131" i="37"/>
  <c r="R131" i="37"/>
  <c r="R132" i="37" s="1"/>
  <c r="I131" i="37"/>
  <c r="H131" i="37"/>
  <c r="G131" i="37"/>
  <c r="G132" i="37" s="1"/>
  <c r="U108" i="37"/>
  <c r="T108" i="37"/>
  <c r="S108" i="37"/>
  <c r="R108" i="37"/>
  <c r="R109" i="37" s="1"/>
  <c r="J108" i="37"/>
  <c r="H108" i="37"/>
  <c r="G108" i="37"/>
  <c r="G109" i="37" s="1"/>
  <c r="U85" i="37"/>
  <c r="T85" i="37"/>
  <c r="S85" i="37"/>
  <c r="R85" i="37"/>
  <c r="R86" i="37" s="1"/>
  <c r="I85" i="37"/>
  <c r="H85" i="37"/>
  <c r="G85" i="37"/>
  <c r="G86" i="37" s="1"/>
  <c r="T61" i="37"/>
  <c r="S61" i="37"/>
  <c r="R61" i="37"/>
  <c r="R62" i="37" s="1"/>
  <c r="J61" i="37"/>
  <c r="I61" i="37"/>
  <c r="H61" i="37"/>
  <c r="G61" i="37"/>
  <c r="G62" i="37" s="1"/>
  <c r="T39" i="37"/>
  <c r="S39" i="37"/>
  <c r="R39" i="37"/>
  <c r="R40" i="37" s="1"/>
  <c r="J39" i="37"/>
  <c r="I39" i="37"/>
  <c r="H39" i="37"/>
  <c r="G39" i="37"/>
  <c r="G40" i="37" s="1"/>
  <c r="U17" i="37"/>
  <c r="S17" i="37"/>
  <c r="R17" i="37"/>
  <c r="R18" i="37" s="1"/>
  <c r="I17" i="37"/>
  <c r="H17" i="37"/>
  <c r="G17" i="37"/>
  <c r="G18" i="37" s="1"/>
  <c r="T4" i="37"/>
  <c r="T17" i="37" s="1"/>
  <c r="J79" i="23"/>
  <c r="T359" i="7"/>
  <c r="R359" i="7"/>
  <c r="I162" i="10" l="1"/>
  <c r="M162" i="10" s="1"/>
  <c r="N162" i="10" s="1"/>
  <c r="J131" i="37"/>
  <c r="H11" i="35"/>
  <c r="K11" i="35" s="1"/>
  <c r="I3" i="35"/>
  <c r="M3" i="35" s="1"/>
  <c r="N3" i="35" s="1"/>
  <c r="I4" i="35"/>
  <c r="M4" i="35" s="1"/>
  <c r="N4" i="35" s="1"/>
  <c r="K10" i="35"/>
  <c r="K7" i="35"/>
  <c r="K5" i="35"/>
  <c r="I8" i="35"/>
  <c r="M8" i="35" s="1"/>
  <c r="N8" i="35" s="1"/>
  <c r="K9" i="35"/>
  <c r="I6" i="35"/>
  <c r="M6" i="35" s="1"/>
  <c r="N6" i="35" s="1"/>
  <c r="I40" i="37"/>
  <c r="I41" i="37" s="1"/>
  <c r="T133" i="37"/>
  <c r="P164" i="16"/>
  <c r="G164" i="16"/>
  <c r="T18" i="37"/>
  <c r="T19" i="37" s="1"/>
  <c r="I63" i="37"/>
  <c r="T110" i="37"/>
  <c r="T87" i="37"/>
  <c r="T63" i="37"/>
  <c r="U61" i="37"/>
  <c r="I110" i="37"/>
  <c r="I87" i="37"/>
  <c r="J85" i="37"/>
  <c r="I19" i="37"/>
  <c r="U39" i="37"/>
  <c r="T41" i="37"/>
  <c r="U131" i="37"/>
  <c r="I133" i="37"/>
  <c r="R286" i="2"/>
  <c r="J143" i="18"/>
  <c r="G143" i="18"/>
  <c r="U147" i="18"/>
  <c r="R147" i="18"/>
  <c r="I11" i="35" l="1"/>
  <c r="J290" i="4"/>
  <c r="G290" i="4"/>
  <c r="G291" i="4" s="1"/>
  <c r="J292" i="4" l="1"/>
  <c r="M73" i="24" l="1"/>
  <c r="T133" i="36" l="1"/>
  <c r="S133" i="36"/>
  <c r="R133" i="36"/>
  <c r="R134" i="36" s="1"/>
  <c r="I133" i="36"/>
  <c r="H133" i="36"/>
  <c r="G133" i="36"/>
  <c r="G134" i="36" s="1"/>
  <c r="U110" i="36"/>
  <c r="T110" i="36"/>
  <c r="S110" i="36"/>
  <c r="R110" i="36"/>
  <c r="R111" i="36" s="1"/>
  <c r="J110" i="36"/>
  <c r="H110" i="36"/>
  <c r="G110" i="36"/>
  <c r="G111" i="36" s="1"/>
  <c r="I112" i="36" s="1"/>
  <c r="U87" i="36"/>
  <c r="T87" i="36"/>
  <c r="S87" i="36"/>
  <c r="R87" i="36"/>
  <c r="R88" i="36" s="1"/>
  <c r="I87" i="36"/>
  <c r="H87" i="36"/>
  <c r="G87" i="36"/>
  <c r="G88" i="36" s="1"/>
  <c r="T63" i="36"/>
  <c r="S63" i="36"/>
  <c r="R63" i="36"/>
  <c r="R64" i="36" s="1"/>
  <c r="J63" i="36"/>
  <c r="I63" i="36"/>
  <c r="H63" i="36"/>
  <c r="G63" i="36"/>
  <c r="G64" i="36" s="1"/>
  <c r="T41" i="36"/>
  <c r="S41" i="36"/>
  <c r="R41" i="36"/>
  <c r="R42" i="36" s="1"/>
  <c r="J41" i="36"/>
  <c r="I41" i="36"/>
  <c r="H41" i="36"/>
  <c r="G41" i="36"/>
  <c r="G42" i="36" s="1"/>
  <c r="I42" i="36" s="1"/>
  <c r="U19" i="36"/>
  <c r="S19" i="36"/>
  <c r="R19" i="36"/>
  <c r="R20" i="36" s="1"/>
  <c r="T20" i="36" s="1"/>
  <c r="H19" i="36"/>
  <c r="G19" i="36"/>
  <c r="G20" i="36" s="1"/>
  <c r="T4" i="36"/>
  <c r="T19" i="36" s="1"/>
  <c r="Z258" i="2"/>
  <c r="J16" i="34"/>
  <c r="G16" i="34"/>
  <c r="I65" i="36" l="1"/>
  <c r="I43" i="36"/>
  <c r="T112" i="36"/>
  <c r="T65" i="36"/>
  <c r="U63" i="36"/>
  <c r="T89" i="36"/>
  <c r="T21" i="36"/>
  <c r="I89" i="36"/>
  <c r="J87" i="36"/>
  <c r="J133" i="36"/>
  <c r="I135" i="36"/>
  <c r="T135" i="36"/>
  <c r="U133" i="36"/>
  <c r="T43" i="36"/>
  <c r="U41" i="36"/>
  <c r="W134" i="10"/>
  <c r="X134" i="10" s="1"/>
  <c r="Z134" i="10" s="1"/>
  <c r="H134" i="10"/>
  <c r="I134" i="10" s="1"/>
  <c r="F79" i="23"/>
  <c r="E307" i="13" s="1"/>
  <c r="M134" i="10" l="1"/>
  <c r="N134" i="10" s="1"/>
  <c r="K134" i="10"/>
  <c r="P132" i="16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8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7" i="13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9" i="10"/>
  <c r="Z179" i="10" s="1"/>
  <c r="W175" i="10"/>
  <c r="X175" i="10" s="1"/>
  <c r="AB175" i="10" s="1"/>
  <c r="AC175" i="10" s="1"/>
  <c r="H174" i="10"/>
  <c r="K174" i="10" s="1"/>
  <c r="W174" i="10"/>
  <c r="Z174" i="10" s="1"/>
  <c r="H173" i="10"/>
  <c r="W173" i="10"/>
  <c r="Z173" i="10" s="1"/>
  <c r="H172" i="10"/>
  <c r="K172" i="10" s="1"/>
  <c r="W172" i="10"/>
  <c r="Z172" i="10" s="1"/>
  <c r="H171" i="10"/>
  <c r="K171" i="10" s="1"/>
  <c r="W171" i="10"/>
  <c r="X171" i="10" s="1"/>
  <c r="AB171" i="10" s="1"/>
  <c r="AC171" i="10" s="1"/>
  <c r="H170" i="10"/>
  <c r="K170" i="10" s="1"/>
  <c r="W170" i="10"/>
  <c r="Z170" i="10" s="1"/>
  <c r="H169" i="10"/>
  <c r="K169" i="10" s="1"/>
  <c r="W169" i="10"/>
  <c r="Z169" i="10" s="1"/>
  <c r="H168" i="10"/>
  <c r="K168" i="10" s="1"/>
  <c r="W168" i="10"/>
  <c r="Z168" i="10" s="1"/>
  <c r="H167" i="10"/>
  <c r="K167" i="10" s="1"/>
  <c r="W167" i="10"/>
  <c r="X167" i="10" s="1"/>
  <c r="AB167" i="10" s="1"/>
  <c r="AC167" i="10" s="1"/>
  <c r="H166" i="10"/>
  <c r="K166" i="10" s="1"/>
  <c r="W166" i="10"/>
  <c r="Z166" i="10" s="1"/>
  <c r="H165" i="10"/>
  <c r="W165" i="10"/>
  <c r="Z165" i="10" s="1"/>
  <c r="H164" i="10"/>
  <c r="K164" i="10" s="1"/>
  <c r="W164" i="10"/>
  <c r="Z164" i="10" s="1"/>
  <c r="H163" i="10"/>
  <c r="K163" i="10" s="1"/>
  <c r="W163" i="10"/>
  <c r="X163" i="10" s="1"/>
  <c r="AB163" i="10" s="1"/>
  <c r="AC163" i="10" s="1"/>
  <c r="H161" i="10"/>
  <c r="K161" i="10" s="1"/>
  <c r="W161" i="10"/>
  <c r="X161" i="10" s="1"/>
  <c r="AB161" i="10" s="1"/>
  <c r="AC161" i="10" s="1"/>
  <c r="H160" i="10"/>
  <c r="W160" i="10"/>
  <c r="Z160" i="10" s="1"/>
  <c r="H159" i="10"/>
  <c r="K159" i="10" s="1"/>
  <c r="W159" i="10"/>
  <c r="Z159" i="10" s="1"/>
  <c r="H158" i="10"/>
  <c r="W158" i="10"/>
  <c r="X158" i="10" s="1"/>
  <c r="AB158" i="10" s="1"/>
  <c r="AC158" i="10" s="1"/>
  <c r="H157" i="10"/>
  <c r="K157" i="10" s="1"/>
  <c r="W157" i="10"/>
  <c r="Z157" i="10" s="1"/>
  <c r="H156" i="10"/>
  <c r="K156" i="10" s="1"/>
  <c r="H155" i="10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4" i="9"/>
  <c r="S134" i="9"/>
  <c r="R134" i="9"/>
  <c r="R135" i="9" s="1"/>
  <c r="I134" i="9"/>
  <c r="H134" i="9"/>
  <c r="G135" i="9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500" i="7"/>
  <c r="R500" i="7"/>
  <c r="R501" i="7" s="1"/>
  <c r="I500" i="7"/>
  <c r="G500" i="7"/>
  <c r="G501" i="7" s="1"/>
  <c r="T431" i="7"/>
  <c r="R431" i="7"/>
  <c r="R432" i="7" s="1"/>
  <c r="I431" i="7"/>
  <c r="G431" i="7"/>
  <c r="G432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J306" i="13" l="1"/>
  <c r="K155" i="10"/>
  <c r="I155" i="10"/>
  <c r="M155" i="10" s="1"/>
  <c r="N155" i="10" s="1"/>
  <c r="I160" i="10"/>
  <c r="M160" i="10" s="1"/>
  <c r="N160" i="10" s="1"/>
  <c r="K160" i="10"/>
  <c r="I173" i="10"/>
  <c r="M173" i="10" s="1"/>
  <c r="N173" i="10" s="1"/>
  <c r="K173" i="10"/>
  <c r="X126" i="10"/>
  <c r="W147" i="10"/>
  <c r="W148" i="10" s="1"/>
  <c r="I158" i="10"/>
  <c r="M158" i="10" s="1"/>
  <c r="N158" i="10" s="1"/>
  <c r="K158" i="10"/>
  <c r="I165" i="10"/>
  <c r="M165" i="10" s="1"/>
  <c r="N165" i="10" s="1"/>
  <c r="K165" i="10"/>
  <c r="H180" i="10"/>
  <c r="J276" i="13"/>
  <c r="K8" i="14" s="1"/>
  <c r="K12" i="14" s="1"/>
  <c r="L8" i="14"/>
  <c r="L12" i="14" s="1"/>
  <c r="M8" i="14"/>
  <c r="M12" i="14" s="1"/>
  <c r="M133" i="10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P135" i="31"/>
  <c r="G133" i="16"/>
  <c r="E254" i="13" s="1"/>
  <c r="S125" i="8"/>
  <c r="J246" i="13"/>
  <c r="J8" i="14" s="1"/>
  <c r="J12" i="14" s="1"/>
  <c r="I361" i="7"/>
  <c r="E261" i="13" s="1"/>
  <c r="I502" i="7"/>
  <c r="I38" i="8"/>
  <c r="E79" i="13" s="1"/>
  <c r="J108" i="6"/>
  <c r="U55" i="18"/>
  <c r="E117" i="13" s="1"/>
  <c r="J177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3" i="7"/>
  <c r="Z14" i="10"/>
  <c r="V52" i="5"/>
  <c r="E108" i="13" s="1"/>
  <c r="V164" i="5"/>
  <c r="V107" i="5"/>
  <c r="E229" i="13" s="1"/>
  <c r="U134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6" i="10"/>
  <c r="AB166" i="10" s="1"/>
  <c r="AC166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3" i="10"/>
  <c r="M163" i="10" s="1"/>
  <c r="N163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X172" i="10"/>
  <c r="AB172" i="10" s="1"/>
  <c r="AC172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1" i="10"/>
  <c r="M171" i="10" s="1"/>
  <c r="N171" i="10" s="1"/>
  <c r="X174" i="10"/>
  <c r="AB174" i="10" s="1"/>
  <c r="AC174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9" i="10"/>
  <c r="M169" i="10" s="1"/>
  <c r="N169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70" i="10"/>
  <c r="AB170" i="10" s="1"/>
  <c r="AC170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7" i="10"/>
  <c r="M167" i="10" s="1"/>
  <c r="N167" i="10" s="1"/>
  <c r="Z175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1" i="10"/>
  <c r="X179" i="10"/>
  <c r="AB179" i="10" s="1"/>
  <c r="AC179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Z167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2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9" i="18"/>
  <c r="E299" i="13" s="1"/>
  <c r="U84" i="19"/>
  <c r="E179" i="13" s="1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3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3" i="10"/>
  <c r="X168" i="10"/>
  <c r="AB168" i="10" s="1"/>
  <c r="AC168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6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I164" i="10"/>
  <c r="M164" i="10" s="1"/>
  <c r="N164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I166" i="10"/>
  <c r="M166" i="10" s="1"/>
  <c r="N166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I172" i="10"/>
  <c r="M172" i="10" s="1"/>
  <c r="N172" i="10" s="1"/>
  <c r="I161" i="10"/>
  <c r="M161" i="10" s="1"/>
  <c r="N161" i="10" s="1"/>
  <c r="S66" i="11"/>
  <c r="E115" i="13" s="1"/>
  <c r="L65" i="20"/>
  <c r="E242" i="13" s="1"/>
  <c r="I157" i="10"/>
  <c r="M157" i="10" s="1"/>
  <c r="N157" i="10" s="1"/>
  <c r="U84" i="12"/>
  <c r="E177" i="13" s="1"/>
  <c r="I135" i="10"/>
  <c r="H145" i="10"/>
  <c r="H146" i="10" s="1"/>
  <c r="X164" i="10"/>
  <c r="AB164" i="10" s="1"/>
  <c r="AC164" i="10" s="1"/>
  <c r="I168" i="10"/>
  <c r="M168" i="10" s="1"/>
  <c r="N168" i="10" s="1"/>
  <c r="I174" i="10"/>
  <c r="M174" i="10" s="1"/>
  <c r="N174" i="10" s="1"/>
  <c r="S97" i="11"/>
  <c r="E176" i="13" s="1"/>
  <c r="E338" i="13"/>
  <c r="I171" i="11"/>
  <c r="E266" i="13" s="1"/>
  <c r="U177" i="18"/>
  <c r="I141" i="10"/>
  <c r="I159" i="10"/>
  <c r="M159" i="10" s="1"/>
  <c r="N159" i="10" s="1"/>
  <c r="U112" i="17"/>
  <c r="E241" i="13" s="1"/>
  <c r="P102" i="16"/>
  <c r="E224" i="13" s="1"/>
  <c r="I137" i="10"/>
  <c r="W181" i="10"/>
  <c r="W182" i="10" s="1"/>
  <c r="I170" i="10"/>
  <c r="M170" i="10" s="1"/>
  <c r="N170" i="10" s="1"/>
  <c r="J140" i="17"/>
  <c r="E271" i="13" s="1"/>
  <c r="X138" i="10"/>
  <c r="X160" i="10"/>
  <c r="AB160" i="10" s="1"/>
  <c r="AC160" i="10" s="1"/>
  <c r="X165" i="10"/>
  <c r="AB165" i="10" s="1"/>
  <c r="AC165" i="10" s="1"/>
  <c r="X169" i="10"/>
  <c r="AB169" i="10" s="1"/>
  <c r="AC169" i="10" s="1"/>
  <c r="X173" i="10"/>
  <c r="AB173" i="10" s="1"/>
  <c r="AC173" i="10" s="1"/>
  <c r="AB126" i="10" l="1"/>
  <c r="AC126" i="10" s="1"/>
  <c r="Z126" i="10"/>
  <c r="L181" i="10"/>
  <c r="Z138" i="10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AC130" i="10" s="1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81" i="10"/>
  <c r="AA183" i="10" s="1"/>
  <c r="AC181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Z24" i="10"/>
  <c r="AA26" i="10" s="1"/>
  <c r="E52" i="13" s="1"/>
  <c r="E63" i="13" s="1"/>
  <c r="D3" i="14" s="1"/>
  <c r="D6" i="14" s="1"/>
  <c r="D15" i="14" s="1"/>
  <c r="Z147" i="10" l="1"/>
  <c r="AA149" i="10" s="1"/>
  <c r="E296" i="13" s="1"/>
  <c r="AC147" i="10"/>
  <c r="K145" i="10"/>
  <c r="L147" i="10" s="1"/>
  <c r="E265" i="13" s="1"/>
  <c r="M145" i="10"/>
  <c r="N125" i="10"/>
  <c r="N145" i="10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M3" i="14"/>
  <c r="M6" i="14" s="1"/>
  <c r="O15" i="14" l="1"/>
  <c r="I19" i="36"/>
  <c r="I21" i="36" s="1"/>
  <c r="I136" i="9"/>
  <c r="AA81" i="7"/>
</calcChain>
</file>

<file path=xl/sharedStrings.xml><?xml version="1.0" encoding="utf-8"?>
<sst xmlns="http://schemas.openxmlformats.org/spreadsheetml/2006/main" count="13201" uniqueCount="1086">
  <si>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</si>
  <si>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</si>
  <si>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</si>
  <si>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</si>
  <si>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</si>
  <si>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</si>
  <si>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</si>
  <si>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</si>
  <si>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</si>
  <si>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</si>
  <si>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</si>
  <si>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</si>
  <si>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</si>
  <si>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</si>
  <si>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</si>
  <si>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</si>
  <si>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</si>
  <si>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</si>
  <si>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</si>
  <si>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</si>
  <si>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</si>
  <si>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</si>
  <si>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</si>
  <si>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</si>
  <si>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</si>
  <si>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</si>
  <si>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</si>
  <si>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</si>
  <si>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</si>
  <si>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</si>
  <si>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</si>
  <si>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</si>
  <si>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</si>
  <si>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</si>
  <si>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</si>
  <si>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</si>
  <si>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</si>
  <si>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</si>
  <si>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</si>
  <si>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</si>
  <si>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</si>
  <si>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</si>
  <si>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</si>
  <si>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</si>
  <si>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</si>
  <si>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</si>
  <si>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</si>
  <si>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</si>
  <si>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</si>
  <si>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</si>
  <si>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</si>
  <si>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</si>
  <si>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</si>
  <si>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</si>
  <si>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</si>
  <si>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</si>
  <si>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</si>
  <si>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</si>
  <si>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</si>
  <si>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</si>
  <si>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</si>
  <si>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</si>
  <si>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</si>
  <si>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</si>
  <si>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</si>
  <si>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</si>
  <si>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</si>
  <si>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</si>
  <si>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</si>
  <si>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</si>
  <si>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</si>
  <si>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</si>
  <si>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</si>
  <si>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</si>
  <si>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</si>
  <si>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</si>
  <si>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</si>
  <si>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</si>
  <si>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</si>
  <si>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</si>
  <si>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</si>
  <si>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</si>
  <si>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</si>
  <si>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</si>
  <si>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</si>
  <si>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</si>
  <si>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</si>
  <si>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</si>
  <si>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</si>
  <si>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</si>
  <si>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</si>
  <si>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</si>
  <si>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</si>
  <si>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</si>
  <si>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</si>
  <si>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</si>
  <si>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</si>
  <si>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</si>
  <si>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</si>
  <si>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</si>
  <si>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</si>
  <si>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</si>
  <si>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</si>
  <si>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</si>
  <si>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</si>
  <si>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</si>
  <si>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</si>
  <si>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</si>
  <si>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</si>
  <si>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</si>
  <si>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</si>
  <si>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</si>
  <si>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</si>
  <si>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</si>
  <si>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</si>
  <si>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</si>
  <si>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</si>
  <si>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</si>
  <si>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</si>
  <si>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</si>
  <si>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</si>
  <si>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</si>
  <si>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</si>
  <si>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</si>
  <si>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</si>
  <si>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</si>
  <si>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</si>
  <si>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</si>
  <si>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</si>
  <si>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</si>
  <si>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</si>
  <si>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</si>
  <si>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</si>
  <si>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</si>
  <si>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</si>
  <si>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</si>
  <si>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</si>
  <si>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</si>
  <si>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</si>
  <si>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</si>
  <si>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</si>
  <si>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</si>
  <si>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</si>
  <si>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</si>
  <si>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</si>
  <si>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</si>
  <si>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</si>
  <si>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</si>
  <si>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</si>
  <si>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</si>
  <si>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</si>
  <si>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</si>
  <si>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</si>
  <si>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</si>
  <si>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</si>
  <si>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</si>
  <si>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</si>
  <si>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</si>
  <si>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</si>
  <si>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</si>
  <si>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</si>
  <si>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</si>
  <si>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</si>
  <si>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</si>
  <si>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</si>
  <si>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</si>
  <si>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</si>
  <si>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</si>
  <si>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</si>
  <si>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</si>
  <si>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</si>
  <si>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</si>
  <si>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</si>
  <si>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</si>
  <si>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</si>
  <si>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</si>
  <si>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</si>
  <si>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</si>
  <si>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</si>
  <si>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</si>
  <si>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</si>
  <si>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</si>
  <si>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</si>
  <si>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</si>
  <si>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</si>
  <si>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</si>
  <si>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</si>
  <si>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</si>
  <si>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</si>
  <si>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</si>
  <si>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</si>
  <si>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</si>
  <si>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</si>
  <si>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</si>
  <si>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</si>
  <si>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</si>
  <si>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</si>
  <si>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</si>
  <si>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</si>
  <si>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</si>
  <si>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</si>
  <si>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</si>
  <si>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</si>
  <si>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</si>
  <si>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</si>
  <si>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</si>
  <si>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</si>
  <si>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</si>
  <si>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</si>
  <si>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</si>
  <si>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</si>
  <si>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</si>
  <si>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</si>
  <si>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</si>
  <si>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</si>
  <si>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</si>
  <si>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</si>
  <si>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</si>
  <si>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</si>
  <si>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</si>
  <si>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</si>
  <si>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</si>
  <si>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</si>
  <si>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</si>
  <si>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</si>
  <si>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</si>
  <si>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</si>
  <si>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</si>
  <si>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</si>
  <si>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</si>
  <si>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</si>
  <si>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</si>
  <si>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</si>
  <si>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</si>
  <si>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</si>
  <si>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</si>
  <si>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</si>
  <si>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</si>
  <si>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</si>
  <si>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</si>
  <si>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</si>
  <si>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</si>
  <si>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</si>
  <si>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</si>
  <si>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</si>
  <si>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</si>
  <si>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</si>
  <si>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</si>
  <si>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</si>
  <si>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</si>
  <si>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</si>
  <si>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</si>
  <si>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</si>
  <si>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</si>
  <si>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</si>
  <si>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</si>
  <si>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</si>
  <si>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</si>
  <si>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</si>
  <si>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</si>
  <si>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</si>
  <si>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</si>
  <si>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</si>
  <si>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</si>
  <si>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</si>
  <si>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</si>
  <si>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</si>
  <si>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</si>
  <si>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</si>
  <si>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</si>
  <si>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</si>
  <si>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</si>
  <si>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</si>
  <si>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</si>
  <si>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</si>
  <si>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</si>
  <si>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</si>
  <si>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</si>
  <si>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</si>
  <si>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</si>
  <si>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</si>
  <si>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</si>
  <si>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</si>
  <si>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</si>
  <si>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</si>
  <si>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</si>
  <si>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</si>
  <si>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</si>
  <si>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</si>
  <si>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</si>
  <si>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</si>
  <si>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</si>
  <si>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</si>
  <si>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</si>
  <si>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</si>
  <si>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</si>
  <si>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</si>
  <si>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</si>
  <si>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</si>
  <si>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</si>
  <si>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</si>
  <si>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</si>
  <si>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</si>
  <si>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</si>
  <si>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</si>
  <si>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</si>
  <si>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</si>
  <si>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</si>
  <si>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</si>
  <si>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</si>
  <si>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</si>
  <si>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</si>
  <si>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</si>
  <si>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</si>
  <si>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</si>
  <si>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</si>
  <si>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</si>
  <si>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</si>
  <si>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</si>
  <si>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</si>
  <si>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</si>
  <si>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</si>
  <si>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</si>
  <si>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</si>
  <si>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</si>
  <si>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</si>
  <si>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</si>
  <si>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</si>
  <si>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</si>
  <si>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</si>
  <si>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</si>
  <si>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</si>
  <si>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</si>
  <si>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</si>
  <si>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</si>
  <si>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</si>
  <si>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</si>
  <si>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</si>
  <si>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</si>
  <si>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</si>
  <si>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</si>
  <si>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</si>
  <si>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</si>
  <si>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</si>
  <si>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</si>
  <si>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</si>
  <si>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</si>
  <si>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</si>
  <si>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</si>
  <si>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</si>
  <si>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</si>
  <si>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</si>
  <si>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</si>
  <si>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</si>
  <si>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</si>
  <si>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</si>
  <si>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</si>
  <si>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</si>
  <si>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</si>
  <si>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</si>
  <si>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</si>
  <si>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</si>
  <si>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</si>
  <si>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</si>
  <si>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</si>
  <si>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</si>
  <si>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</si>
  <si>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</si>
  <si>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</si>
  <si>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</si>
  <si>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</si>
  <si>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</si>
  <si>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</si>
  <si>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</si>
  <si>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</si>
  <si>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</si>
  <si>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</si>
  <si>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</si>
  <si>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</si>
  <si>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</si>
  <si>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</si>
  <si>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</si>
  <si>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</si>
  <si>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</si>
  <si>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</si>
  <si>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</si>
  <si>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</si>
  <si>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</si>
  <si>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</si>
  <si>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</si>
  <si>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</si>
  <si>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</si>
  <si>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</si>
  <si>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</si>
  <si>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</si>
  <si>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</si>
  <si>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</si>
  <si>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</si>
  <si>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</si>
  <si>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</si>
  <si>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</si>
  <si>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</si>
  <si>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</si>
  <si>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</si>
  <si>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</si>
  <si>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</si>
  <si>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</si>
  <si>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</si>
  <si>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</si>
  <si>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</si>
  <si>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</si>
  <si>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</si>
  <si>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</si>
  <si>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</si>
  <si>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</si>
  <si>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</si>
  <si>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</si>
  <si>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</si>
  <si>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</si>
  <si>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</si>
  <si>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</si>
  <si>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</si>
  <si>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</si>
  <si>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</si>
  <si>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</si>
  <si>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</si>
  <si>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</si>
  <si>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</si>
  <si>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</si>
  <si>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</si>
  <si>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</si>
  <si>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</si>
  <si>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</si>
  <si>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</si>
  <si>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</si>
  <si>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</si>
  <si>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</si>
  <si>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</si>
  <si>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</si>
  <si>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</si>
  <si>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</si>
  <si>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</si>
  <si>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</si>
  <si>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</si>
  <si>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</si>
  <si>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</si>
  <si>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</si>
  <si>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</si>
  <si>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</si>
  <si>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</si>
  <si>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</si>
  <si>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</si>
  <si>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</si>
  <si>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</si>
  <si>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</si>
  <si>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</si>
  <si>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</si>
  <si>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</si>
  <si>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</si>
  <si>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</si>
  <si>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</si>
  <si>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</si>
  <si>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</si>
  <si>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</si>
  <si>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</si>
  <si>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</si>
  <si>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</si>
  <si>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</si>
  <si>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</si>
  <si>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</si>
  <si>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</si>
  <si>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</si>
  <si>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</si>
  <si>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</si>
  <si>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</si>
  <si>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</si>
  <si>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</si>
  <si>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</si>
  <si>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</si>
  <si>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</si>
  <si>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</si>
  <si>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</si>
  <si>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</si>
  <si>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</si>
  <si>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</si>
  <si>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</si>
  <si>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</si>
  <si>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</si>
  <si>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</si>
  <si>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</si>
  <si>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</si>
  <si>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</si>
  <si>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</si>
  <si>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</si>
  <si>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</si>
  <si>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</si>
  <si>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</si>
  <si>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</si>
  <si>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</si>
  <si>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</si>
  <si>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</si>
  <si>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</si>
  <si>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</si>
  <si>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</si>
  <si>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</si>
  <si>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</si>
  <si>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</si>
  <si>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</si>
  <si>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</si>
  <si>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</si>
  <si>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</si>
  <si>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</si>
  <si>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</si>
  <si>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</si>
  <si>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</si>
  <si>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</si>
  <si>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</si>
  <si>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</si>
  <si>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</si>
  <si>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</si>
  <si>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</si>
  <si>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</si>
  <si>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</si>
  <si>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</si>
  <si>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</si>
  <si>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</si>
  <si>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</si>
  <si>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</si>
  <si>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</si>
  <si>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</si>
  <si>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</si>
  <si>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</si>
  <si>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</si>
  <si>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</si>
  <si>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</si>
  <si>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</si>
  <si>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</si>
  <si>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</si>
  <si>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</si>
  <si>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</si>
  <si>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</si>
  <si>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</si>
  <si>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</si>
  <si>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</si>
  <si>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</si>
  <si>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</si>
  <si>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</si>
  <si>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</si>
  <si>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</si>
  <si>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</si>
  <si>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</si>
  <si>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</si>
  <si>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</si>
  <si>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</si>
  <si>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</si>
  <si>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</si>
  <si>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</si>
  <si>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</si>
  <si>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</si>
  <si>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</si>
  <si>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</si>
  <si>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</si>
  <si>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</si>
  <si>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</si>
  <si>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</si>
  <si>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</si>
  <si>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</si>
  <si>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</si>
  <si>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</si>
  <si>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</si>
  <si>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</si>
  <si>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</si>
  <si>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</si>
  <si>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</si>
  <si>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</si>
  <si>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</si>
  <si>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</si>
  <si>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</si>
  <si>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</si>
  <si>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</si>
  <si>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</si>
  <si>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</si>
  <si>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</si>
  <si>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</si>
  <si>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</si>
  <si>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</si>
  <si>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</si>
  <si>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</si>
  <si>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</si>
  <si>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</si>
  <si>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</si>
  <si>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</si>
  <si>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</si>
  <si>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</si>
  <si>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</si>
  <si>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</si>
  <si>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</si>
  <si>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</si>
  <si>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</si>
  <si>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</si>
  <si>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</si>
  <si>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</si>
  <si>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</si>
  <si>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</si>
  <si>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</si>
  <si>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</si>
  <si>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</si>
  <si>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</si>
  <si>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</si>
  <si>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</si>
  <si>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</si>
  <si>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</si>
  <si>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</si>
  <si>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</si>
  <si>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</si>
  <si>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</si>
  <si>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</si>
  <si>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</si>
  <si>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</si>
  <si>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</si>
  <si>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</si>
  <si>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</si>
  <si>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</si>
  <si>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</si>
  <si>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</si>
  <si>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</si>
  <si>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</si>
  <si>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</si>
  <si>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</si>
  <si>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</si>
  <si>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</si>
  <si>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</si>
  <si>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</si>
  <si>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</si>
  <si>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</si>
  <si>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</si>
  <si>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</si>
  <si>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</si>
  <si>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</si>
  <si>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</si>
  <si>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</si>
  <si>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</si>
  <si>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</si>
  <si>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</si>
  <si>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</si>
  <si>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</si>
  <si>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</si>
  <si>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</si>
  <si>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</si>
  <si>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</si>
  <si>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</si>
  <si>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</si>
  <si>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</si>
  <si>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</si>
  <si>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</si>
  <si>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</si>
  <si>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</si>
  <si>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</si>
  <si>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</si>
  <si>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</si>
  <si>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</si>
  <si>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</si>
  <si>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</si>
  <si>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</si>
  <si>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</si>
  <si>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</si>
  <si>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</si>
  <si>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</si>
  <si>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</si>
  <si>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</si>
  <si>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</si>
  <si>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</si>
  <si>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</si>
  <si>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</si>
  <si>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</si>
  <si>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</si>
  <si>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</si>
  <si>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</si>
  <si>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</si>
  <si>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</si>
  <si>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</si>
  <si>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</si>
  <si>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</si>
  <si>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</si>
  <si>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</si>
  <si>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</si>
  <si>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</si>
  <si>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</si>
  <si>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</si>
  <si>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</si>
  <si>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</si>
  <si>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</si>
  <si>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</si>
  <si>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</si>
  <si>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</si>
  <si>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</si>
  <si>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</si>
  <si>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</si>
  <si>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</si>
  <si>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</si>
  <si>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</si>
  <si>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</si>
  <si>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</si>
  <si>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</si>
  <si>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</si>
  <si>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</si>
  <si>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</si>
  <si>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</si>
  <si>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</si>
  <si>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</si>
  <si>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</si>
  <si>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</si>
  <si>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</si>
  <si>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</si>
  <si>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</si>
  <si>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</si>
  <si>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</si>
  <si>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</si>
  <si>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</si>
  <si>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</si>
  <si>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</si>
  <si>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</si>
  <si>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</si>
  <si>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</si>
  <si>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</si>
  <si>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</si>
  <si>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</si>
  <si>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</si>
  <si>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</si>
  <si>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</si>
  <si>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</si>
  <si>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</si>
  <si>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</si>
  <si>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</si>
  <si>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</si>
  <si>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</si>
  <si>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</si>
  <si>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</si>
  <si>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</si>
  <si>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</si>
  <si>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</si>
  <si>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</si>
  <si>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</si>
  <si>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</si>
  <si>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</si>
  <si>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</si>
  <si>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</si>
  <si>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</si>
  <si>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</si>
  <si>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</si>
  <si>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</si>
  <si>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</si>
  <si>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</si>
  <si>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</si>
  <si>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</si>
  <si>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</si>
  <si>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</si>
  <si>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</si>
  <si>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</si>
  <si>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</si>
  <si>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</si>
  <si>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</si>
  <si>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</si>
  <si>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</si>
  <si>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</si>
  <si>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</si>
  <si>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</si>
  <si>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</si>
  <si>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</si>
  <si>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</si>
  <si>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</si>
  <si>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</si>
  <si>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</si>
  <si>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</si>
  <si>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</si>
  <si>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</si>
  <si>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</si>
  <si>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</si>
  <si>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</si>
  <si>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</si>
  <si>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</si>
  <si>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</si>
  <si>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</si>
  <si>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</si>
  <si>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</si>
  <si>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</si>
  <si>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</si>
  <si>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</si>
  <si>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</si>
  <si>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</si>
  <si>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</si>
  <si>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</si>
  <si>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</si>
  <si>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</si>
  <si>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</si>
  <si>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</si>
  <si>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</si>
  <si>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</si>
  <si>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</si>
  <si>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</si>
  <si>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</si>
  <si>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</si>
  <si>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</si>
  <si>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</si>
  <si>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</si>
  <si>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</si>
  <si>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</si>
  <si>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</si>
  <si>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</si>
  <si>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</si>
  <si>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</si>
  <si>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</si>
  <si>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</si>
  <si>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</si>
  <si>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</si>
  <si>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</si>
  <si>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</si>
  <si>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</si>
  <si>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</si>
  <si>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</si>
  <si>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</si>
  <si>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</si>
  <si>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</si>
  <si>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</si>
  <si>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</si>
  <si>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</si>
  <si>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</si>
  <si>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</si>
  <si>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</si>
  <si>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</si>
  <si>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</si>
  <si>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</si>
  <si>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</si>
  <si>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</si>
  <si>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</si>
  <si>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</si>
  <si>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</si>
  <si>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</si>
  <si>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</si>
  <si>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</si>
  <si>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</si>
  <si>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</si>
  <si>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</si>
  <si>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</si>
  <si>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</si>
  <si>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</si>
  <si>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</si>
  <si>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</si>
  <si>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</si>
  <si>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</si>
  <si>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</si>
  <si>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</si>
  <si>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</si>
  <si>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</si>
  <si>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</si>
  <si>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</si>
  <si>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</si>
  <si>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</si>
  <si>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</si>
  <si>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</si>
  <si>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</si>
  <si>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</si>
  <si>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</si>
  <si>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</si>
  <si>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</si>
  <si>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</si>
  <si>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</si>
  <si>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</si>
  <si>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</si>
  <si>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</si>
  <si>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</si>
  <si>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</si>
  <si>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</si>
  <si>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</si>
  <si>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</si>
  <si>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</si>
  <si>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</si>
  <si>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</si>
  <si>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</si>
  <si>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</si>
  <si>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</si>
  <si>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</si>
  <si>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</si>
  <si>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</si>
  <si>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</si>
  <si>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</si>
  <si>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</si>
  <si>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</si>
  <si>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</si>
  <si>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</si>
  <si>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</si>
  <si>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</si>
  <si>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</si>
  <si>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</si>
  <si>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</si>
  <si>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</si>
  <si>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</si>
  <si>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</si>
  <si>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</si>
  <si>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</si>
  <si>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</si>
  <si>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</si>
  <si>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</si>
  <si>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</si>
  <si>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</si>
  <si>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</si>
  <si>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</si>
  <si>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</si>
  <si>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</si>
  <si>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</si>
  <si>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</si>
  <si>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</si>
  <si>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</si>
  <si>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</si>
  <si>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</si>
  <si>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</si>
  <si>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</si>
  <si>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</si>
  <si>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</si>
  <si>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</si>
  <si>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</si>
  <si>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</si>
  <si>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</si>
  <si>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</si>
  <si>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</si>
  <si>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</si>
  <si>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</si>
  <si>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</si>
  <si>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</si>
  <si>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</si>
  <si>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</si>
  <si>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</si>
  <si>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</si>
  <si>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</si>
  <si>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</si>
  <si>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</si>
  <si>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</si>
  <si>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</si>
  <si>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</si>
  <si>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</si>
  <si>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</si>
  <si>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</si>
  <si>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</si>
  <si>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</si>
  <si>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</si>
  <si>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</si>
  <si>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</si>
  <si>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</si>
  <si>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</si>
  <si>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</si>
  <si>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</si>
  <si>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</si>
  <si>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</si>
  <si>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</si>
  <si>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</si>
  <si>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</si>
  <si>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</si>
  <si>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</si>
  <si>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</si>
  <si>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</si>
  <si>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</si>
  <si>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</si>
  <si>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</si>
  <si>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</si>
  <si>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</si>
  <si>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</si>
  <si>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</si>
  <si>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</si>
  <si>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</si>
  <si>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</si>
  <si>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</si>
  <si>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</si>
  <si>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</si>
  <si>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</si>
  <si>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</si>
  <si>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</si>
  <si>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</si>
  <si>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</si>
  <si>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</si>
  <si>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</si>
  <si>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</si>
  <si>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</si>
  <si>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</si>
  <si>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</si>
  <si>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</si>
  <si>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</si>
  <si>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</si>
  <si>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</si>
  <si>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</si>
  <si>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</si>
  <si>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</si>
  <si>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</si>
  <si>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</si>
  <si>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</si>
  <si>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</si>
  <si>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</si>
  <si>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</si>
  <si>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</si>
  <si>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</si>
  <si>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</si>
  <si>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</si>
  <si>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</si>
  <si>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</si>
  <si>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</si>
  <si>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</si>
  <si>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</si>
  <si>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</si>
  <si>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</si>
  <si>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</si>
  <si>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</si>
  <si>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</si>
  <si>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</si>
  <si>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</si>
  <si>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</si>
  <si>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</si>
  <si>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</si>
  <si>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</si>
  <si>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</si>
  <si>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</si>
  <si>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</si>
  <si>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</si>
  <si>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</si>
  <si>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</si>
  <si>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</si>
  <si>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</si>
  <si>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</si>
  <si>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</si>
  <si>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</si>
  <si>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</si>
  <si>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</si>
  <si>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</si>
  <si>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</si>
  <si>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</si>
  <si>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</si>
  <si>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</si>
  <si>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</si>
  <si>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</si>
  <si>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</si>
  <si>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</si>
  <si>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</si>
  <si>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</si>
  <si>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</si>
  <si>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</si>
  <si>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>AAY 0016</t>
  </si>
  <si>
    <t>FRANKLINI ABRIL</t>
  </si>
  <si>
    <t xml:space="preserve">ADELANTO QUINCENA </t>
  </si>
  <si>
    <t>CUENCA PT</t>
  </si>
  <si>
    <t>QUITO MABE</t>
  </si>
  <si>
    <t xml:space="preserve">UTILES DE OFICINA </t>
  </si>
  <si>
    <t>RELLENO MATERIAL 15 VOLQUETAS</t>
  </si>
  <si>
    <t>RELLENO MATERIAL 5 VOLQUETAS Y MQUINA</t>
  </si>
  <si>
    <t>ACCION DE TERRENO GUAYAQUIL</t>
  </si>
  <si>
    <t>ENVAPRES</t>
  </si>
  <si>
    <t xml:space="preserve"> FACT 768</t>
  </si>
  <si>
    <t xml:space="preserve">STO DOMIGO </t>
  </si>
  <si>
    <t>STABY</t>
  </si>
  <si>
    <t>FRANKLiN ABRIL</t>
  </si>
  <si>
    <t>JANETH</t>
  </si>
  <si>
    <t xml:space="preserve">DARIO TOYA </t>
  </si>
  <si>
    <t>54587-54595</t>
  </si>
  <si>
    <t xml:space="preserve">YOBEL </t>
  </si>
  <si>
    <t>FORTUNA</t>
  </si>
  <si>
    <t xml:space="preserve">GYE MATERIA </t>
  </si>
  <si>
    <t>QUITO PYCCA</t>
  </si>
  <si>
    <t>XAA-1050</t>
  </si>
  <si>
    <t>PAB-9583</t>
  </si>
  <si>
    <t>6313-54622</t>
  </si>
  <si>
    <t>6345-54595</t>
  </si>
  <si>
    <t>PATRICIO SOLA</t>
  </si>
  <si>
    <t>PAD 1421</t>
  </si>
  <si>
    <t>PAGO DE INTERNET</t>
  </si>
  <si>
    <t>DISMUVISA</t>
  </si>
  <si>
    <t>HIELESA BOMI</t>
  </si>
  <si>
    <t>XAA</t>
  </si>
  <si>
    <t>COCA COLA</t>
  </si>
  <si>
    <t>6688-54979-54977</t>
  </si>
  <si>
    <t>JHONNY ZAMBRANO</t>
  </si>
  <si>
    <t>LCB 0738</t>
  </si>
  <si>
    <t>CALDERON</t>
  </si>
  <si>
    <t>JAIME O</t>
  </si>
  <si>
    <t>22737-22738</t>
  </si>
  <si>
    <t>ISIDRO AYORA</t>
  </si>
  <si>
    <t>CAC 0880</t>
  </si>
  <si>
    <t>QUITO FAVORITA</t>
  </si>
  <si>
    <t>SALINAS</t>
  </si>
  <si>
    <t>ROSADO+STAND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</si>
</sst>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68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50" borderId="1" xfId="1" applyFont="1" applyFill="1" applyBorder="1"/>
    <xf numFmtId="16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0" fillId="23" borderId="2" xfId="0" applyFill="1" applyBorder="1"/>
    <xf numFmtId="0" fontId="0" fillId="12" borderId="1" xfId="0" applyFill="1" applyBorder="1"/>
    <xf numFmtId="44" fontId="0" fillId="0" borderId="1" xfId="1" applyNumberFormat="1" applyFont="1" applyBorder="1"/>
    <xf numFmtId="44" fontId="0" fillId="0" borderId="1" xfId="1" applyNumberFormat="1" applyFont="1" applyFill="1" applyBorder="1"/>
    <xf numFmtId="0" fontId="0" fillId="10" borderId="1" xfId="1" applyNumberFormat="1" applyFont="1" applyFill="1" applyBorder="1"/>
    <xf numFmtId="0" fontId="0" fillId="10" borderId="1" xfId="0" applyFill="1" applyBorder="1" applyAlignment="1">
      <alignment horizontal="center"/>
    </xf>
    <xf numFmtId="0" fontId="17" fillId="3" borderId="1" xfId="0" applyFont="1" applyFill="1" applyBorder="1"/>
    <xf numFmtId="165" fontId="0" fillId="3" borderId="1" xfId="0" applyNumberFormat="1" applyFill="1" applyBorder="1"/>
    <xf numFmtId="165" fontId="0" fillId="6" borderId="5" xfId="0" applyNumberFormat="1" applyFill="1" applyBorder="1"/>
    <xf numFmtId="14" fontId="0" fillId="23" borderId="1" xfId="0" applyNumberFormat="1" applyFill="1" applyBorder="1"/>
    <xf numFmtId="0" fontId="0" fillId="23" borderId="1" xfId="0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164" fontId="5" fillId="6" borderId="9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Hoja3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 refreshError="1"/>
      <sheetData sheetId="7">
        <row r="111">
          <cell r="C111">
            <v>50</v>
          </cell>
        </row>
      </sheetData>
      <sheetData sheetId="8">
        <row r="113">
          <cell r="C113">
            <v>50</v>
          </cell>
        </row>
        <row r="118">
          <cell r="Y118">
            <v>18.02</v>
          </cell>
        </row>
      </sheetData>
      <sheetData sheetId="9">
        <row r="115">
          <cell r="C115">
            <v>80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97" zoomScaleNormal="100" workbookViewId="0">
      <selection activeCell="B318" sqref="B318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19" t="s">
        <v>24</v>
      </c>
      <c r="E1" s="319"/>
      <c r="F1" s="319"/>
      <c r="G1" s="319"/>
      <c r="H1" s="2"/>
      <c r="I1" s="2"/>
      <c r="M1" s="1"/>
      <c r="N1" s="2"/>
      <c r="O1" s="2"/>
      <c r="P1" s="319" t="s">
        <v>87</v>
      </c>
      <c r="Q1" s="319"/>
      <c r="R1" s="319"/>
      <c r="S1" s="319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20" t="s">
        <v>18</v>
      </c>
      <c r="G55" s="320"/>
      <c r="H55" s="320"/>
      <c r="I55" s="320"/>
      <c r="J55" s="317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18"/>
      <c r="K56" s="8"/>
      <c r="M56" s="8"/>
      <c r="N56" s="8"/>
      <c r="O56" s="8"/>
      <c r="P56" s="8"/>
      <c r="Q56" s="8"/>
      <c r="R56" s="320" t="s">
        <v>18</v>
      </c>
      <c r="S56" s="320"/>
      <c r="T56" s="320"/>
      <c r="U56" s="320"/>
      <c r="V56" s="317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18"/>
      <c r="W57" s="8"/>
    </row>
    <row r="63" spans="1:23" ht="28.5" x14ac:dyDescent="0.45">
      <c r="A63" s="1"/>
      <c r="B63" s="2"/>
      <c r="C63" s="2"/>
      <c r="D63" s="319" t="s">
        <v>88</v>
      </c>
      <c r="E63" s="319"/>
      <c r="F63" s="319"/>
      <c r="G63" s="319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19" t="s">
        <v>89</v>
      </c>
      <c r="Q64" s="319"/>
      <c r="R64" s="319"/>
      <c r="S64" s="319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20" t="s">
        <v>18</v>
      </c>
      <c r="G117" s="320"/>
      <c r="H117" s="320"/>
      <c r="I117" s="320"/>
      <c r="J117" s="317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18"/>
      <c r="K118" s="8"/>
      <c r="M118" s="8"/>
      <c r="N118" s="8"/>
      <c r="O118" s="8"/>
      <c r="P118" s="8"/>
      <c r="Q118" s="8"/>
      <c r="R118" s="320" t="s">
        <v>18</v>
      </c>
      <c r="S118" s="320"/>
      <c r="T118" s="320"/>
      <c r="U118" s="320"/>
      <c r="V118" s="317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18"/>
      <c r="W119" s="8"/>
    </row>
    <row r="122" spans="1:36" ht="28.5" x14ac:dyDescent="0.45">
      <c r="A122" s="1"/>
      <c r="B122" s="2"/>
      <c r="C122" s="2"/>
      <c r="D122" s="319" t="s">
        <v>90</v>
      </c>
      <c r="E122" s="319"/>
      <c r="F122" s="319"/>
      <c r="G122" s="319"/>
      <c r="H122" s="2"/>
      <c r="I122" s="2"/>
      <c r="M122" s="1"/>
      <c r="N122" s="2"/>
      <c r="O122" s="2"/>
      <c r="P122" s="319" t="s">
        <v>91</v>
      </c>
      <c r="Q122" s="319"/>
      <c r="R122" s="319"/>
      <c r="S122" s="319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20" t="s">
        <v>18</v>
      </c>
      <c r="G175" s="320"/>
      <c r="H175" s="320"/>
      <c r="I175" s="320"/>
      <c r="J175" s="317">
        <f>I173-K172</f>
        <v>464.51000000000022</v>
      </c>
      <c r="K175" s="8"/>
      <c r="M175" s="8"/>
      <c r="N175" s="8"/>
      <c r="O175" s="8"/>
      <c r="P175" s="8"/>
      <c r="Q175" s="8"/>
      <c r="R175" s="320" t="s">
        <v>18</v>
      </c>
      <c r="S175" s="320"/>
      <c r="T175" s="320"/>
      <c r="U175" s="320"/>
      <c r="V175" s="317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18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18"/>
      <c r="W176" s="8"/>
    </row>
    <row r="180" spans="1:23" ht="28.5" x14ac:dyDescent="0.45">
      <c r="A180" s="1"/>
      <c r="B180" s="2"/>
      <c r="C180" s="2"/>
      <c r="D180" s="319" t="s">
        <v>92</v>
      </c>
      <c r="E180" s="319"/>
      <c r="F180" s="319"/>
      <c r="G180" s="319"/>
      <c r="H180" s="2"/>
      <c r="I180" s="2"/>
      <c r="M180" s="1"/>
      <c r="N180" s="2"/>
      <c r="O180" s="2"/>
      <c r="P180" s="319" t="s">
        <v>93</v>
      </c>
      <c r="Q180" s="319"/>
      <c r="R180" s="319"/>
      <c r="S180" s="319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20" t="s">
        <v>18</v>
      </c>
      <c r="G234" s="320"/>
      <c r="H234" s="320"/>
      <c r="I234" s="320"/>
      <c r="J234" s="317">
        <f>I232-K231</f>
        <v>183.42999999999984</v>
      </c>
      <c r="K234" s="8"/>
      <c r="M234" s="8"/>
      <c r="N234" s="8"/>
      <c r="O234" s="8"/>
      <c r="P234" s="8"/>
      <c r="Q234" s="8"/>
      <c r="R234" s="320" t="s">
        <v>18</v>
      </c>
      <c r="S234" s="320"/>
      <c r="T234" s="320"/>
      <c r="U234" s="320"/>
      <c r="V234" s="317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18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18"/>
      <c r="W235" s="8"/>
    </row>
    <row r="241" spans="1:23" ht="28.5" x14ac:dyDescent="0.45">
      <c r="A241" s="1"/>
      <c r="B241" s="2"/>
      <c r="C241" s="2"/>
      <c r="D241" s="319" t="s">
        <v>94</v>
      </c>
      <c r="E241" s="319"/>
      <c r="F241" s="319"/>
      <c r="G241" s="319"/>
      <c r="H241" s="2"/>
      <c r="I241" s="2"/>
      <c r="M241" s="1"/>
      <c r="N241" s="2"/>
      <c r="O241" s="2"/>
      <c r="P241" s="319" t="s">
        <v>95</v>
      </c>
      <c r="Q241" s="319"/>
      <c r="R241" s="319"/>
      <c r="S241" s="319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1005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20" t="s">
        <v>18</v>
      </c>
      <c r="G295" s="320"/>
      <c r="H295" s="320"/>
      <c r="I295" s="320"/>
      <c r="J295" s="317">
        <f>I293-K292</f>
        <v>40.949999999999989</v>
      </c>
      <c r="K295" s="8"/>
      <c r="M295" s="8"/>
      <c r="N295" s="8"/>
      <c r="O295" s="8"/>
      <c r="P295" s="8"/>
      <c r="Q295" s="8"/>
      <c r="R295" s="320" t="s">
        <v>18</v>
      </c>
      <c r="S295" s="320"/>
      <c r="T295" s="320"/>
      <c r="U295" s="320"/>
      <c r="V295" s="317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18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18"/>
      <c r="W296" s="8"/>
    </row>
    <row r="301" spans="1:23" ht="28.5" x14ac:dyDescent="0.45">
      <c r="A301" s="1"/>
      <c r="B301" s="2"/>
      <c r="C301" s="2"/>
      <c r="D301" s="319" t="s">
        <v>96</v>
      </c>
      <c r="E301" s="319"/>
      <c r="F301" s="319"/>
      <c r="G301" s="319"/>
      <c r="H301" s="2"/>
      <c r="I301" s="2"/>
      <c r="M301" s="1"/>
      <c r="N301" s="2"/>
      <c r="O301" s="2"/>
      <c r="P301" s="319" t="s">
        <v>30</v>
      </c>
      <c r="Q301" s="319"/>
      <c r="R301" s="319"/>
      <c r="S301" s="319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>
        <v>775</v>
      </c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20" t="s">
        <v>18</v>
      </c>
      <c r="G355" s="320"/>
      <c r="H355" s="320"/>
      <c r="I355" s="320"/>
      <c r="J355" s="317">
        <f>I353-K352</f>
        <v>8.1999999999999886</v>
      </c>
      <c r="K355" s="8"/>
      <c r="M355" s="8"/>
      <c r="N355" s="8"/>
      <c r="O355" s="8"/>
      <c r="P355" s="8"/>
      <c r="Q355" s="8"/>
      <c r="R355" s="320" t="s">
        <v>18</v>
      </c>
      <c r="S355" s="320"/>
      <c r="T355" s="320"/>
      <c r="U355" s="320"/>
      <c r="V355" s="317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18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18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59999389629810485"/>
  </sheetPr>
  <dimension ref="A1:V136"/>
  <sheetViews>
    <sheetView topLeftCell="A122" workbookViewId="0">
      <selection activeCell="J139" sqref="J139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</cols>
  <sheetData>
    <row r="1" spans="1:21" x14ac:dyDescent="0.25">
      <c r="D1" s="335" t="s">
        <v>24</v>
      </c>
      <c r="E1" s="335"/>
      <c r="F1" s="335"/>
      <c r="G1" s="335"/>
      <c r="O1" s="335" t="s">
        <v>87</v>
      </c>
      <c r="P1" s="335"/>
      <c r="Q1" s="335"/>
      <c r="R1" s="335"/>
    </row>
    <row r="2" spans="1:21" x14ac:dyDescent="0.25">
      <c r="D2" s="319"/>
      <c r="E2" s="319"/>
      <c r="F2" s="319"/>
      <c r="G2" s="319"/>
      <c r="O2" s="319"/>
      <c r="P2" s="319"/>
      <c r="Q2" s="319"/>
      <c r="R2" s="319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30" t="s">
        <v>18</v>
      </c>
      <c r="G19" s="331"/>
      <c r="H19" s="332"/>
      <c r="I19" s="42">
        <f>G18-I17</f>
        <v>0</v>
      </c>
      <c r="L19" s="8"/>
      <c r="M19" s="8"/>
      <c r="N19" s="8"/>
      <c r="O19" s="8"/>
      <c r="P19" s="8"/>
      <c r="Q19" s="330" t="s">
        <v>18</v>
      </c>
      <c r="R19" s="331"/>
      <c r="S19" s="332"/>
      <c r="T19" s="42">
        <f>T18-U17</f>
        <v>15.5</v>
      </c>
    </row>
    <row r="23" spans="1:21" x14ac:dyDescent="0.25">
      <c r="D23" s="335" t="s">
        <v>88</v>
      </c>
      <c r="E23" s="335"/>
      <c r="F23" s="335"/>
      <c r="G23" s="335"/>
      <c r="O23" s="335" t="s">
        <v>89</v>
      </c>
      <c r="P23" s="335"/>
      <c r="Q23" s="335"/>
      <c r="R23" s="335"/>
    </row>
    <row r="24" spans="1:21" x14ac:dyDescent="0.25">
      <c r="D24" s="319"/>
      <c r="E24" s="319"/>
      <c r="F24" s="319"/>
      <c r="G24" s="319"/>
      <c r="O24" s="319"/>
      <c r="P24" s="319"/>
      <c r="Q24" s="319"/>
      <c r="R24" s="319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0" t="s">
        <v>18</v>
      </c>
      <c r="G41" s="331"/>
      <c r="H41" s="332"/>
      <c r="I41" s="42">
        <f>I40-J39</f>
        <v>15.5</v>
      </c>
      <c r="L41" s="8"/>
      <c r="M41" s="8"/>
      <c r="N41" s="8"/>
      <c r="O41" s="8"/>
      <c r="P41" s="8"/>
      <c r="Q41" s="330" t="s">
        <v>18</v>
      </c>
      <c r="R41" s="331"/>
      <c r="S41" s="332"/>
      <c r="T41" s="42">
        <f>R40-T39</f>
        <v>0</v>
      </c>
    </row>
    <row r="45" spans="1:21" x14ac:dyDescent="0.25">
      <c r="D45" s="335" t="s">
        <v>90</v>
      </c>
      <c r="E45" s="335"/>
      <c r="F45" s="335"/>
      <c r="G45" s="335"/>
      <c r="O45" s="335" t="s">
        <v>91</v>
      </c>
      <c r="P45" s="335"/>
      <c r="Q45" s="335"/>
      <c r="R45" s="335"/>
    </row>
    <row r="46" spans="1:21" x14ac:dyDescent="0.25">
      <c r="D46" s="319"/>
      <c r="E46" s="319"/>
      <c r="F46" s="319"/>
      <c r="G46" s="319"/>
      <c r="O46" s="319"/>
      <c r="P46" s="319"/>
      <c r="Q46" s="319"/>
      <c r="R46" s="319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0" t="s">
        <v>18</v>
      </c>
      <c r="G63" s="331"/>
      <c r="H63" s="332"/>
      <c r="I63" s="42">
        <f>G62-J61</f>
        <v>8.5999999999999943</v>
      </c>
      <c r="L63" s="8"/>
      <c r="M63" s="8"/>
      <c r="N63" s="8"/>
      <c r="O63" s="8"/>
      <c r="P63" s="8"/>
      <c r="Q63" s="330" t="s">
        <v>18</v>
      </c>
      <c r="R63" s="331"/>
      <c r="S63" s="332"/>
      <c r="T63" s="42">
        <f>R62-T61</f>
        <v>0</v>
      </c>
    </row>
    <row r="69" spans="1:22" x14ac:dyDescent="0.25">
      <c r="D69" s="335" t="s">
        <v>92</v>
      </c>
      <c r="E69" s="335"/>
      <c r="F69" s="335"/>
      <c r="G69" s="335"/>
      <c r="O69" s="335" t="s">
        <v>93</v>
      </c>
      <c r="P69" s="335"/>
      <c r="Q69" s="335"/>
      <c r="R69" s="335"/>
    </row>
    <row r="70" spans="1:22" x14ac:dyDescent="0.25">
      <c r="D70" s="319"/>
      <c r="E70" s="319"/>
      <c r="F70" s="319"/>
      <c r="G70" s="319"/>
      <c r="O70" s="319"/>
      <c r="P70" s="319"/>
      <c r="Q70" s="319"/>
      <c r="R70" s="319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0" t="s">
        <v>18</v>
      </c>
      <c r="G87" s="331"/>
      <c r="H87" s="332"/>
      <c r="I87" s="42">
        <f>G86-I85</f>
        <v>0</v>
      </c>
      <c r="L87" s="8"/>
      <c r="M87" s="8"/>
      <c r="N87" s="8"/>
      <c r="O87" s="8"/>
      <c r="P87" s="8"/>
      <c r="Q87" s="330" t="s">
        <v>18</v>
      </c>
      <c r="R87" s="331"/>
      <c r="S87" s="332"/>
      <c r="T87" s="42">
        <f>R86-U85</f>
        <v>35.800000000000011</v>
      </c>
    </row>
    <row r="92" spans="1:22" x14ac:dyDescent="0.25">
      <c r="D92" s="335" t="s">
        <v>94</v>
      </c>
      <c r="E92" s="335"/>
      <c r="F92" s="335"/>
      <c r="G92" s="335"/>
      <c r="O92" s="335" t="s">
        <v>99</v>
      </c>
      <c r="P92" s="335"/>
      <c r="Q92" s="335"/>
      <c r="R92" s="335"/>
    </row>
    <row r="93" spans="1:22" x14ac:dyDescent="0.25">
      <c r="D93" s="319"/>
      <c r="E93" s="319"/>
      <c r="F93" s="319"/>
      <c r="G93" s="319"/>
      <c r="O93" s="319"/>
      <c r="P93" s="319"/>
      <c r="Q93" s="319"/>
      <c r="R93" s="319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280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280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280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162</v>
      </c>
      <c r="S102" s="10"/>
      <c r="T102" s="10"/>
      <c r="U102" s="10">
        <v>140</v>
      </c>
      <c r="V102" s="299">
        <v>733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162</v>
      </c>
      <c r="S103" s="10"/>
      <c r="T103" s="10"/>
      <c r="U103" s="10">
        <v>140</v>
      </c>
      <c r="V103" s="299">
        <v>733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1014</v>
      </c>
      <c r="Q104" s="8">
        <v>53827</v>
      </c>
      <c r="R104" s="10">
        <v>162</v>
      </c>
      <c r="S104" s="8"/>
      <c r="T104" s="8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162</v>
      </c>
      <c r="S105" s="10"/>
      <c r="T105" s="10"/>
      <c r="U105" s="10">
        <v>140</v>
      </c>
      <c r="V105" s="299">
        <v>733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162</v>
      </c>
      <c r="S106" s="10"/>
      <c r="T106" s="10"/>
      <c r="U106" s="10">
        <v>140</v>
      </c>
      <c r="V106" s="299">
        <v>733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>
        <v>400</v>
      </c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4503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4457.97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0" t="s">
        <v>18</v>
      </c>
      <c r="G110" s="331"/>
      <c r="H110" s="332"/>
      <c r="I110" s="42">
        <f>G109-J108</f>
        <v>36.300000000000011</v>
      </c>
      <c r="L110" s="8"/>
      <c r="M110" s="8"/>
      <c r="N110" s="8"/>
      <c r="O110" s="8"/>
      <c r="P110" s="8"/>
      <c r="Q110" s="330" t="s">
        <v>18</v>
      </c>
      <c r="R110" s="331"/>
      <c r="S110" s="332"/>
      <c r="T110" s="42">
        <f>R109-U108</f>
        <v>307.97000000000025</v>
      </c>
    </row>
    <row r="115" spans="1:21" x14ac:dyDescent="0.25">
      <c r="D115" s="335" t="s">
        <v>96</v>
      </c>
      <c r="E115" s="335"/>
      <c r="F115" s="335"/>
      <c r="G115" s="335"/>
      <c r="O115" s="335" t="s">
        <v>0</v>
      </c>
      <c r="P115" s="335"/>
      <c r="Q115" s="335"/>
      <c r="R115" s="335"/>
    </row>
    <row r="116" spans="1:21" x14ac:dyDescent="0.25">
      <c r="D116" s="319"/>
      <c r="E116" s="319"/>
      <c r="F116" s="319"/>
      <c r="G116" s="319"/>
      <c r="O116" s="319"/>
      <c r="P116" s="319"/>
      <c r="Q116" s="319"/>
      <c r="R116" s="319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452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38" t="s">
        <v>409</v>
      </c>
      <c r="F118" s="38">
        <v>31485</v>
      </c>
      <c r="G118" s="45">
        <v>594</v>
      </c>
      <c r="H118" s="10"/>
      <c r="I118" s="144">
        <v>776</v>
      </c>
      <c r="J118" s="10">
        <v>550</v>
      </c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38" t="s">
        <v>1039</v>
      </c>
      <c r="F119" s="38">
        <v>31492</v>
      </c>
      <c r="G119" s="45">
        <v>332.1</v>
      </c>
      <c r="H119" s="10"/>
      <c r="I119" s="144">
        <v>776</v>
      </c>
      <c r="J119" s="10">
        <v>290</v>
      </c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>
        <v>45244</v>
      </c>
      <c r="B120" s="8" t="s">
        <v>13</v>
      </c>
      <c r="C120" s="8" t="s">
        <v>126</v>
      </c>
      <c r="D120" s="8" t="s">
        <v>919</v>
      </c>
      <c r="E120" s="38" t="s">
        <v>217</v>
      </c>
      <c r="F120" s="38">
        <v>31710</v>
      </c>
      <c r="G120" s="45">
        <v>162</v>
      </c>
      <c r="H120" s="10"/>
      <c r="I120" s="144">
        <v>776</v>
      </c>
      <c r="J120" s="10">
        <v>140</v>
      </c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>
        <v>45246</v>
      </c>
      <c r="B121" s="8" t="s">
        <v>426</v>
      </c>
      <c r="C121" s="8" t="s">
        <v>181</v>
      </c>
      <c r="D121" s="8" t="s">
        <v>919</v>
      </c>
      <c r="E121" s="38" t="s">
        <v>217</v>
      </c>
      <c r="F121" s="38">
        <v>31763</v>
      </c>
      <c r="G121" s="45">
        <v>162</v>
      </c>
      <c r="H121" s="10"/>
      <c r="I121" s="144">
        <v>776</v>
      </c>
      <c r="J121" s="10">
        <v>140</v>
      </c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>
        <v>45246</v>
      </c>
      <c r="B122" s="8" t="s">
        <v>214</v>
      </c>
      <c r="C122" s="8" t="s">
        <v>133</v>
      </c>
      <c r="D122" s="8" t="s">
        <v>919</v>
      </c>
      <c r="E122" s="38" t="s">
        <v>425</v>
      </c>
      <c r="F122" s="38">
        <v>31838</v>
      </c>
      <c r="G122" s="45">
        <v>737.16</v>
      </c>
      <c r="H122" s="10"/>
      <c r="I122" s="144">
        <v>776</v>
      </c>
      <c r="J122" s="10">
        <v>470</v>
      </c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>
        <v>45246</v>
      </c>
      <c r="B123" s="8" t="s">
        <v>747</v>
      </c>
      <c r="C123" s="8" t="s">
        <v>751</v>
      </c>
      <c r="D123" s="8" t="s">
        <v>919</v>
      </c>
      <c r="E123" s="38" t="s">
        <v>1063</v>
      </c>
      <c r="F123" s="38">
        <v>31851</v>
      </c>
      <c r="G123" s="45">
        <v>594</v>
      </c>
      <c r="H123" s="10"/>
      <c r="I123" s="144">
        <v>776</v>
      </c>
      <c r="J123" s="10">
        <v>520</v>
      </c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>
        <v>45251</v>
      </c>
      <c r="B124" s="8" t="s">
        <v>423</v>
      </c>
      <c r="C124" s="8" t="s">
        <v>283</v>
      </c>
      <c r="D124" s="8" t="s">
        <v>919</v>
      </c>
      <c r="E124" s="38" t="s">
        <v>217</v>
      </c>
      <c r="F124" s="38">
        <v>32047</v>
      </c>
      <c r="G124" s="45">
        <v>162</v>
      </c>
      <c r="H124" s="10"/>
      <c r="I124" s="144">
        <v>776</v>
      </c>
      <c r="J124" s="10">
        <v>140</v>
      </c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>
        <v>45252</v>
      </c>
      <c r="B125" s="8" t="s">
        <v>777</v>
      </c>
      <c r="C125" s="8" t="s">
        <v>139</v>
      </c>
      <c r="D125" s="8" t="s">
        <v>919</v>
      </c>
      <c r="E125" s="38" t="s">
        <v>1029</v>
      </c>
      <c r="F125" s="38"/>
      <c r="G125" s="45">
        <v>594</v>
      </c>
      <c r="H125" s="10"/>
      <c r="I125" s="144">
        <v>776</v>
      </c>
      <c r="J125" s="10">
        <v>550</v>
      </c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>
        <v>45252</v>
      </c>
      <c r="B126" s="8" t="s">
        <v>13</v>
      </c>
      <c r="C126" s="8" t="s">
        <v>126</v>
      </c>
      <c r="D126" s="8" t="s">
        <v>919</v>
      </c>
      <c r="E126" s="38" t="s">
        <v>409</v>
      </c>
      <c r="F126" s="38">
        <v>32088</v>
      </c>
      <c r="G126" s="45">
        <v>594</v>
      </c>
      <c r="H126" s="10"/>
      <c r="I126" s="144">
        <v>776</v>
      </c>
      <c r="J126" s="10">
        <v>550</v>
      </c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>
        <v>45254</v>
      </c>
      <c r="B127" s="8" t="s">
        <v>149</v>
      </c>
      <c r="C127" s="8" t="s">
        <v>136</v>
      </c>
      <c r="D127" s="8" t="s">
        <v>919</v>
      </c>
      <c r="E127" s="38" t="s">
        <v>217</v>
      </c>
      <c r="F127" s="38">
        <v>32211</v>
      </c>
      <c r="G127" s="45">
        <v>162</v>
      </c>
      <c r="H127" s="10"/>
      <c r="I127" s="144">
        <v>776</v>
      </c>
      <c r="J127" s="10">
        <v>140</v>
      </c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>
        <v>45257</v>
      </c>
      <c r="B128" s="8" t="s">
        <v>777</v>
      </c>
      <c r="C128" s="8" t="s">
        <v>139</v>
      </c>
      <c r="D128" s="8" t="s">
        <v>919</v>
      </c>
      <c r="E128" s="38" t="s">
        <v>217</v>
      </c>
      <c r="F128" s="38">
        <v>32291</v>
      </c>
      <c r="G128" s="45">
        <v>162</v>
      </c>
      <c r="H128" s="10"/>
      <c r="I128" s="10"/>
      <c r="J128" s="10">
        <v>140</v>
      </c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>
        <v>45257</v>
      </c>
      <c r="B129" s="8" t="s">
        <v>777</v>
      </c>
      <c r="C129" s="8" t="s">
        <v>117</v>
      </c>
      <c r="D129" s="8" t="s">
        <v>919</v>
      </c>
      <c r="E129" s="8" t="s">
        <v>217</v>
      </c>
      <c r="F129" s="8">
        <v>32289</v>
      </c>
      <c r="G129" s="10">
        <v>162</v>
      </c>
      <c r="H129" s="10"/>
      <c r="I129" s="10"/>
      <c r="J129" s="10">
        <v>140</v>
      </c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28">
        <v>45257</v>
      </c>
      <c r="B130" s="8" t="s">
        <v>777</v>
      </c>
      <c r="C130" s="8" t="s">
        <v>139</v>
      </c>
      <c r="D130" s="8" t="s">
        <v>919</v>
      </c>
      <c r="E130" s="8" t="s">
        <v>1039</v>
      </c>
      <c r="F130" s="8">
        <v>32327</v>
      </c>
      <c r="G130" s="10">
        <v>162</v>
      </c>
      <c r="H130" s="10"/>
      <c r="I130" s="10"/>
      <c r="J130" s="10">
        <v>140</v>
      </c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28">
        <v>45259</v>
      </c>
      <c r="B131" s="8" t="s">
        <v>1068</v>
      </c>
      <c r="C131" s="8" t="s">
        <v>1082</v>
      </c>
      <c r="D131" s="8" t="s">
        <v>919</v>
      </c>
      <c r="E131" s="8" t="s">
        <v>935</v>
      </c>
      <c r="F131" s="8"/>
      <c r="G131" s="10">
        <v>594</v>
      </c>
      <c r="H131" s="10"/>
      <c r="I131" s="10"/>
      <c r="J131" s="10">
        <v>520</v>
      </c>
      <c r="L131" s="8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28"/>
      <c r="B132" s="8"/>
      <c r="C132" s="8"/>
      <c r="D132" s="8"/>
      <c r="E132" s="8"/>
      <c r="F132" s="8"/>
      <c r="G132" s="10"/>
      <c r="H132" s="10"/>
      <c r="I132" s="10"/>
      <c r="J132" s="10"/>
      <c r="L132" s="8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28"/>
      <c r="B133" s="8"/>
      <c r="C133" s="8"/>
      <c r="D133" s="8"/>
      <c r="E133" s="8"/>
      <c r="F133" s="8"/>
      <c r="G133" s="10"/>
      <c r="H133" s="10"/>
      <c r="I133" s="10"/>
      <c r="J133" s="10"/>
      <c r="L133" s="8"/>
      <c r="M133" s="8"/>
      <c r="N133" s="8"/>
      <c r="O133" s="8"/>
      <c r="P133" s="8"/>
      <c r="Q133" s="8"/>
      <c r="R133" s="10"/>
      <c r="S133" s="10"/>
      <c r="T133" s="10"/>
      <c r="U133" s="10"/>
    </row>
    <row r="134" spans="1:21" x14ac:dyDescent="0.25">
      <c r="A134" s="8"/>
      <c r="B134" s="8"/>
      <c r="C134" s="8"/>
      <c r="D134" s="8"/>
      <c r="E134" s="8"/>
      <c r="F134" s="12" t="s">
        <v>14</v>
      </c>
      <c r="G134" s="13">
        <f>SUM(G118:G131)</f>
        <v>5173.26</v>
      </c>
      <c r="H134" s="13">
        <f>SUM(H118:H130)</f>
        <v>0</v>
      </c>
      <c r="I134" s="13">
        <f>SUM(I118:I130)</f>
        <v>7760</v>
      </c>
      <c r="J134" s="13">
        <f>SUM(J118:J131)</f>
        <v>4430</v>
      </c>
      <c r="L134" s="8"/>
      <c r="M134" s="8"/>
      <c r="N134" s="8"/>
      <c r="O134" s="8"/>
      <c r="P134" s="8"/>
      <c r="Q134" s="12" t="s">
        <v>14</v>
      </c>
      <c r="R134" s="13">
        <f>SUM(R118:R130)</f>
        <v>0</v>
      </c>
      <c r="S134" s="13">
        <f>SUM(S118:S130)</f>
        <v>0</v>
      </c>
      <c r="T134" s="13">
        <f>SUM(T118:T130)</f>
        <v>0</v>
      </c>
      <c r="U134" s="13">
        <f>R135-S134</f>
        <v>0</v>
      </c>
    </row>
    <row r="135" spans="1:21" x14ac:dyDescent="0.25">
      <c r="A135" s="8"/>
      <c r="B135" s="31" t="s">
        <v>40</v>
      </c>
      <c r="C135" s="8"/>
      <c r="D135" s="8"/>
      <c r="E135" s="8"/>
      <c r="F135" s="12" t="s">
        <v>17</v>
      </c>
      <c r="G135" s="265">
        <f>G134*0.99</f>
        <v>5121.5273999999999</v>
      </c>
      <c r="H135" s="8"/>
      <c r="I135" s="8"/>
      <c r="J135" s="8"/>
      <c r="L135" s="8"/>
      <c r="M135" s="31" t="s">
        <v>40</v>
      </c>
      <c r="N135" s="8"/>
      <c r="O135" s="8"/>
      <c r="P135" s="8"/>
      <c r="Q135" s="12" t="s">
        <v>17</v>
      </c>
      <c r="R135" s="12">
        <f>R134*0.99</f>
        <v>0</v>
      </c>
      <c r="S135" s="8"/>
      <c r="T135" s="8"/>
      <c r="U135" s="8"/>
    </row>
    <row r="136" spans="1:21" ht="15.75" x14ac:dyDescent="0.25">
      <c r="A136" s="8"/>
      <c r="B136" s="8"/>
      <c r="C136" s="8"/>
      <c r="D136" s="8"/>
      <c r="E136" s="8"/>
      <c r="F136" s="330" t="s">
        <v>18</v>
      </c>
      <c r="G136" s="331"/>
      <c r="H136" s="332"/>
      <c r="I136" s="42">
        <f>G135-J134</f>
        <v>691.52739999999994</v>
      </c>
      <c r="L136" s="8"/>
      <c r="M136" s="8"/>
      <c r="N136" s="8"/>
      <c r="O136" s="8"/>
      <c r="P136" s="8"/>
      <c r="Q136" s="330" t="s">
        <v>18</v>
      </c>
      <c r="R136" s="331"/>
      <c r="S136" s="332"/>
      <c r="T136" s="42">
        <f>R135-T134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6:H136"/>
    <mergeCell ref="Q136:S136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AR183"/>
  <sheetViews>
    <sheetView topLeftCell="A163" zoomScaleNormal="100" workbookViewId="0">
      <selection activeCell="G178" sqref="G178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29" t="s">
        <v>24</v>
      </c>
      <c r="C1" s="329"/>
      <c r="D1" s="329"/>
      <c r="E1" s="329"/>
      <c r="F1" s="329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29" t="s">
        <v>87</v>
      </c>
      <c r="R2" s="329"/>
      <c r="S2" s="329"/>
      <c r="T2" s="329"/>
      <c r="U2" s="329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30" t="s">
        <v>18</v>
      </c>
      <c r="H25" s="331"/>
      <c r="I25" s="331"/>
      <c r="J25" s="332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30" t="s">
        <v>18</v>
      </c>
      <c r="W26" s="331"/>
      <c r="X26" s="331"/>
      <c r="Y26" s="332"/>
      <c r="Z26" s="55"/>
      <c r="AA26" s="42">
        <f>W25-Z24</f>
        <v>23.314499999999953</v>
      </c>
      <c r="AB26" s="61"/>
      <c r="AC26" s="17"/>
    </row>
    <row r="30" spans="1:42" ht="26.25" x14ac:dyDescent="0.4">
      <c r="B30" s="329" t="s">
        <v>88</v>
      </c>
      <c r="C30" s="329"/>
      <c r="D30" s="329"/>
      <c r="E30" s="329"/>
      <c r="F30" s="329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29" t="s">
        <v>89</v>
      </c>
      <c r="R31" s="329"/>
      <c r="S31" s="329"/>
      <c r="T31" s="329"/>
      <c r="U31" s="329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30" t="s">
        <v>18</v>
      </c>
      <c r="H54" s="331"/>
      <c r="I54" s="331"/>
      <c r="J54" s="332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30" t="s">
        <v>18</v>
      </c>
      <c r="W55" s="331"/>
      <c r="X55" s="331"/>
      <c r="Y55" s="332"/>
      <c r="Z55" s="55"/>
      <c r="AA55" s="42">
        <f>W54-Z53</f>
        <v>38.263499999999112</v>
      </c>
      <c r="AB55" s="61"/>
      <c r="AC55" s="17"/>
    </row>
    <row r="60" spans="1:42" ht="26.25" x14ac:dyDescent="0.4">
      <c r="B60" s="329" t="s">
        <v>97</v>
      </c>
      <c r="C60" s="329"/>
      <c r="D60" s="329"/>
      <c r="E60" s="329"/>
      <c r="F60" s="329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29" t="s">
        <v>91</v>
      </c>
      <c r="R61" s="329"/>
      <c r="S61" s="329"/>
      <c r="T61" s="329"/>
      <c r="U61" s="329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30" t="s">
        <v>18</v>
      </c>
      <c r="H84" s="331"/>
      <c r="I84" s="331"/>
      <c r="J84" s="332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30" t="s">
        <v>18</v>
      </c>
      <c r="W85" s="331"/>
      <c r="X85" s="331"/>
      <c r="Y85" s="332"/>
      <c r="Z85" s="55"/>
      <c r="AA85" s="42">
        <f>W84-Z83</f>
        <v>19.007999999999811</v>
      </c>
      <c r="AB85" s="61"/>
      <c r="AC85" s="17"/>
    </row>
    <row r="91" spans="1:29" ht="26.25" x14ac:dyDescent="0.4">
      <c r="B91" s="329" t="s">
        <v>92</v>
      </c>
      <c r="C91" s="329"/>
      <c r="D91" s="329"/>
      <c r="E91" s="329"/>
      <c r="F91" s="329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29" t="s">
        <v>93</v>
      </c>
      <c r="R92" s="329"/>
      <c r="S92" s="329"/>
      <c r="T92" s="329"/>
      <c r="U92" s="329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30" t="s">
        <v>18</v>
      </c>
      <c r="H115" s="331"/>
      <c r="I115" s="331"/>
      <c r="J115" s="332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30" t="s">
        <v>18</v>
      </c>
      <c r="W116" s="331"/>
      <c r="X116" s="331"/>
      <c r="Y116" s="332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29" t="s">
        <v>94</v>
      </c>
      <c r="C123" s="329"/>
      <c r="D123" s="329"/>
      <c r="E123" s="329"/>
      <c r="F123" s="329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988</v>
      </c>
      <c r="N124" s="5" t="s">
        <v>41</v>
      </c>
      <c r="Q124" s="329" t="s">
        <v>99</v>
      </c>
      <c r="R124" s="329"/>
      <c r="S124" s="329"/>
      <c r="T124" s="329"/>
      <c r="U124" s="329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>AB130*0.96</f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990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981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982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989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>
        <v>45223</v>
      </c>
      <c r="Q138" s="38" t="s">
        <v>326</v>
      </c>
      <c r="R138" s="38" t="s">
        <v>122</v>
      </c>
      <c r="S138" s="35" t="s">
        <v>962</v>
      </c>
      <c r="T138" s="35" t="s">
        <v>134</v>
      </c>
      <c r="U138" s="38"/>
      <c r="V138" s="45">
        <v>175</v>
      </c>
      <c r="W138" s="45">
        <f t="shared" si="47"/>
        <v>173.25</v>
      </c>
      <c r="X138" s="45">
        <f t="shared" si="47"/>
        <v>171.51750000000001</v>
      </c>
      <c r="Y138" s="45"/>
      <c r="Z138" s="45">
        <f t="shared" ref="Z138:Z145" si="55">X138*0.96</f>
        <v>164.6568</v>
      </c>
      <c r="AA138" s="304">
        <v>749</v>
      </c>
      <c r="AB138" s="59">
        <f t="shared" si="49"/>
        <v>171.51750000000001</v>
      </c>
      <c r="AC138" s="10">
        <f t="shared" si="50"/>
        <v>164.6568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>
        <v>45225</v>
      </c>
      <c r="Q139" s="38" t="s">
        <v>214</v>
      </c>
      <c r="R139" s="38" t="s">
        <v>133</v>
      </c>
      <c r="S139" s="35" t="s">
        <v>960</v>
      </c>
      <c r="T139" s="35" t="s">
        <v>179</v>
      </c>
      <c r="U139" s="38"/>
      <c r="V139" s="45">
        <v>340</v>
      </c>
      <c r="W139" s="45">
        <f t="shared" si="47"/>
        <v>336.6</v>
      </c>
      <c r="X139" s="45">
        <f t="shared" si="47"/>
        <v>333.23400000000004</v>
      </c>
      <c r="Y139" s="45">
        <v>170</v>
      </c>
      <c r="Z139" s="45">
        <f t="shared" si="55"/>
        <v>319.90464000000003</v>
      </c>
      <c r="AA139" s="46">
        <v>750</v>
      </c>
      <c r="AB139" s="59">
        <f t="shared" si="49"/>
        <v>163.23400000000004</v>
      </c>
      <c r="AC139" s="10">
        <f>AB139*0.96</f>
        <v>156.70464000000004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>
        <v>45227</v>
      </c>
      <c r="Q140" s="38" t="s">
        <v>214</v>
      </c>
      <c r="R140" s="38" t="s">
        <v>133</v>
      </c>
      <c r="S140" s="35" t="s">
        <v>962</v>
      </c>
      <c r="T140" s="35" t="s">
        <v>409</v>
      </c>
      <c r="U140" s="38"/>
      <c r="V140" s="45">
        <v>670</v>
      </c>
      <c r="W140" s="45">
        <f t="shared" si="47"/>
        <v>663.3</v>
      </c>
      <c r="X140" s="45">
        <f t="shared" si="47"/>
        <v>656.66699999999992</v>
      </c>
      <c r="Y140" s="45"/>
      <c r="Z140" s="45">
        <f t="shared" si="55"/>
        <v>630.40031999999985</v>
      </c>
      <c r="AA140" s="46">
        <v>750</v>
      </c>
      <c r="AB140" s="59">
        <f t="shared" si="49"/>
        <v>656.66699999999992</v>
      </c>
      <c r="AC140" s="10">
        <f t="shared" si="50"/>
        <v>630.40031999999985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>
        <v>45230</v>
      </c>
      <c r="Q141" s="38" t="s">
        <v>12</v>
      </c>
      <c r="R141" s="38" t="s">
        <v>122</v>
      </c>
      <c r="S141" s="35" t="s">
        <v>962</v>
      </c>
      <c r="T141" s="35" t="s">
        <v>1013</v>
      </c>
      <c r="U141" s="38"/>
      <c r="V141" s="45">
        <v>150</v>
      </c>
      <c r="W141" s="45">
        <f t="shared" si="47"/>
        <v>148.5</v>
      </c>
      <c r="X141" s="45">
        <f t="shared" si="47"/>
        <v>147.01499999999999</v>
      </c>
      <c r="Y141" s="60"/>
      <c r="Z141" s="45">
        <f t="shared" si="55"/>
        <v>141.13439999999997</v>
      </c>
      <c r="AA141" s="304">
        <v>749</v>
      </c>
      <c r="AB141" s="59">
        <f t="shared" si="49"/>
        <v>147.01499999999999</v>
      </c>
      <c r="AC141" s="10">
        <f t="shared" si="50"/>
        <v>141.13439999999997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>
        <v>45230</v>
      </c>
      <c r="Q142" s="38" t="s">
        <v>214</v>
      </c>
      <c r="R142" s="38" t="s">
        <v>133</v>
      </c>
      <c r="S142" s="35" t="s">
        <v>962</v>
      </c>
      <c r="T142" s="35" t="s">
        <v>1013</v>
      </c>
      <c r="U142" s="38"/>
      <c r="V142" s="45">
        <v>150</v>
      </c>
      <c r="W142" s="45">
        <f t="shared" si="47"/>
        <v>148.5</v>
      </c>
      <c r="X142" s="45">
        <f t="shared" si="47"/>
        <v>147.01499999999999</v>
      </c>
      <c r="Y142" s="60"/>
      <c r="Z142" s="45">
        <f t="shared" si="55"/>
        <v>141.13439999999997</v>
      </c>
      <c r="AA142" s="46">
        <v>750</v>
      </c>
      <c r="AB142" s="59">
        <f t="shared" si="49"/>
        <v>147.01499999999999</v>
      </c>
      <c r="AC142" s="10">
        <f t="shared" si="50"/>
        <v>141.13439999999997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>
        <v>45230</v>
      </c>
      <c r="Q143" s="38" t="s">
        <v>743</v>
      </c>
      <c r="R143" s="38" t="s">
        <v>109</v>
      </c>
      <c r="S143" s="38" t="s">
        <v>962</v>
      </c>
      <c r="T143" s="38" t="s">
        <v>1013</v>
      </c>
      <c r="U143" s="38"/>
      <c r="V143" s="45">
        <v>150</v>
      </c>
      <c r="W143" s="45">
        <f t="shared" si="47"/>
        <v>148.5</v>
      </c>
      <c r="X143" s="45">
        <f t="shared" si="47"/>
        <v>147.01499999999999</v>
      </c>
      <c r="Y143" s="45"/>
      <c r="Z143" s="45">
        <f>X143*0.96</f>
        <v>141.13439999999997</v>
      </c>
      <c r="AA143" s="46">
        <v>753</v>
      </c>
      <c r="AB143" s="59">
        <f t="shared" si="49"/>
        <v>147.01499999999999</v>
      </c>
      <c r="AC143" s="10">
        <f t="shared" si="50"/>
        <v>141.13439999999997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30" t="s">
        <v>18</v>
      </c>
      <c r="H147" s="331"/>
      <c r="I147" s="331"/>
      <c r="J147" s="332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4734.1799999999994</v>
      </c>
      <c r="X147" s="13"/>
      <c r="Y147" s="13" t="s">
        <v>82</v>
      </c>
      <c r="Z147" s="13">
        <f>SUM(Z126:Z146)</f>
        <v>4499.3646719999997</v>
      </c>
      <c r="AA147" s="13"/>
      <c r="AB147" s="13"/>
      <c r="AC147" s="13">
        <f>SUM(AC126:AC146)</f>
        <v>3174.5646719999991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4686.8381999999992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30" t="s">
        <v>18</v>
      </c>
      <c r="W149" s="331"/>
      <c r="X149" s="331"/>
      <c r="Y149" s="332"/>
      <c r="Z149" s="55"/>
      <c r="AA149" s="42">
        <f>W148-Z147</f>
        <v>187.47352799999953</v>
      </c>
      <c r="AB149" s="61"/>
      <c r="AC149" s="17"/>
    </row>
    <row r="153" spans="1:29" ht="26.25" x14ac:dyDescent="0.4">
      <c r="B153" s="329" t="s">
        <v>96</v>
      </c>
      <c r="C153" s="329"/>
      <c r="D153" s="329"/>
      <c r="E153" s="329"/>
      <c r="F153" s="329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12" t="s">
        <v>217</v>
      </c>
      <c r="F155" s="38"/>
      <c r="G155" s="45">
        <v>150</v>
      </c>
      <c r="H155" s="313">
        <f t="shared" ref="H155:I177" si="57">G155*0.99</f>
        <v>148.5</v>
      </c>
      <c r="I155" s="45">
        <f>H155*0.99</f>
        <v>147.01499999999999</v>
      </c>
      <c r="J155" s="45"/>
      <c r="K155" s="45">
        <f>H155*0.96</f>
        <v>142.56</v>
      </c>
      <c r="L155" s="46">
        <v>774</v>
      </c>
      <c r="M155" s="59">
        <f>I155-J155</f>
        <v>147.01499999999999</v>
      </c>
      <c r="N155" s="10">
        <f>M155*0.96</f>
        <v>141.13439999999997</v>
      </c>
      <c r="Q155" s="329" t="s">
        <v>0</v>
      </c>
      <c r="R155" s="329"/>
      <c r="S155" s="329"/>
      <c r="T155" s="329"/>
      <c r="U155" s="329"/>
    </row>
    <row r="156" spans="1:29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38"/>
      <c r="G156" s="45">
        <v>200</v>
      </c>
      <c r="H156" s="45">
        <f t="shared" si="57"/>
        <v>198</v>
      </c>
      <c r="I156" s="45">
        <f t="shared" si="57"/>
        <v>196.02</v>
      </c>
      <c r="J156" s="45"/>
      <c r="K156" s="45">
        <f t="shared" ref="K156:K177" si="58">H156*0.96</f>
        <v>190.07999999999998</v>
      </c>
      <c r="L156" s="181">
        <v>772</v>
      </c>
      <c r="M156" s="59">
        <f t="shared" ref="M156:M177" si="59">I156-J156</f>
        <v>196.02</v>
      </c>
      <c r="N156" s="10">
        <f t="shared" ref="N156:N177" si="60">M156*0.96</f>
        <v>188.17920000000001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1030</v>
      </c>
      <c r="F157" s="38"/>
      <c r="G157" s="45">
        <v>970</v>
      </c>
      <c r="H157" s="45">
        <f t="shared" si="57"/>
        <v>960.3</v>
      </c>
      <c r="I157" s="45">
        <f t="shared" si="57"/>
        <v>950.697</v>
      </c>
      <c r="J157" s="45">
        <v>470</v>
      </c>
      <c r="K157" s="45">
        <f t="shared" si="58"/>
        <v>921.88799999999992</v>
      </c>
      <c r="L157" s="311">
        <v>771</v>
      </c>
      <c r="M157" s="59">
        <f t="shared" si="59"/>
        <v>480.697</v>
      </c>
      <c r="N157" s="10">
        <f t="shared" si="60"/>
        <v>461.46911999999998</v>
      </c>
      <c r="P157" s="44"/>
      <c r="Q157" s="38"/>
      <c r="R157" s="38"/>
      <c r="S157" s="38"/>
      <c r="T157" s="38"/>
      <c r="U157" s="38"/>
      <c r="V157" s="45"/>
      <c r="W157" s="45">
        <f t="shared" ref="W157:X179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999</v>
      </c>
      <c r="F158" s="38"/>
      <c r="G158" s="45">
        <v>550</v>
      </c>
      <c r="H158" s="313">
        <f t="shared" si="57"/>
        <v>544.5</v>
      </c>
      <c r="I158" s="45">
        <f t="shared" si="57"/>
        <v>539.05499999999995</v>
      </c>
      <c r="J158" s="45">
        <v>270</v>
      </c>
      <c r="K158" s="45">
        <f t="shared" si="58"/>
        <v>522.72</v>
      </c>
      <c r="L158" s="46">
        <v>774</v>
      </c>
      <c r="M158" s="59">
        <f t="shared" si="59"/>
        <v>269.05499999999995</v>
      </c>
      <c r="N158" s="10">
        <f t="shared" si="60"/>
        <v>258.29279999999994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9" si="62">W158*0.98</f>
        <v>0</v>
      </c>
      <c r="AA158" s="46"/>
      <c r="AB158" s="59">
        <f t="shared" ref="AB158:AB179" si="63">X158-Y158</f>
        <v>0</v>
      </c>
      <c r="AC158" s="10">
        <f t="shared" ref="AC158:AC171" si="64">AB158*0.99</f>
        <v>0</v>
      </c>
    </row>
    <row r="159" spans="1:29" x14ac:dyDescent="0.25">
      <c r="A159" s="44">
        <v>45239</v>
      </c>
      <c r="B159" s="38" t="s">
        <v>12</v>
      </c>
      <c r="C159" s="38" t="s">
        <v>122</v>
      </c>
      <c r="D159" s="38" t="s">
        <v>1041</v>
      </c>
      <c r="E159" s="38" t="s">
        <v>962</v>
      </c>
      <c r="F159" s="38"/>
      <c r="G159" s="45">
        <v>340</v>
      </c>
      <c r="H159" s="313">
        <f t="shared" si="57"/>
        <v>336.6</v>
      </c>
      <c r="I159" s="45">
        <f t="shared" si="57"/>
        <v>333.23400000000004</v>
      </c>
      <c r="J159" s="45">
        <v>170</v>
      </c>
      <c r="K159" s="45">
        <f t="shared" si="58"/>
        <v>323.13600000000002</v>
      </c>
      <c r="L159" s="46">
        <v>774</v>
      </c>
      <c r="M159" s="59">
        <f t="shared" si="59"/>
        <v>163.23400000000004</v>
      </c>
      <c r="N159" s="10">
        <f t="shared" si="60"/>
        <v>156.70464000000004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>
        <v>45240</v>
      </c>
      <c r="B160" s="38" t="s">
        <v>214</v>
      </c>
      <c r="C160" s="38" t="s">
        <v>133</v>
      </c>
      <c r="D160" s="38" t="s">
        <v>179</v>
      </c>
      <c r="E160" s="38" t="s">
        <v>217</v>
      </c>
      <c r="F160" s="38"/>
      <c r="G160" s="45">
        <v>150</v>
      </c>
      <c r="H160" s="45">
        <f t="shared" si="57"/>
        <v>148.5</v>
      </c>
      <c r="I160" s="45">
        <f t="shared" si="57"/>
        <v>147.01499999999999</v>
      </c>
      <c r="J160" s="45"/>
      <c r="K160" s="45">
        <f t="shared" si="58"/>
        <v>142.56</v>
      </c>
      <c r="L160" s="311">
        <v>771</v>
      </c>
      <c r="M160" s="59">
        <f t="shared" si="59"/>
        <v>147.01499999999999</v>
      </c>
      <c r="N160" s="10">
        <f t="shared" si="60"/>
        <v>141.13439999999997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>
        <v>45242</v>
      </c>
      <c r="B161" s="38" t="s">
        <v>689</v>
      </c>
      <c r="C161" s="38" t="s">
        <v>122</v>
      </c>
      <c r="D161" s="38" t="s">
        <v>179</v>
      </c>
      <c r="E161" s="38" t="s">
        <v>261</v>
      </c>
      <c r="F161" s="38"/>
      <c r="G161" s="45">
        <v>270</v>
      </c>
      <c r="H161" s="313">
        <f t="shared" si="57"/>
        <v>267.3</v>
      </c>
      <c r="I161" s="45">
        <f t="shared" si="57"/>
        <v>264.62700000000001</v>
      </c>
      <c r="J161" s="45">
        <v>100</v>
      </c>
      <c r="K161" s="45">
        <f t="shared" si="58"/>
        <v>256.608</v>
      </c>
      <c r="L161" s="46">
        <v>774</v>
      </c>
      <c r="M161" s="59">
        <f t="shared" si="59"/>
        <v>164.62700000000001</v>
      </c>
      <c r="N161" s="10">
        <f t="shared" si="60"/>
        <v>158.04192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>
        <v>45182</v>
      </c>
      <c r="B162" s="38" t="s">
        <v>689</v>
      </c>
      <c r="C162" s="38" t="s">
        <v>122</v>
      </c>
      <c r="D162" s="38" t="s">
        <v>962</v>
      </c>
      <c r="E162" s="38" t="s">
        <v>217</v>
      </c>
      <c r="F162" s="38"/>
      <c r="G162" s="45">
        <v>150</v>
      </c>
      <c r="H162" s="313">
        <f t="shared" si="57"/>
        <v>148.5</v>
      </c>
      <c r="I162" s="45">
        <f t="shared" si="57"/>
        <v>147.01499999999999</v>
      </c>
      <c r="J162" s="45"/>
      <c r="K162" s="45">
        <f t="shared" si="58"/>
        <v>142.56</v>
      </c>
      <c r="L162" s="46">
        <v>774</v>
      </c>
      <c r="M162" s="59">
        <f t="shared" si="59"/>
        <v>147.01499999999999</v>
      </c>
      <c r="N162" s="10">
        <f t="shared" si="60"/>
        <v>141.13439999999997</v>
      </c>
      <c r="P162" s="44"/>
      <c r="Q162" s="38"/>
      <c r="R162" s="38"/>
      <c r="S162" s="38"/>
      <c r="T162" s="38"/>
      <c r="U162" s="38"/>
      <c r="V162" s="45"/>
      <c r="W162" s="45"/>
      <c r="X162" s="45"/>
      <c r="Y162" s="45"/>
      <c r="Z162" s="45"/>
      <c r="AA162" s="46"/>
      <c r="AB162" s="59"/>
      <c r="AC162" s="10"/>
    </row>
    <row r="163" spans="1:29" x14ac:dyDescent="0.25">
      <c r="A163" s="44">
        <v>45243</v>
      </c>
      <c r="B163" s="38" t="s">
        <v>214</v>
      </c>
      <c r="C163" s="38" t="s">
        <v>133</v>
      </c>
      <c r="D163" s="38" t="s">
        <v>179</v>
      </c>
      <c r="E163" s="38" t="s">
        <v>741</v>
      </c>
      <c r="F163" s="38"/>
      <c r="G163" s="45">
        <v>340</v>
      </c>
      <c r="H163" s="45">
        <f t="shared" si="57"/>
        <v>336.6</v>
      </c>
      <c r="I163" s="45">
        <f t="shared" si="57"/>
        <v>333.23400000000004</v>
      </c>
      <c r="J163" s="45">
        <v>120</v>
      </c>
      <c r="K163" s="45">
        <f t="shared" si="58"/>
        <v>323.13600000000002</v>
      </c>
      <c r="L163" s="311">
        <v>771</v>
      </c>
      <c r="M163" s="59">
        <f t="shared" si="59"/>
        <v>213.23400000000004</v>
      </c>
      <c r="N163" s="10">
        <f t="shared" si="60"/>
        <v>204.70464000000004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>
        <v>45245</v>
      </c>
      <c r="B164" s="38" t="s">
        <v>689</v>
      </c>
      <c r="C164" s="38" t="s">
        <v>122</v>
      </c>
      <c r="D164" s="38" t="s">
        <v>1052</v>
      </c>
      <c r="E164" s="38" t="s">
        <v>962</v>
      </c>
      <c r="F164" s="38"/>
      <c r="G164" s="45">
        <v>340</v>
      </c>
      <c r="H164" s="313">
        <f t="shared" si="57"/>
        <v>336.6</v>
      </c>
      <c r="I164" s="45">
        <f t="shared" si="57"/>
        <v>333.23400000000004</v>
      </c>
      <c r="J164" s="45">
        <v>170</v>
      </c>
      <c r="K164" s="45">
        <f t="shared" si="58"/>
        <v>323.13600000000002</v>
      </c>
      <c r="L164" s="46">
        <v>774</v>
      </c>
      <c r="M164" s="59">
        <f t="shared" si="59"/>
        <v>163.23400000000004</v>
      </c>
      <c r="N164" s="10">
        <f t="shared" si="60"/>
        <v>156.70464000000004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>
        <v>45245</v>
      </c>
      <c r="B165" s="38" t="s">
        <v>743</v>
      </c>
      <c r="C165" s="38" t="s">
        <v>109</v>
      </c>
      <c r="D165" s="38" t="s">
        <v>179</v>
      </c>
      <c r="E165" s="38" t="s">
        <v>217</v>
      </c>
      <c r="F165" s="38"/>
      <c r="G165" s="45">
        <v>200</v>
      </c>
      <c r="H165" s="45">
        <f t="shared" si="57"/>
        <v>198</v>
      </c>
      <c r="I165" s="45">
        <f t="shared" si="57"/>
        <v>196.02</v>
      </c>
      <c r="J165" s="45"/>
      <c r="K165" s="45">
        <f t="shared" si="58"/>
        <v>190.07999999999998</v>
      </c>
      <c r="L165" s="181">
        <v>772</v>
      </c>
      <c r="M165" s="59">
        <f t="shared" si="59"/>
        <v>196.02</v>
      </c>
      <c r="N165" s="10">
        <f t="shared" si="60"/>
        <v>188.17920000000001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>
        <v>45246</v>
      </c>
      <c r="B166" s="38" t="s">
        <v>743</v>
      </c>
      <c r="C166" s="38" t="s">
        <v>109</v>
      </c>
      <c r="D166" s="38" t="s">
        <v>962</v>
      </c>
      <c r="E166" s="38" t="s">
        <v>134</v>
      </c>
      <c r="F166" s="38"/>
      <c r="G166" s="45">
        <v>175</v>
      </c>
      <c r="H166" s="45">
        <f t="shared" si="57"/>
        <v>173.25</v>
      </c>
      <c r="I166" s="45">
        <f t="shared" si="57"/>
        <v>171.51750000000001</v>
      </c>
      <c r="J166" s="45"/>
      <c r="K166" s="45">
        <f t="shared" si="58"/>
        <v>166.32</v>
      </c>
      <c r="L166" s="181">
        <v>772</v>
      </c>
      <c r="M166" s="59">
        <f t="shared" si="59"/>
        <v>171.51750000000001</v>
      </c>
      <c r="N166" s="10">
        <f t="shared" si="60"/>
        <v>164.6568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>
        <v>45247</v>
      </c>
      <c r="B167" s="38" t="s">
        <v>689</v>
      </c>
      <c r="C167" s="38" t="s">
        <v>122</v>
      </c>
      <c r="D167" s="38" t="s">
        <v>179</v>
      </c>
      <c r="E167" s="38" t="s">
        <v>189</v>
      </c>
      <c r="F167" s="38"/>
      <c r="G167" s="45">
        <v>270</v>
      </c>
      <c r="H167" s="313">
        <f t="shared" si="57"/>
        <v>267.3</v>
      </c>
      <c r="I167" s="45">
        <f t="shared" si="57"/>
        <v>264.62700000000001</v>
      </c>
      <c r="J167" s="45">
        <v>120</v>
      </c>
      <c r="K167" s="45">
        <f t="shared" si="58"/>
        <v>256.608</v>
      </c>
      <c r="L167" s="46">
        <v>774</v>
      </c>
      <c r="M167" s="59">
        <f t="shared" si="59"/>
        <v>144.62700000000001</v>
      </c>
      <c r="N167" s="10">
        <f t="shared" si="60"/>
        <v>138.84192000000002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>
        <v>45248</v>
      </c>
      <c r="B168" s="38" t="s">
        <v>689</v>
      </c>
      <c r="C168" s="38" t="s">
        <v>122</v>
      </c>
      <c r="D168" s="38" t="s">
        <v>179</v>
      </c>
      <c r="E168" s="38" t="s">
        <v>741</v>
      </c>
      <c r="F168" s="38"/>
      <c r="G168" s="45">
        <v>270</v>
      </c>
      <c r="H168" s="313">
        <f t="shared" si="57"/>
        <v>267.3</v>
      </c>
      <c r="I168" s="45">
        <f t="shared" si="57"/>
        <v>264.62700000000001</v>
      </c>
      <c r="J168" s="45">
        <v>100</v>
      </c>
      <c r="K168" s="45">
        <f t="shared" si="58"/>
        <v>256.608</v>
      </c>
      <c r="L168" s="46">
        <v>774</v>
      </c>
      <c r="M168" s="59">
        <f t="shared" si="59"/>
        <v>164.62700000000001</v>
      </c>
      <c r="N168" s="10">
        <f t="shared" si="60"/>
        <v>158.04192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>
        <v>45250</v>
      </c>
      <c r="B169" s="38" t="s">
        <v>214</v>
      </c>
      <c r="C169" s="38" t="s">
        <v>133</v>
      </c>
      <c r="D169" s="38" t="s">
        <v>179</v>
      </c>
      <c r="E169" s="38" t="s">
        <v>261</v>
      </c>
      <c r="F169" s="38"/>
      <c r="G169" s="45">
        <v>240</v>
      </c>
      <c r="H169" s="45">
        <f t="shared" si="57"/>
        <v>237.6</v>
      </c>
      <c r="I169" s="45">
        <f t="shared" si="57"/>
        <v>235.22399999999999</v>
      </c>
      <c r="J169" s="45">
        <v>100</v>
      </c>
      <c r="K169" s="45">
        <f t="shared" si="58"/>
        <v>228.09599999999998</v>
      </c>
      <c r="L169" s="311">
        <v>771</v>
      </c>
      <c r="M169" s="59">
        <f t="shared" si="59"/>
        <v>135.22399999999999</v>
      </c>
      <c r="N169" s="10">
        <f t="shared" si="60"/>
        <v>129.81503999999998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>
        <v>45251</v>
      </c>
      <c r="B170" s="38" t="s">
        <v>214</v>
      </c>
      <c r="C170" s="38" t="s">
        <v>133</v>
      </c>
      <c r="D170" s="38" t="s">
        <v>179</v>
      </c>
      <c r="E170" s="38" t="s">
        <v>394</v>
      </c>
      <c r="F170" s="38"/>
      <c r="G170" s="45">
        <v>580</v>
      </c>
      <c r="H170" s="45">
        <f t="shared" si="57"/>
        <v>574.20000000000005</v>
      </c>
      <c r="I170" s="45">
        <f t="shared" si="57"/>
        <v>568.45800000000008</v>
      </c>
      <c r="J170" s="60">
        <v>270</v>
      </c>
      <c r="K170" s="45">
        <f t="shared" si="58"/>
        <v>551.23199999999997</v>
      </c>
      <c r="L170" s="46"/>
      <c r="M170" s="59">
        <f t="shared" si="59"/>
        <v>298.45800000000008</v>
      </c>
      <c r="N170" s="10">
        <f t="shared" si="60"/>
        <v>286.51968000000005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>
        <v>45252</v>
      </c>
      <c r="B171" s="38" t="s">
        <v>743</v>
      </c>
      <c r="C171" s="38" t="s">
        <v>109</v>
      </c>
      <c r="D171" s="38" t="s">
        <v>179</v>
      </c>
      <c r="E171" s="38" t="s">
        <v>217</v>
      </c>
      <c r="F171" s="38"/>
      <c r="G171" s="45">
        <v>200</v>
      </c>
      <c r="H171" s="45">
        <f t="shared" si="57"/>
        <v>198</v>
      </c>
      <c r="I171" s="45">
        <f t="shared" si="57"/>
        <v>196.02</v>
      </c>
      <c r="J171" s="60"/>
      <c r="K171" s="45">
        <f t="shared" si="58"/>
        <v>190.07999999999998</v>
      </c>
      <c r="L171" s="46"/>
      <c r="M171" s="59">
        <f t="shared" si="59"/>
        <v>196.02</v>
      </c>
      <c r="N171" s="10">
        <f t="shared" si="60"/>
        <v>188.17920000000001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45"/>
      <c r="Z171" s="45">
        <f t="shared" si="62"/>
        <v>0</v>
      </c>
      <c r="AA171" s="46"/>
      <c r="AB171" s="59">
        <f t="shared" si="63"/>
        <v>0</v>
      </c>
      <c r="AC171" s="10">
        <f t="shared" si="64"/>
        <v>0</v>
      </c>
    </row>
    <row r="172" spans="1:29" x14ac:dyDescent="0.25">
      <c r="A172" s="44">
        <v>45253</v>
      </c>
      <c r="B172" s="38" t="s">
        <v>214</v>
      </c>
      <c r="C172" s="38" t="s">
        <v>133</v>
      </c>
      <c r="D172" s="38" t="s">
        <v>1052</v>
      </c>
      <c r="E172" s="38" t="s">
        <v>962</v>
      </c>
      <c r="F172" s="38"/>
      <c r="G172" s="45">
        <v>340</v>
      </c>
      <c r="H172" s="45">
        <f t="shared" si="57"/>
        <v>336.6</v>
      </c>
      <c r="I172" s="45">
        <f t="shared" si="57"/>
        <v>333.23400000000004</v>
      </c>
      <c r="J172" s="45"/>
      <c r="K172" s="45">
        <f t="shared" si="58"/>
        <v>323.13600000000002</v>
      </c>
      <c r="L172" s="46"/>
      <c r="M172" s="59">
        <f t="shared" si="59"/>
        <v>333.23400000000004</v>
      </c>
      <c r="N172" s="10">
        <f t="shared" si="60"/>
        <v>319.90464000000003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>
        <v>45253</v>
      </c>
      <c r="B173" s="38" t="s">
        <v>743</v>
      </c>
      <c r="C173" s="38" t="s">
        <v>109</v>
      </c>
      <c r="D173" s="38" t="s">
        <v>179</v>
      </c>
      <c r="E173" s="38" t="s">
        <v>409</v>
      </c>
      <c r="F173" s="38"/>
      <c r="G173" s="45">
        <v>580</v>
      </c>
      <c r="H173" s="45">
        <f t="shared" si="57"/>
        <v>574.20000000000005</v>
      </c>
      <c r="I173" s="45">
        <f t="shared" si="57"/>
        <v>568.45800000000008</v>
      </c>
      <c r="J173" s="38"/>
      <c r="K173" s="45">
        <f t="shared" si="58"/>
        <v>551.23199999999997</v>
      </c>
      <c r="L173" s="46"/>
      <c r="M173" s="59">
        <f t="shared" si="59"/>
        <v>568.45800000000008</v>
      </c>
      <c r="N173" s="10">
        <f t="shared" si="60"/>
        <v>545.71968000000004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60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>
        <v>45254</v>
      </c>
      <c r="B174" s="38" t="s">
        <v>743</v>
      </c>
      <c r="C174" s="38" t="s">
        <v>109</v>
      </c>
      <c r="D174" s="38" t="s">
        <v>1052</v>
      </c>
      <c r="E174" s="38" t="s">
        <v>962</v>
      </c>
      <c r="F174" s="38"/>
      <c r="G174" s="45">
        <v>340</v>
      </c>
      <c r="H174" s="45">
        <f t="shared" si="57"/>
        <v>336.6</v>
      </c>
      <c r="I174" s="45">
        <f t="shared" si="57"/>
        <v>333.23400000000004</v>
      </c>
      <c r="J174" s="38"/>
      <c r="K174" s="45">
        <f t="shared" si="58"/>
        <v>323.13600000000002</v>
      </c>
      <c r="L174" s="46"/>
      <c r="M174" s="59">
        <f t="shared" si="59"/>
        <v>333.23400000000004</v>
      </c>
      <c r="N174" s="10">
        <f t="shared" si="60"/>
        <v>319.90464000000003</v>
      </c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45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>
        <v>45255</v>
      </c>
      <c r="B175" s="38" t="s">
        <v>214</v>
      </c>
      <c r="C175" s="38" t="s">
        <v>133</v>
      </c>
      <c r="D175" s="38" t="s">
        <v>179</v>
      </c>
      <c r="E175" s="38" t="s">
        <v>409</v>
      </c>
      <c r="F175" s="38"/>
      <c r="G175" s="45">
        <v>580</v>
      </c>
      <c r="H175" s="45">
        <f t="shared" si="57"/>
        <v>574.20000000000005</v>
      </c>
      <c r="I175" s="45">
        <f t="shared" si="57"/>
        <v>568.45800000000008</v>
      </c>
      <c r="J175" s="38"/>
      <c r="K175" s="45">
        <f t="shared" si="58"/>
        <v>551.23199999999997</v>
      </c>
      <c r="L175" s="46"/>
      <c r="M175" s="46">
        <f t="shared" si="59"/>
        <v>568.45800000000008</v>
      </c>
      <c r="N175" s="10">
        <f t="shared" si="60"/>
        <v>545.71968000000004</v>
      </c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>
        <v>45257</v>
      </c>
      <c r="B176" s="38" t="s">
        <v>689</v>
      </c>
      <c r="C176" s="38" t="s">
        <v>122</v>
      </c>
      <c r="D176" s="38" t="s">
        <v>179</v>
      </c>
      <c r="E176" s="38" t="s">
        <v>804</v>
      </c>
      <c r="F176" s="38"/>
      <c r="G176" s="45">
        <v>140</v>
      </c>
      <c r="H176" s="45">
        <f t="shared" si="57"/>
        <v>138.6</v>
      </c>
      <c r="I176" s="45">
        <f t="shared" si="57"/>
        <v>137.214</v>
      </c>
      <c r="J176" s="38"/>
      <c r="K176" s="45">
        <f t="shared" si="58"/>
        <v>133.05599999999998</v>
      </c>
      <c r="L176" s="46"/>
      <c r="M176" s="46">
        <f t="shared" si="59"/>
        <v>137.214</v>
      </c>
      <c r="N176" s="10">
        <f t="shared" si="60"/>
        <v>131.72543999999999</v>
      </c>
      <c r="P176" s="44"/>
      <c r="Q176" s="38"/>
      <c r="R176" s="38"/>
      <c r="S176" s="38"/>
      <c r="T176" s="38"/>
      <c r="U176" s="38"/>
      <c r="V176" s="45"/>
      <c r="W176" s="45"/>
      <c r="X176" s="45"/>
      <c r="Y176" s="38"/>
      <c r="Z176" s="45"/>
      <c r="AA176" s="46"/>
      <c r="AB176" s="59"/>
      <c r="AC176" s="10"/>
    </row>
    <row r="177" spans="1:29" x14ac:dyDescent="0.25">
      <c r="A177" s="44">
        <v>45259</v>
      </c>
      <c r="B177" s="38" t="s">
        <v>12</v>
      </c>
      <c r="C177" s="38" t="s">
        <v>213</v>
      </c>
      <c r="D177" s="38" t="s">
        <v>179</v>
      </c>
      <c r="E177" s="38" t="s">
        <v>1085</v>
      </c>
      <c r="F177" s="38"/>
      <c r="G177" s="45">
        <v>140</v>
      </c>
      <c r="H177" s="45">
        <f t="shared" si="57"/>
        <v>138.6</v>
      </c>
      <c r="I177" s="45">
        <f t="shared" si="57"/>
        <v>137.214</v>
      </c>
      <c r="J177" s="38"/>
      <c r="K177" s="45">
        <f t="shared" si="58"/>
        <v>133.05599999999998</v>
      </c>
      <c r="L177" s="46"/>
      <c r="M177" s="46">
        <f t="shared" si="59"/>
        <v>137.214</v>
      </c>
      <c r="N177" s="10">
        <f t="shared" si="60"/>
        <v>131.72543999999999</v>
      </c>
      <c r="P177" s="44"/>
      <c r="Q177" s="38"/>
      <c r="R177" s="38"/>
      <c r="S177" s="38"/>
      <c r="T177" s="38"/>
      <c r="U177" s="38"/>
      <c r="V177" s="45"/>
      <c r="W177" s="45"/>
      <c r="X177" s="45"/>
      <c r="Y177" s="38"/>
      <c r="Z177" s="45"/>
      <c r="AA177" s="46"/>
      <c r="AB177" s="59"/>
      <c r="AC177" s="10"/>
    </row>
    <row r="178" spans="1:29" x14ac:dyDescent="0.25">
      <c r="A178" s="44"/>
      <c r="B178" s="38"/>
      <c r="C178" s="38"/>
      <c r="D178" s="38"/>
      <c r="E178" s="38"/>
      <c r="F178" s="38"/>
      <c r="G178" s="45"/>
      <c r="H178" s="45"/>
      <c r="I178" s="45"/>
      <c r="J178" s="38"/>
      <c r="K178" s="45"/>
      <c r="L178" s="46"/>
      <c r="M178" s="46"/>
      <c r="N178" s="10"/>
      <c r="P178" s="44"/>
      <c r="Q178" s="38"/>
      <c r="R178" s="38"/>
      <c r="S178" s="38"/>
      <c r="T178" s="38"/>
      <c r="U178" s="38"/>
      <c r="V178" s="45"/>
      <c r="W178" s="45"/>
      <c r="X178" s="45"/>
      <c r="Y178" s="38"/>
      <c r="Z178" s="45"/>
      <c r="AA178" s="46"/>
      <c r="AB178" s="59"/>
      <c r="AC178" s="10"/>
    </row>
    <row r="179" spans="1:29" x14ac:dyDescent="0.25">
      <c r="A179" s="44"/>
      <c r="B179" s="38"/>
      <c r="C179" s="38"/>
      <c r="D179" s="38"/>
      <c r="E179" s="38"/>
      <c r="F179" s="38"/>
      <c r="G179" s="12" t="s">
        <v>14</v>
      </c>
      <c r="H179" s="13">
        <f>SUM(H155:H177)</f>
        <v>7439.8500000000013</v>
      </c>
      <c r="I179" s="13"/>
      <c r="J179" s="13" t="s">
        <v>82</v>
      </c>
      <c r="K179" s="13">
        <f>SUM(K155:K177)</f>
        <v>7142.2559999999994</v>
      </c>
      <c r="L179" s="13"/>
      <c r="M179" s="13"/>
      <c r="N179" s="13">
        <f>SUM(N155:N177)</f>
        <v>5256.4334399999998</v>
      </c>
      <c r="P179" s="44"/>
      <c r="Q179" s="38"/>
      <c r="R179" s="38"/>
      <c r="S179" s="38"/>
      <c r="T179" s="38"/>
      <c r="U179" s="38"/>
      <c r="V179" s="45"/>
      <c r="W179" s="45">
        <f t="shared" si="61"/>
        <v>0</v>
      </c>
      <c r="X179" s="45">
        <f t="shared" si="61"/>
        <v>0</v>
      </c>
      <c r="Y179" s="38"/>
      <c r="Z179" s="45">
        <f t="shared" si="62"/>
        <v>0</v>
      </c>
      <c r="AA179" s="46"/>
      <c r="AB179" s="59">
        <f t="shared" si="63"/>
        <v>0</v>
      </c>
      <c r="AC179" s="10">
        <f>AB179*0.99</f>
        <v>0</v>
      </c>
    </row>
    <row r="180" spans="1:29" x14ac:dyDescent="0.25">
      <c r="A180" s="44"/>
      <c r="B180" s="38"/>
      <c r="C180" s="38"/>
      <c r="D180" s="38"/>
      <c r="E180" s="38"/>
      <c r="F180" s="38"/>
      <c r="G180" s="12" t="s">
        <v>83</v>
      </c>
      <c r="H180" s="47">
        <f>H179*0.99</f>
        <v>7365.451500000001</v>
      </c>
      <c r="I180" s="47"/>
      <c r="J180" s="8"/>
      <c r="K180" s="8"/>
      <c r="L180" s="10"/>
      <c r="M180" s="10"/>
      <c r="N180" s="10"/>
      <c r="P180" s="44"/>
      <c r="Q180" s="38"/>
      <c r="R180" s="38"/>
      <c r="S180" s="38"/>
      <c r="T180" s="38"/>
      <c r="U180" s="38"/>
      <c r="V180" s="45"/>
      <c r="W180" s="45"/>
      <c r="X180" s="45"/>
      <c r="Y180" s="38"/>
      <c r="Z180" s="45"/>
      <c r="AA180" s="46"/>
      <c r="AB180" s="46"/>
      <c r="AC180" s="10"/>
    </row>
    <row r="181" spans="1:29" ht="15.75" x14ac:dyDescent="0.25">
      <c r="A181" s="37"/>
      <c r="B181" s="38"/>
      <c r="C181" s="38"/>
      <c r="D181" s="38"/>
      <c r="E181" s="38"/>
      <c r="F181" s="38"/>
      <c r="G181" s="330" t="s">
        <v>18</v>
      </c>
      <c r="H181" s="331"/>
      <c r="I181" s="331"/>
      <c r="J181" s="332"/>
      <c r="K181" s="55"/>
      <c r="L181" s="42">
        <f>H180-K179</f>
        <v>223.19550000000163</v>
      </c>
      <c r="M181" s="61"/>
      <c r="N181" s="17"/>
      <c r="P181" s="44"/>
      <c r="Q181" s="38"/>
      <c r="R181" s="38"/>
      <c r="S181" s="38"/>
      <c r="T181" s="38"/>
      <c r="U181" s="38"/>
      <c r="V181" s="12" t="s">
        <v>14</v>
      </c>
      <c r="W181" s="13">
        <f>SUM(W157:W180)</f>
        <v>0</v>
      </c>
      <c r="X181" s="13"/>
      <c r="Y181" s="13" t="s">
        <v>82</v>
      </c>
      <c r="Z181" s="13">
        <f>SUM(Z157:Z180)</f>
        <v>0</v>
      </c>
      <c r="AA181" s="13"/>
      <c r="AB181" s="13"/>
      <c r="AC181" s="13">
        <f>SUM(AC157:AC180)</f>
        <v>0</v>
      </c>
    </row>
    <row r="182" spans="1:29" x14ac:dyDescent="0.25">
      <c r="P182" s="44"/>
      <c r="Q182" s="38"/>
      <c r="R182" s="38"/>
      <c r="S182" s="38"/>
      <c r="T182" s="38"/>
      <c r="U182" s="38"/>
      <c r="V182" s="12" t="s">
        <v>83</v>
      </c>
      <c r="W182" s="47">
        <f>W181*0.99</f>
        <v>0</v>
      </c>
      <c r="X182" s="47"/>
      <c r="Y182" s="8"/>
      <c r="Z182" s="8"/>
      <c r="AA182" s="10"/>
      <c r="AB182" s="10"/>
      <c r="AC182" s="10"/>
    </row>
    <row r="183" spans="1:29" ht="15.75" x14ac:dyDescent="0.25">
      <c r="P183" s="37"/>
      <c r="Q183" s="38"/>
      <c r="R183" s="38"/>
      <c r="S183" s="38"/>
      <c r="T183" s="38"/>
      <c r="U183" s="38"/>
      <c r="V183" s="330" t="s">
        <v>18</v>
      </c>
      <c r="W183" s="331"/>
      <c r="X183" s="331"/>
      <c r="Y183" s="332"/>
      <c r="Z183" s="55"/>
      <c r="AA183" s="42">
        <f>W182-Z181</f>
        <v>0</v>
      </c>
      <c r="AB183" s="61"/>
      <c r="AC183" s="17"/>
    </row>
  </sheetData>
  <mergeCells count="24">
    <mergeCell ref="B153:F153"/>
    <mergeCell ref="Q155:U155"/>
    <mergeCell ref="G181:J181"/>
    <mergeCell ref="V183:Y183"/>
    <mergeCell ref="V116:Y116"/>
    <mergeCell ref="B123:F123"/>
    <mergeCell ref="Q124:U124"/>
    <mergeCell ref="G147:J147"/>
    <mergeCell ref="V149:Y149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99FF"/>
  </sheetPr>
  <dimension ref="A1:AE204"/>
  <sheetViews>
    <sheetView topLeftCell="A165" zoomScale="90" zoomScaleNormal="90" workbookViewId="0">
      <selection activeCell="J176" sqref="J176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38" t="s">
        <v>24</v>
      </c>
      <c r="D1" s="338"/>
      <c r="E1" s="338"/>
      <c r="M1" s="338" t="s">
        <v>87</v>
      </c>
      <c r="N1" s="338"/>
      <c r="O1" s="338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22" t="s">
        <v>18</v>
      </c>
      <c r="G28" s="323"/>
      <c r="H28" s="324"/>
      <c r="I28" s="42">
        <f>G27-I26</f>
        <v>97.199999999999818</v>
      </c>
      <c r="P28" s="322" t="s">
        <v>18</v>
      </c>
      <c r="Q28" s="323"/>
      <c r="R28" s="324"/>
      <c r="S28" s="42">
        <f>Q27-S26</f>
        <v>299</v>
      </c>
    </row>
    <row r="34" spans="1:28" ht="26.25" x14ac:dyDescent="0.4">
      <c r="C34" s="338" t="s">
        <v>88</v>
      </c>
      <c r="D34" s="338"/>
      <c r="E34" s="338"/>
      <c r="M34" s="338" t="s">
        <v>89</v>
      </c>
      <c r="N34" s="338"/>
      <c r="O34" s="338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22" t="s">
        <v>18</v>
      </c>
      <c r="G66" s="323"/>
      <c r="H66" s="324"/>
      <c r="I66" s="42">
        <f>G65-I64</f>
        <v>341</v>
      </c>
      <c r="P66" s="322" t="s">
        <v>18</v>
      </c>
      <c r="Q66" s="323"/>
      <c r="R66" s="324"/>
      <c r="S66" s="42">
        <f>Q65-S64</f>
        <v>176.10000000000036</v>
      </c>
    </row>
    <row r="70" spans="1:31" ht="26.25" x14ac:dyDescent="0.4">
      <c r="C70" s="338" t="s">
        <v>90</v>
      </c>
      <c r="D70" s="338"/>
      <c r="E70" s="338"/>
      <c r="M70" s="338" t="s">
        <v>91</v>
      </c>
      <c r="N70" s="338"/>
      <c r="O70" s="338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22" t="s">
        <v>18</v>
      </c>
      <c r="Q97" s="323"/>
      <c r="R97" s="324"/>
      <c r="S97" s="42">
        <f>Q96-S95</f>
        <v>204.5</v>
      </c>
    </row>
    <row r="98" spans="1:27" ht="15.75" x14ac:dyDescent="0.25">
      <c r="F98" s="322" t="s">
        <v>18</v>
      </c>
      <c r="G98" s="323"/>
      <c r="H98" s="324"/>
      <c r="I98" s="42">
        <f>G97-I96</f>
        <v>440.60000000000036</v>
      </c>
    </row>
    <row r="102" spans="1:27" ht="26.25" x14ac:dyDescent="0.4">
      <c r="M102" s="338" t="s">
        <v>93</v>
      </c>
      <c r="N102" s="338"/>
      <c r="O102" s="338"/>
      <c r="W102" s="336"/>
      <c r="X102" s="336"/>
      <c r="Y102" s="336"/>
    </row>
    <row r="103" spans="1:27" ht="26.25" x14ac:dyDescent="0.4">
      <c r="C103" s="338" t="s">
        <v>92</v>
      </c>
      <c r="D103" s="338"/>
      <c r="E103" s="338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37"/>
      <c r="Z115" s="337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22" t="s">
        <v>18</v>
      </c>
      <c r="Q138" s="323"/>
      <c r="R138" s="324"/>
      <c r="S138" s="42">
        <f>Q137-S136</f>
        <v>132</v>
      </c>
    </row>
    <row r="139" spans="1:19" ht="15.75" x14ac:dyDescent="0.25">
      <c r="F139" s="322" t="s">
        <v>18</v>
      </c>
      <c r="G139" s="323"/>
      <c r="H139" s="324"/>
      <c r="I139" s="42">
        <f>G138-I137</f>
        <v>400.60000000000036</v>
      </c>
    </row>
    <row r="143" spans="1:19" ht="26.25" x14ac:dyDescent="0.4">
      <c r="M143" s="338" t="s">
        <v>99</v>
      </c>
      <c r="N143" s="338"/>
      <c r="O143" s="338"/>
    </row>
    <row r="144" spans="1:19" ht="26.25" x14ac:dyDescent="0.4">
      <c r="C144" s="338" t="s">
        <v>94</v>
      </c>
      <c r="D144" s="338"/>
      <c r="E144" s="338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1008</v>
      </c>
      <c r="O163" s="8" t="s">
        <v>1007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22" t="s">
        <v>18</v>
      </c>
      <c r="Q170" s="323"/>
      <c r="R170" s="324"/>
      <c r="S170" s="42">
        <f>Q169-S168</f>
        <v>233.89999999999964</v>
      </c>
    </row>
    <row r="171" spans="1:19" ht="15.75" x14ac:dyDescent="0.25">
      <c r="F171" s="322" t="s">
        <v>18</v>
      </c>
      <c r="G171" s="323"/>
      <c r="H171" s="324"/>
      <c r="I171" s="42">
        <f>G170-I169</f>
        <v>105</v>
      </c>
    </row>
    <row r="176" spans="1:19" ht="26.25" x14ac:dyDescent="0.4">
      <c r="M176" s="338" t="s">
        <v>0</v>
      </c>
      <c r="N176" s="338"/>
      <c r="O176" s="338"/>
    </row>
    <row r="177" spans="1:19" ht="26.25" x14ac:dyDescent="0.4">
      <c r="C177" s="338" t="s">
        <v>96</v>
      </c>
      <c r="D177" s="338"/>
      <c r="E177" s="338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48"/>
      <c r="I179" s="49">
        <v>285</v>
      </c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>
        <v>45256</v>
      </c>
      <c r="B180" s="38" t="s">
        <v>423</v>
      </c>
      <c r="C180" s="38" t="s">
        <v>283</v>
      </c>
      <c r="D180" s="38" t="s">
        <v>840</v>
      </c>
      <c r="E180" s="38" t="s">
        <v>162</v>
      </c>
      <c r="F180" s="38">
        <v>8986</v>
      </c>
      <c r="G180" s="48">
        <v>300</v>
      </c>
      <c r="H180" s="48"/>
      <c r="I180" s="49">
        <v>285</v>
      </c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600</v>
      </c>
      <c r="H202" s="13">
        <f>SUM(H195:H201)</f>
        <v>0</v>
      </c>
      <c r="I202" s="13">
        <f>SUM(I179:I201)</f>
        <v>570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594</v>
      </c>
      <c r="H203" s="10"/>
      <c r="I203" s="10"/>
      <c r="P203" s="322" t="s">
        <v>18</v>
      </c>
      <c r="Q203" s="323"/>
      <c r="R203" s="324"/>
      <c r="S203" s="42">
        <f>Q202-S201</f>
        <v>0</v>
      </c>
    </row>
    <row r="204" spans="1:19" ht="15.75" x14ac:dyDescent="0.25">
      <c r="F204" s="322" t="s">
        <v>18</v>
      </c>
      <c r="G204" s="323"/>
      <c r="H204" s="324"/>
      <c r="I204" s="42">
        <f>G203-I202</f>
        <v>24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8" tint="-0.499984740745262"/>
  </sheetPr>
  <dimension ref="A1:V135"/>
  <sheetViews>
    <sheetView workbookViewId="0">
      <selection activeCell="C12" sqref="C12"/>
    </sheetView>
  </sheetViews>
  <sheetFormatPr baseColWidth="10" defaultRowHeight="15" x14ac:dyDescent="0.25"/>
  <cols>
    <col min="9" max="9" width="16.5703125" customWidth="1"/>
    <col min="10" max="10" width="15.42578125" bestFit="1" customWidth="1"/>
    <col min="13" max="13" width="14.85546875" customWidth="1"/>
  </cols>
  <sheetData>
    <row r="1" spans="1:21" x14ac:dyDescent="0.25">
      <c r="D1" s="335" t="s">
        <v>96</v>
      </c>
      <c r="E1" s="335"/>
      <c r="F1" s="335"/>
      <c r="G1" s="335"/>
      <c r="O1" s="335" t="s">
        <v>0</v>
      </c>
      <c r="P1" s="335"/>
      <c r="Q1" s="335"/>
      <c r="R1" s="335"/>
    </row>
    <row r="2" spans="1:21" x14ac:dyDescent="0.25">
      <c r="D2" s="319"/>
      <c r="E2" s="319"/>
      <c r="F2" s="319"/>
      <c r="G2" s="319"/>
      <c r="J2" t="s">
        <v>1053</v>
      </c>
      <c r="O2" s="319"/>
      <c r="P2" s="319"/>
      <c r="Q2" s="319"/>
      <c r="R2" s="319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38">
        <v>7807025841</v>
      </c>
      <c r="G4" s="10">
        <v>150</v>
      </c>
      <c r="H4" s="10"/>
      <c r="I4" s="10">
        <v>140</v>
      </c>
      <c r="J4" s="118">
        <v>768</v>
      </c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38">
        <v>7807025842</v>
      </c>
      <c r="G5" s="10">
        <v>150</v>
      </c>
      <c r="H5" s="10"/>
      <c r="I5" s="10">
        <v>140</v>
      </c>
      <c r="J5" s="118">
        <v>768</v>
      </c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38">
        <v>7807025880</v>
      </c>
      <c r="G6" s="10">
        <v>140</v>
      </c>
      <c r="H6" s="10"/>
      <c r="I6" s="10">
        <v>130</v>
      </c>
      <c r="J6" s="118">
        <v>768</v>
      </c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38">
        <v>7807025883</v>
      </c>
      <c r="G7" s="10">
        <v>170</v>
      </c>
      <c r="H7" s="10"/>
      <c r="I7" s="10">
        <v>160</v>
      </c>
      <c r="J7" s="118">
        <v>768</v>
      </c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38" t="s">
        <v>134</v>
      </c>
      <c r="F8" s="38">
        <v>7807025884</v>
      </c>
      <c r="G8" s="10">
        <v>170</v>
      </c>
      <c r="H8" s="10"/>
      <c r="I8" s="10">
        <v>160</v>
      </c>
      <c r="J8" s="118">
        <v>768</v>
      </c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>
        <v>45203</v>
      </c>
      <c r="B9" s="8" t="s">
        <v>1027</v>
      </c>
      <c r="C9" s="8" t="s">
        <v>1028</v>
      </c>
      <c r="D9" s="8" t="s">
        <v>711</v>
      </c>
      <c r="E9" s="38" t="s">
        <v>1029</v>
      </c>
      <c r="F9" s="38">
        <v>7807025906</v>
      </c>
      <c r="G9" s="10">
        <v>560</v>
      </c>
      <c r="H9" s="10"/>
      <c r="I9" s="10">
        <v>520</v>
      </c>
      <c r="J9" s="115">
        <v>779</v>
      </c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>
        <v>45246</v>
      </c>
      <c r="B10" s="8" t="s">
        <v>1027</v>
      </c>
      <c r="C10" s="8" t="s">
        <v>1028</v>
      </c>
      <c r="D10" s="8" t="s">
        <v>711</v>
      </c>
      <c r="E10" s="38" t="s">
        <v>980</v>
      </c>
      <c r="F10" s="38">
        <v>7807026049</v>
      </c>
      <c r="G10" s="10">
        <v>170</v>
      </c>
      <c r="H10" s="10"/>
      <c r="I10" s="216">
        <v>150</v>
      </c>
      <c r="J10" s="115">
        <v>779</v>
      </c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>
        <v>45250</v>
      </c>
      <c r="B11" s="8" t="s">
        <v>326</v>
      </c>
      <c r="C11" s="8" t="s">
        <v>141</v>
      </c>
      <c r="D11" s="8" t="s">
        <v>711</v>
      </c>
      <c r="E11" s="38" t="s">
        <v>217</v>
      </c>
      <c r="F11" s="38">
        <v>7807026080</v>
      </c>
      <c r="G11" s="10">
        <v>140</v>
      </c>
      <c r="H11" s="10"/>
      <c r="I11" s="10">
        <v>130</v>
      </c>
      <c r="J11" s="8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>
        <v>45251</v>
      </c>
      <c r="B12" s="8" t="s">
        <v>1068</v>
      </c>
      <c r="C12" s="8" t="s">
        <v>1069</v>
      </c>
      <c r="D12" s="8" t="s">
        <v>711</v>
      </c>
      <c r="E12" s="38" t="s">
        <v>1029</v>
      </c>
      <c r="F12" s="38">
        <v>7807026111</v>
      </c>
      <c r="G12" s="10">
        <v>560</v>
      </c>
      <c r="H12" s="10"/>
      <c r="I12" s="10">
        <v>520</v>
      </c>
      <c r="J12" s="8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>
        <v>45252</v>
      </c>
      <c r="B13" s="8" t="s">
        <v>1027</v>
      </c>
      <c r="C13" s="8" t="s">
        <v>1028</v>
      </c>
      <c r="D13" s="8" t="s">
        <v>711</v>
      </c>
      <c r="E13" s="38" t="s">
        <v>1029</v>
      </c>
      <c r="F13" s="38">
        <v>7807026018</v>
      </c>
      <c r="G13" s="10">
        <v>560</v>
      </c>
      <c r="H13" s="10"/>
      <c r="I13" s="10">
        <v>520</v>
      </c>
      <c r="J13" s="115">
        <v>779</v>
      </c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>
        <v>45253</v>
      </c>
      <c r="B14" s="8" t="s">
        <v>423</v>
      </c>
      <c r="C14" s="8" t="s">
        <v>283</v>
      </c>
      <c r="D14" s="8" t="s">
        <v>711</v>
      </c>
      <c r="E14" s="38" t="s">
        <v>217</v>
      </c>
      <c r="F14" s="38">
        <v>7807026135</v>
      </c>
      <c r="G14" s="10">
        <v>140</v>
      </c>
      <c r="H14" s="10"/>
      <c r="I14" s="10">
        <v>130</v>
      </c>
      <c r="J14" s="8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>
        <v>45253</v>
      </c>
      <c r="B15" s="8" t="s">
        <v>423</v>
      </c>
      <c r="C15" s="8" t="s">
        <v>283</v>
      </c>
      <c r="D15" s="8" t="s">
        <v>711</v>
      </c>
      <c r="E15" s="38" t="s">
        <v>134</v>
      </c>
      <c r="F15" s="38">
        <v>7807026136</v>
      </c>
      <c r="G15" s="10">
        <v>170</v>
      </c>
      <c r="H15" s="10"/>
      <c r="I15" s="10">
        <v>160</v>
      </c>
      <c r="J15" s="8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7">
        <v>45255</v>
      </c>
      <c r="B16" s="8" t="s">
        <v>818</v>
      </c>
      <c r="C16" s="8" t="s">
        <v>136</v>
      </c>
      <c r="D16" s="8" t="s">
        <v>711</v>
      </c>
      <c r="E16" s="8" t="s">
        <v>999</v>
      </c>
      <c r="F16" s="8">
        <v>7807026170</v>
      </c>
      <c r="G16" s="10">
        <v>560</v>
      </c>
      <c r="H16" s="10"/>
      <c r="I16" s="10">
        <v>540</v>
      </c>
      <c r="J16" s="8"/>
      <c r="L16" s="7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7">
        <v>45256</v>
      </c>
      <c r="B17" s="8" t="s">
        <v>1076</v>
      </c>
      <c r="C17" s="8" t="s">
        <v>1077</v>
      </c>
      <c r="D17" s="8" t="s">
        <v>711</v>
      </c>
      <c r="E17" s="8" t="s">
        <v>1078</v>
      </c>
      <c r="F17" s="8"/>
      <c r="G17" s="10">
        <v>560</v>
      </c>
      <c r="H17" s="10"/>
      <c r="I17" s="10">
        <v>520</v>
      </c>
      <c r="J17" s="8"/>
      <c r="L17" s="7"/>
      <c r="M17" s="8"/>
      <c r="N17" s="8"/>
      <c r="O17" s="8"/>
      <c r="P17" s="8"/>
      <c r="Q17" s="8"/>
      <c r="R17" s="10"/>
      <c r="S17" s="10"/>
      <c r="T17" s="10"/>
      <c r="U17" s="10"/>
    </row>
    <row r="18" spans="1:21" x14ac:dyDescent="0.25">
      <c r="A18" s="8"/>
      <c r="B18" s="8"/>
      <c r="C18" s="8"/>
      <c r="D18" s="8"/>
      <c r="E18" s="8"/>
      <c r="F18" s="8"/>
      <c r="G18" s="10"/>
      <c r="H18" s="10"/>
      <c r="I18" s="10"/>
      <c r="J18" s="8"/>
      <c r="L18" s="8"/>
      <c r="M18" s="8"/>
      <c r="N18" s="8"/>
      <c r="O18" s="8"/>
      <c r="P18" s="8"/>
      <c r="Q18" s="8"/>
      <c r="R18" s="10"/>
      <c r="S18" s="10"/>
      <c r="T18" s="10"/>
      <c r="U18" s="10"/>
    </row>
    <row r="19" spans="1:21" x14ac:dyDescent="0.25">
      <c r="A19" s="8"/>
      <c r="B19" s="8"/>
      <c r="C19" s="8"/>
      <c r="D19" s="8"/>
      <c r="E19" s="8"/>
      <c r="F19" s="12" t="s">
        <v>14</v>
      </c>
      <c r="G19" s="13">
        <f>SUM(G4:G18)</f>
        <v>4200</v>
      </c>
      <c r="H19" s="13">
        <f>SUM(H4:H18)</f>
        <v>0</v>
      </c>
      <c r="I19" s="13">
        <f>SUM(I4:I18)</f>
        <v>3920</v>
      </c>
      <c r="J19" s="13"/>
      <c r="L19" s="8"/>
      <c r="M19" s="8"/>
      <c r="N19" s="8"/>
      <c r="O19" s="8"/>
      <c r="P19" s="8"/>
      <c r="Q19" s="12" t="s">
        <v>14</v>
      </c>
      <c r="R19" s="13">
        <f>SUM(R4:R18)</f>
        <v>0</v>
      </c>
      <c r="S19" s="13">
        <f>SUM(S4:S18)</f>
        <v>0</v>
      </c>
      <c r="T19" s="13">
        <f>SUM(T4:T18)</f>
        <v>0</v>
      </c>
      <c r="U19" s="13">
        <f>SUM(U4:U18)</f>
        <v>350</v>
      </c>
    </row>
    <row r="20" spans="1:21" x14ac:dyDescent="0.25">
      <c r="A20" s="8"/>
      <c r="B20" s="31" t="s">
        <v>40</v>
      </c>
      <c r="C20" s="8"/>
      <c r="D20" s="8"/>
      <c r="E20" s="8"/>
      <c r="F20" s="12" t="s">
        <v>17</v>
      </c>
      <c r="G20" s="12">
        <f>G19*0.99</f>
        <v>4158</v>
      </c>
      <c r="H20" s="8"/>
      <c r="I20" s="8"/>
      <c r="J20" s="8"/>
      <c r="L20" s="8"/>
      <c r="M20" s="31" t="s">
        <v>40</v>
      </c>
      <c r="N20" s="8"/>
      <c r="O20" s="8"/>
      <c r="P20" s="8"/>
      <c r="Q20" s="12" t="s">
        <v>17</v>
      </c>
      <c r="R20" s="12">
        <f>R19*0.99</f>
        <v>0</v>
      </c>
      <c r="S20" s="8"/>
      <c r="T20" s="10">
        <f>R20-S19</f>
        <v>0</v>
      </c>
      <c r="U20" s="8"/>
    </row>
    <row r="21" spans="1:21" ht="15.75" x14ac:dyDescent="0.25">
      <c r="A21" s="8"/>
      <c r="B21" s="8"/>
      <c r="C21" s="8"/>
      <c r="D21" s="8"/>
      <c r="E21" s="8"/>
      <c r="F21" s="330" t="s">
        <v>18</v>
      </c>
      <c r="G21" s="331"/>
      <c r="H21" s="332"/>
      <c r="I21" s="42">
        <f>G20-I19</f>
        <v>238</v>
      </c>
      <c r="L21" s="8"/>
      <c r="M21" s="8"/>
      <c r="N21" s="8"/>
      <c r="O21" s="8"/>
      <c r="P21" s="8"/>
      <c r="Q21" s="330" t="s">
        <v>18</v>
      </c>
      <c r="R21" s="331"/>
      <c r="S21" s="332"/>
      <c r="T21" s="42">
        <f>T20-U19</f>
        <v>-350</v>
      </c>
    </row>
    <row r="25" spans="1:21" x14ac:dyDescent="0.25">
      <c r="D25" s="335" t="s">
        <v>88</v>
      </c>
      <c r="E25" s="335"/>
      <c r="F25" s="335"/>
      <c r="G25" s="335"/>
      <c r="O25" s="335" t="s">
        <v>89</v>
      </c>
      <c r="P25" s="335"/>
      <c r="Q25" s="335"/>
      <c r="R25" s="335"/>
    </row>
    <row r="26" spans="1:21" x14ac:dyDescent="0.25">
      <c r="D26" s="319"/>
      <c r="E26" s="319"/>
      <c r="F26" s="319"/>
      <c r="G26" s="319"/>
      <c r="O26" s="319"/>
      <c r="P26" s="319"/>
      <c r="Q26" s="319"/>
      <c r="R26" s="319"/>
    </row>
    <row r="27" spans="1:21" x14ac:dyDescent="0.25">
      <c r="A27" s="5" t="s">
        <v>26</v>
      </c>
      <c r="B27" s="5" t="s">
        <v>2</v>
      </c>
      <c r="C27" s="5" t="s">
        <v>3</v>
      </c>
      <c r="D27" s="5" t="s">
        <v>4</v>
      </c>
      <c r="E27" s="5" t="s">
        <v>5</v>
      </c>
      <c r="F27" s="5" t="s">
        <v>6</v>
      </c>
      <c r="G27" s="5" t="s">
        <v>7</v>
      </c>
      <c r="H27" s="35" t="s">
        <v>38</v>
      </c>
      <c r="I27" s="5" t="s">
        <v>39</v>
      </c>
      <c r="J27" s="24" t="s">
        <v>20</v>
      </c>
      <c r="K27" s="24" t="s">
        <v>391</v>
      </c>
      <c r="L27" s="5" t="s">
        <v>26</v>
      </c>
      <c r="M27" s="5" t="s">
        <v>2</v>
      </c>
      <c r="N27" s="5" t="s">
        <v>3</v>
      </c>
      <c r="O27" s="5" t="s">
        <v>4</v>
      </c>
      <c r="P27" s="5" t="s">
        <v>5</v>
      </c>
      <c r="Q27" s="5" t="s">
        <v>6</v>
      </c>
      <c r="R27" s="5" t="s">
        <v>7</v>
      </c>
      <c r="S27" s="35" t="s">
        <v>38</v>
      </c>
      <c r="T27" s="5" t="s">
        <v>39</v>
      </c>
      <c r="U27" s="24" t="s">
        <v>20</v>
      </c>
    </row>
    <row r="28" spans="1:21" x14ac:dyDescent="0.25">
      <c r="A28" s="7">
        <v>44999</v>
      </c>
      <c r="B28" s="8" t="s">
        <v>119</v>
      </c>
      <c r="C28" s="8" t="s">
        <v>144</v>
      </c>
      <c r="D28" s="8" t="s">
        <v>383</v>
      </c>
      <c r="E28" s="8" t="s">
        <v>148</v>
      </c>
      <c r="F28" s="8"/>
      <c r="G28" s="10">
        <v>450</v>
      </c>
      <c r="H28" s="10">
        <v>80</v>
      </c>
      <c r="I28" s="10">
        <v>370</v>
      </c>
      <c r="J28" s="10">
        <v>350</v>
      </c>
      <c r="K28" s="98">
        <v>484</v>
      </c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7"/>
      <c r="B38" s="8"/>
      <c r="C38" s="8"/>
      <c r="D38" s="8"/>
      <c r="E38" s="8"/>
      <c r="F38" s="8"/>
      <c r="G38" s="10"/>
      <c r="H38" s="10"/>
      <c r="I38" s="10"/>
      <c r="J38" s="10"/>
      <c r="L38" s="7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7"/>
      <c r="B39" s="8"/>
      <c r="C39" s="8"/>
      <c r="D39" s="8"/>
      <c r="E39" s="8"/>
      <c r="F39" s="8"/>
      <c r="G39" s="10"/>
      <c r="H39" s="10"/>
      <c r="I39" s="10"/>
      <c r="J39" s="10"/>
      <c r="L39" s="7"/>
      <c r="M39" s="8"/>
      <c r="N39" s="8"/>
      <c r="O39" s="8"/>
      <c r="P39" s="8"/>
      <c r="Q39" s="8"/>
      <c r="R39" s="10"/>
      <c r="S39" s="10"/>
      <c r="T39" s="10"/>
      <c r="U39" s="10"/>
    </row>
    <row r="40" spans="1:21" x14ac:dyDescent="0.25">
      <c r="A40" s="8"/>
      <c r="B40" s="8"/>
      <c r="C40" s="8"/>
      <c r="D40" s="8"/>
      <c r="E40" s="8"/>
      <c r="F40" s="8"/>
      <c r="G40" s="10"/>
      <c r="H40" s="10"/>
      <c r="I40" s="10"/>
      <c r="J40" s="10"/>
      <c r="L40" s="8"/>
      <c r="M40" s="8"/>
      <c r="N40" s="8"/>
      <c r="O40" s="8"/>
      <c r="P40" s="8"/>
      <c r="Q40" s="8"/>
      <c r="R40" s="10"/>
      <c r="S40" s="10"/>
      <c r="T40" s="10"/>
      <c r="U40" s="10"/>
    </row>
    <row r="41" spans="1:21" x14ac:dyDescent="0.25">
      <c r="A41" s="8"/>
      <c r="B41" s="8"/>
      <c r="C41" s="8"/>
      <c r="D41" s="8"/>
      <c r="E41" s="8"/>
      <c r="F41" s="12" t="s">
        <v>14</v>
      </c>
      <c r="G41" s="13">
        <f>SUM(G28:G40)</f>
        <v>450</v>
      </c>
      <c r="H41" s="13">
        <f>SUM(H28:H40)</f>
        <v>80</v>
      </c>
      <c r="I41" s="13">
        <f>SUM(I28:I40)</f>
        <v>370</v>
      </c>
      <c r="J41" s="13">
        <f>SUM(J28:J40)</f>
        <v>350</v>
      </c>
      <c r="L41" s="8"/>
      <c r="M41" s="8"/>
      <c r="N41" s="8"/>
      <c r="O41" s="8"/>
      <c r="P41" s="8"/>
      <c r="Q41" s="12" t="s">
        <v>14</v>
      </c>
      <c r="R41" s="13">
        <f>SUM(R28:R40)</f>
        <v>0</v>
      </c>
      <c r="S41" s="13">
        <f>SUM(S28:S40)</f>
        <v>0</v>
      </c>
      <c r="T41" s="13">
        <f>SUM(T28:T40)</f>
        <v>0</v>
      </c>
      <c r="U41" s="13">
        <f>R42-S41</f>
        <v>0</v>
      </c>
    </row>
    <row r="42" spans="1:21" x14ac:dyDescent="0.25">
      <c r="A42" s="8"/>
      <c r="B42" s="31" t="s">
        <v>40</v>
      </c>
      <c r="C42" s="8"/>
      <c r="D42" s="8"/>
      <c r="E42" s="8"/>
      <c r="F42" s="12" t="s">
        <v>17</v>
      </c>
      <c r="G42" s="12">
        <f>G41*0.99</f>
        <v>445.5</v>
      </c>
      <c r="H42" s="8"/>
      <c r="I42" s="10">
        <f>G42-H41</f>
        <v>365.5</v>
      </c>
      <c r="J42" s="8"/>
      <c r="L42" s="8"/>
      <c r="M42" s="31" t="s">
        <v>40</v>
      </c>
      <c r="N42" s="8"/>
      <c r="O42" s="8"/>
      <c r="P42" s="8"/>
      <c r="Q42" s="12" t="s">
        <v>17</v>
      </c>
      <c r="R42" s="12">
        <f>R41*0.99</f>
        <v>0</v>
      </c>
      <c r="S42" s="8"/>
      <c r="T42" s="8"/>
      <c r="U42" s="8"/>
    </row>
    <row r="43" spans="1:21" ht="15.75" x14ac:dyDescent="0.25">
      <c r="A43" s="8"/>
      <c r="B43" s="8"/>
      <c r="C43" s="8"/>
      <c r="D43" s="8"/>
      <c r="E43" s="8"/>
      <c r="F43" s="330" t="s">
        <v>18</v>
      </c>
      <c r="G43" s="331"/>
      <c r="H43" s="332"/>
      <c r="I43" s="42">
        <f>I42-J41</f>
        <v>15.5</v>
      </c>
      <c r="L43" s="8"/>
      <c r="M43" s="8"/>
      <c r="N43" s="8"/>
      <c r="O43" s="8"/>
      <c r="P43" s="8"/>
      <c r="Q43" s="330" t="s">
        <v>18</v>
      </c>
      <c r="R43" s="331"/>
      <c r="S43" s="332"/>
      <c r="T43" s="42">
        <f>R42-T41</f>
        <v>0</v>
      </c>
    </row>
    <row r="47" spans="1:21" x14ac:dyDescent="0.25">
      <c r="D47" s="335" t="s">
        <v>90</v>
      </c>
      <c r="E47" s="335"/>
      <c r="F47" s="335"/>
      <c r="G47" s="335"/>
      <c r="O47" s="335" t="s">
        <v>91</v>
      </c>
      <c r="P47" s="335"/>
      <c r="Q47" s="335"/>
      <c r="R47" s="335"/>
    </row>
    <row r="48" spans="1:21" x14ac:dyDescent="0.25">
      <c r="D48" s="319"/>
      <c r="E48" s="319"/>
      <c r="F48" s="319"/>
      <c r="G48" s="319"/>
      <c r="O48" s="319"/>
      <c r="P48" s="319"/>
      <c r="Q48" s="319"/>
      <c r="R48" s="319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6</v>
      </c>
      <c r="G49" s="5" t="s">
        <v>7</v>
      </c>
      <c r="H49" s="35" t="s">
        <v>38</v>
      </c>
      <c r="I49" s="5" t="s">
        <v>452</v>
      </c>
      <c r="J49" s="24" t="s">
        <v>20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6</v>
      </c>
      <c r="R49" s="5" t="s">
        <v>7</v>
      </c>
      <c r="S49" s="35" t="s">
        <v>38</v>
      </c>
      <c r="T49" s="5" t="s">
        <v>39</v>
      </c>
      <c r="U49" s="24" t="s">
        <v>20</v>
      </c>
    </row>
    <row r="50" spans="1:21" x14ac:dyDescent="0.25">
      <c r="A50" s="7">
        <v>45062</v>
      </c>
      <c r="B50" s="8" t="s">
        <v>487</v>
      </c>
      <c r="C50" s="8" t="s">
        <v>213</v>
      </c>
      <c r="D50" s="8" t="s">
        <v>127</v>
      </c>
      <c r="E50" s="8" t="s">
        <v>127</v>
      </c>
      <c r="F50" s="8">
        <v>701562</v>
      </c>
      <c r="G50" s="10">
        <v>140</v>
      </c>
      <c r="H50" s="10"/>
      <c r="I50" s="8">
        <v>573</v>
      </c>
      <c r="J50" s="10">
        <v>130</v>
      </c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7"/>
      <c r="B60" s="8"/>
      <c r="C60" s="8"/>
      <c r="D60" s="8"/>
      <c r="E60" s="8"/>
      <c r="F60" s="8"/>
      <c r="G60" s="10"/>
      <c r="H60" s="10"/>
      <c r="I60" s="10"/>
      <c r="J60" s="10"/>
      <c r="L60" s="7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7"/>
      <c r="B61" s="8"/>
      <c r="C61" s="8"/>
      <c r="D61" s="8"/>
      <c r="E61" s="8"/>
      <c r="F61" s="8"/>
      <c r="G61" s="10"/>
      <c r="H61" s="10"/>
      <c r="I61" s="10"/>
      <c r="J61" s="10"/>
      <c r="L61" s="7"/>
      <c r="M61" s="8"/>
      <c r="N61" s="8"/>
      <c r="O61" s="8"/>
      <c r="P61" s="8"/>
      <c r="Q61" s="8"/>
      <c r="R61" s="10"/>
      <c r="S61" s="10"/>
      <c r="T61" s="10"/>
      <c r="U61" s="10"/>
    </row>
    <row r="62" spans="1:21" x14ac:dyDescent="0.25">
      <c r="A62" s="8"/>
      <c r="B62" s="8"/>
      <c r="C62" s="8"/>
      <c r="D62" s="8"/>
      <c r="E62" s="8"/>
      <c r="F62" s="8"/>
      <c r="G62" s="10"/>
      <c r="H62" s="10"/>
      <c r="I62" s="10"/>
      <c r="J62" s="10"/>
      <c r="L62" s="8"/>
      <c r="M62" s="8"/>
      <c r="N62" s="8"/>
      <c r="O62" s="8"/>
      <c r="P62" s="8"/>
      <c r="Q62" s="8"/>
      <c r="R62" s="10"/>
      <c r="S62" s="10"/>
      <c r="T62" s="10"/>
      <c r="U62" s="10"/>
    </row>
    <row r="63" spans="1:21" x14ac:dyDescent="0.25">
      <c r="A63" s="8"/>
      <c r="B63" s="8"/>
      <c r="C63" s="8"/>
      <c r="D63" s="8"/>
      <c r="E63" s="8"/>
      <c r="F63" s="12" t="s">
        <v>14</v>
      </c>
      <c r="G63" s="13">
        <f>SUM(G50:G62)</f>
        <v>140</v>
      </c>
      <c r="H63" s="13">
        <f>SUM(H50:H62)</f>
        <v>0</v>
      </c>
      <c r="I63" s="13">
        <f>SUM(I50:I62)</f>
        <v>573</v>
      </c>
      <c r="J63" s="13">
        <f>SUM(J50:J50)</f>
        <v>130</v>
      </c>
      <c r="L63" s="8"/>
      <c r="M63" s="8"/>
      <c r="N63" s="8"/>
      <c r="O63" s="8"/>
      <c r="P63" s="8"/>
      <c r="Q63" s="12" t="s">
        <v>14</v>
      </c>
      <c r="R63" s="13">
        <f>SUM(R50:R62)</f>
        <v>0</v>
      </c>
      <c r="S63" s="13">
        <f>SUM(S50:S62)</f>
        <v>0</v>
      </c>
      <c r="T63" s="13">
        <f>SUM(T50:T62)</f>
        <v>0</v>
      </c>
      <c r="U63" s="13">
        <f>R64-S63</f>
        <v>0</v>
      </c>
    </row>
    <row r="64" spans="1:21" x14ac:dyDescent="0.25">
      <c r="A64" s="8"/>
      <c r="B64" s="31" t="s">
        <v>40</v>
      </c>
      <c r="C64" s="8"/>
      <c r="D64" s="8"/>
      <c r="E64" s="8"/>
      <c r="F64" s="12" t="s">
        <v>17</v>
      </c>
      <c r="G64" s="12">
        <f>G63*0.99</f>
        <v>138.6</v>
      </c>
      <c r="H64" s="8"/>
      <c r="I64" s="8"/>
      <c r="J64" s="8"/>
      <c r="L64" s="8"/>
      <c r="M64" s="31" t="s">
        <v>40</v>
      </c>
      <c r="N64" s="8"/>
      <c r="O64" s="8"/>
      <c r="P64" s="8"/>
      <c r="Q64" s="12" t="s">
        <v>17</v>
      </c>
      <c r="R64" s="12">
        <f>R63*0.99</f>
        <v>0</v>
      </c>
      <c r="S64" s="8"/>
      <c r="T64" s="8"/>
      <c r="U64" s="8"/>
    </row>
    <row r="65" spans="1:22" ht="15.75" x14ac:dyDescent="0.25">
      <c r="A65" s="8"/>
      <c r="B65" s="8"/>
      <c r="C65" s="8"/>
      <c r="D65" s="8"/>
      <c r="E65" s="8"/>
      <c r="F65" s="330" t="s">
        <v>18</v>
      </c>
      <c r="G65" s="331"/>
      <c r="H65" s="332"/>
      <c r="I65" s="42">
        <f>G64-J63</f>
        <v>8.5999999999999943</v>
      </c>
      <c r="L65" s="8"/>
      <c r="M65" s="8"/>
      <c r="N65" s="8"/>
      <c r="O65" s="8"/>
      <c r="P65" s="8"/>
      <c r="Q65" s="330" t="s">
        <v>18</v>
      </c>
      <c r="R65" s="331"/>
      <c r="S65" s="332"/>
      <c r="T65" s="42">
        <f>R64-T63</f>
        <v>0</v>
      </c>
    </row>
    <row r="71" spans="1:22" x14ac:dyDescent="0.25">
      <c r="D71" s="335" t="s">
        <v>92</v>
      </c>
      <c r="E71" s="335"/>
      <c r="F71" s="335"/>
      <c r="G71" s="335"/>
      <c r="O71" s="335" t="s">
        <v>93</v>
      </c>
      <c r="P71" s="335"/>
      <c r="Q71" s="335"/>
      <c r="R71" s="335"/>
    </row>
    <row r="72" spans="1:22" x14ac:dyDescent="0.25">
      <c r="D72" s="319"/>
      <c r="E72" s="319"/>
      <c r="F72" s="319"/>
      <c r="G72" s="319"/>
      <c r="O72" s="319"/>
      <c r="P72" s="319"/>
      <c r="Q72" s="319"/>
      <c r="R72" s="319"/>
    </row>
    <row r="73" spans="1:22" x14ac:dyDescent="0.25">
      <c r="A73" s="5" t="s">
        <v>26</v>
      </c>
      <c r="B73" s="5" t="s">
        <v>2</v>
      </c>
      <c r="C73" s="5" t="s">
        <v>3</v>
      </c>
      <c r="D73" s="5" t="s">
        <v>4</v>
      </c>
      <c r="E73" s="5" t="s">
        <v>5</v>
      </c>
      <c r="F73" s="5" t="s">
        <v>6</v>
      </c>
      <c r="G73" s="5" t="s">
        <v>7</v>
      </c>
      <c r="H73" s="35" t="s">
        <v>38</v>
      </c>
      <c r="I73" s="5" t="s">
        <v>39</v>
      </c>
      <c r="J73" s="24" t="s">
        <v>20</v>
      </c>
      <c r="L73" s="5" t="s">
        <v>26</v>
      </c>
      <c r="M73" s="5" t="s">
        <v>2</v>
      </c>
      <c r="N73" s="5" t="s">
        <v>3</v>
      </c>
      <c r="O73" s="5" t="s">
        <v>4</v>
      </c>
      <c r="P73" s="5" t="s">
        <v>5</v>
      </c>
      <c r="Q73" s="5" t="s">
        <v>6</v>
      </c>
      <c r="R73" s="5" t="s">
        <v>7</v>
      </c>
      <c r="S73" s="35" t="s">
        <v>38</v>
      </c>
      <c r="T73" s="5" t="s">
        <v>39</v>
      </c>
      <c r="U73" s="24" t="s">
        <v>20</v>
      </c>
      <c r="V73" s="24" t="s">
        <v>10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>
        <v>45152</v>
      </c>
      <c r="M74" s="8" t="s">
        <v>194</v>
      </c>
      <c r="N74" s="8" t="s">
        <v>139</v>
      </c>
      <c r="O74" s="8" t="s">
        <v>797</v>
      </c>
      <c r="P74" s="8" t="s">
        <v>134</v>
      </c>
      <c r="Q74" s="8" t="s">
        <v>820</v>
      </c>
      <c r="R74" s="10">
        <v>210</v>
      </c>
      <c r="S74" s="10"/>
      <c r="T74" s="10"/>
      <c r="U74" s="10">
        <v>190</v>
      </c>
      <c r="V74" s="262">
        <v>671</v>
      </c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>
        <v>45153</v>
      </c>
      <c r="M75" s="8" t="s">
        <v>570</v>
      </c>
      <c r="N75" s="8" t="s">
        <v>126</v>
      </c>
      <c r="O75" s="8" t="s">
        <v>797</v>
      </c>
      <c r="P75" s="8" t="s">
        <v>134</v>
      </c>
      <c r="Q75" s="8" t="s">
        <v>821</v>
      </c>
      <c r="R75" s="10">
        <v>210</v>
      </c>
      <c r="S75" s="10"/>
      <c r="T75" s="10"/>
      <c r="U75" s="10">
        <v>190</v>
      </c>
      <c r="V75" s="262">
        <v>671</v>
      </c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7"/>
      <c r="B84" s="8"/>
      <c r="C84" s="8"/>
      <c r="D84" s="8"/>
      <c r="E84" s="8"/>
      <c r="F84" s="8"/>
      <c r="G84" s="10"/>
      <c r="H84" s="10"/>
      <c r="I84" s="10"/>
      <c r="J84" s="10"/>
      <c r="L84" s="7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7"/>
      <c r="B85" s="8"/>
      <c r="C85" s="8"/>
      <c r="D85" s="8"/>
      <c r="E85" s="8"/>
      <c r="F85" s="8"/>
      <c r="G85" s="10"/>
      <c r="H85" s="10"/>
      <c r="I85" s="10"/>
      <c r="J85" s="10"/>
      <c r="L85" s="7"/>
      <c r="M85" s="8"/>
      <c r="N85" s="8"/>
      <c r="O85" s="8"/>
      <c r="P85" s="8"/>
      <c r="Q85" s="8"/>
      <c r="R85" s="10"/>
      <c r="S85" s="10"/>
      <c r="T85" s="10"/>
      <c r="U85" s="10"/>
    </row>
    <row r="86" spans="1:21" x14ac:dyDescent="0.25">
      <c r="A86" s="8"/>
      <c r="B86" s="8"/>
      <c r="C86" s="8"/>
      <c r="D86" s="8"/>
      <c r="E86" s="8"/>
      <c r="F86" s="8"/>
      <c r="G86" s="10"/>
      <c r="H86" s="10"/>
      <c r="I86" s="10"/>
      <c r="J86" s="10"/>
      <c r="L86" s="8"/>
      <c r="M86" s="8"/>
      <c r="N86" s="8"/>
      <c r="O86" s="8"/>
      <c r="P86" s="8"/>
      <c r="Q86" s="8"/>
      <c r="R86" s="10"/>
      <c r="S86" s="10"/>
      <c r="T86" s="10"/>
      <c r="U86" s="10"/>
    </row>
    <row r="87" spans="1:21" x14ac:dyDescent="0.25">
      <c r="A87" s="8"/>
      <c r="B87" s="8"/>
      <c r="C87" s="8"/>
      <c r="D87" s="8"/>
      <c r="E87" s="8"/>
      <c r="F87" s="12" t="s">
        <v>14</v>
      </c>
      <c r="G87" s="13">
        <f>SUM(G74:G86)</f>
        <v>0</v>
      </c>
      <c r="H87" s="13">
        <f>SUM(H74:H86)</f>
        <v>0</v>
      </c>
      <c r="I87" s="13">
        <f>SUM(I74:I86)</f>
        <v>0</v>
      </c>
      <c r="J87" s="13">
        <f>G88-H87</f>
        <v>0</v>
      </c>
      <c r="L87" s="8"/>
      <c r="M87" s="8"/>
      <c r="N87" s="8"/>
      <c r="O87" s="8"/>
      <c r="P87" s="8"/>
      <c r="Q87" s="12" t="s">
        <v>14</v>
      </c>
      <c r="R87" s="13">
        <f>SUM(R74:R86)</f>
        <v>420</v>
      </c>
      <c r="S87" s="13">
        <f>SUM(S74:S86)</f>
        <v>0</v>
      </c>
      <c r="T87" s="13">
        <f>SUM(T74:T86)</f>
        <v>0</v>
      </c>
      <c r="U87" s="13">
        <f>SUM(U74:U86)</f>
        <v>380</v>
      </c>
    </row>
    <row r="88" spans="1:21" x14ac:dyDescent="0.25">
      <c r="A88" s="8"/>
      <c r="B88" s="31" t="s">
        <v>40</v>
      </c>
      <c r="C88" s="8"/>
      <c r="D88" s="8"/>
      <c r="E88" s="8"/>
      <c r="F88" s="12" t="s">
        <v>17</v>
      </c>
      <c r="G88" s="12">
        <f>G87*0.99</f>
        <v>0</v>
      </c>
      <c r="H88" s="8"/>
      <c r="I88" s="8"/>
      <c r="J88" s="8"/>
      <c r="L88" s="8"/>
      <c r="M88" s="31" t="s">
        <v>40</v>
      </c>
      <c r="N88" s="8"/>
      <c r="O88" s="8"/>
      <c r="P88" s="8"/>
      <c r="Q88" s="12" t="s">
        <v>17</v>
      </c>
      <c r="R88" s="265">
        <f>R87*0.99</f>
        <v>415.8</v>
      </c>
      <c r="S88" s="8"/>
      <c r="T88" s="8"/>
      <c r="U88" s="8"/>
    </row>
    <row r="89" spans="1:21" ht="15.75" x14ac:dyDescent="0.25">
      <c r="A89" s="8"/>
      <c r="B89" s="8"/>
      <c r="C89" s="8"/>
      <c r="D89" s="8"/>
      <c r="E89" s="8"/>
      <c r="F89" s="330" t="s">
        <v>18</v>
      </c>
      <c r="G89" s="331"/>
      <c r="H89" s="332"/>
      <c r="I89" s="42">
        <f>G88-I87</f>
        <v>0</v>
      </c>
      <c r="L89" s="8"/>
      <c r="M89" s="8"/>
      <c r="N89" s="8"/>
      <c r="O89" s="8"/>
      <c r="P89" s="8"/>
      <c r="Q89" s="330" t="s">
        <v>18</v>
      </c>
      <c r="R89" s="331"/>
      <c r="S89" s="332"/>
      <c r="T89" s="42">
        <f>R88-U87</f>
        <v>35.800000000000011</v>
      </c>
    </row>
    <row r="94" spans="1:21" x14ac:dyDescent="0.25">
      <c r="D94" s="335" t="s">
        <v>94</v>
      </c>
      <c r="E94" s="335"/>
      <c r="F94" s="335"/>
      <c r="G94" s="335"/>
      <c r="O94" s="335" t="s">
        <v>99</v>
      </c>
      <c r="P94" s="335"/>
      <c r="Q94" s="335"/>
      <c r="R94" s="335"/>
    </row>
    <row r="95" spans="1:21" x14ac:dyDescent="0.25">
      <c r="D95" s="319"/>
      <c r="E95" s="319"/>
      <c r="F95" s="319"/>
      <c r="G95" s="319"/>
      <c r="O95" s="319"/>
      <c r="P95" s="319"/>
      <c r="Q95" s="319"/>
      <c r="R95" s="319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6</v>
      </c>
      <c r="G96" s="5" t="s">
        <v>7</v>
      </c>
      <c r="H96" s="35" t="s">
        <v>38</v>
      </c>
      <c r="I96" s="5" t="s">
        <v>10</v>
      </c>
      <c r="J96" s="24" t="s">
        <v>20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6</v>
      </c>
      <c r="R96" s="5" t="s">
        <v>7</v>
      </c>
      <c r="S96" s="35" t="s">
        <v>38</v>
      </c>
      <c r="T96" s="5" t="s">
        <v>39</v>
      </c>
      <c r="U96" s="24" t="s">
        <v>20</v>
      </c>
    </row>
    <row r="97" spans="1:22" x14ac:dyDescent="0.25">
      <c r="A97" s="7">
        <v>45189</v>
      </c>
      <c r="B97" s="8" t="s">
        <v>12</v>
      </c>
      <c r="C97" s="8" t="s">
        <v>144</v>
      </c>
      <c r="D97" s="8" t="s">
        <v>919</v>
      </c>
      <c r="E97" s="8" t="s">
        <v>134</v>
      </c>
      <c r="F97" s="8">
        <v>29636</v>
      </c>
      <c r="G97" s="10">
        <v>210</v>
      </c>
      <c r="H97" s="10"/>
      <c r="I97" s="8">
        <v>703</v>
      </c>
      <c r="J97" s="10">
        <v>190</v>
      </c>
      <c r="L97" s="7">
        <v>45203</v>
      </c>
      <c r="M97" s="8" t="s">
        <v>22</v>
      </c>
      <c r="N97" s="8" t="s">
        <v>136</v>
      </c>
      <c r="O97" s="8" t="s">
        <v>957</v>
      </c>
      <c r="P97" s="8" t="s">
        <v>394</v>
      </c>
      <c r="Q97" s="8">
        <v>30130</v>
      </c>
      <c r="R97" s="10">
        <v>594</v>
      </c>
      <c r="S97" s="10"/>
      <c r="T97" s="10"/>
      <c r="U97" s="10">
        <v>570</v>
      </c>
      <c r="V97" s="300">
        <v>741</v>
      </c>
    </row>
    <row r="98" spans="1:22" x14ac:dyDescent="0.25">
      <c r="A98" s="7">
        <v>45198</v>
      </c>
      <c r="B98" s="8" t="s">
        <v>12</v>
      </c>
      <c r="C98" s="8" t="s">
        <v>122</v>
      </c>
      <c r="D98" s="8" t="s">
        <v>919</v>
      </c>
      <c r="E98" s="8" t="s">
        <v>217</v>
      </c>
      <c r="F98" s="8">
        <v>29972</v>
      </c>
      <c r="G98" s="10">
        <v>160</v>
      </c>
      <c r="H98" s="10"/>
      <c r="I98" s="8">
        <v>730</v>
      </c>
      <c r="J98" s="10">
        <v>140</v>
      </c>
      <c r="L98" s="7">
        <v>45203</v>
      </c>
      <c r="M98" s="8" t="s">
        <v>870</v>
      </c>
      <c r="N98" s="8" t="s">
        <v>122</v>
      </c>
      <c r="O98" s="8" t="s">
        <v>957</v>
      </c>
      <c r="P98" s="8" t="s">
        <v>394</v>
      </c>
      <c r="Q98" s="8">
        <v>30128</v>
      </c>
      <c r="R98" s="10">
        <v>594</v>
      </c>
      <c r="S98" s="10"/>
      <c r="T98" s="10"/>
      <c r="U98" s="10">
        <v>570</v>
      </c>
      <c r="V98" s="300">
        <v>741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45203</v>
      </c>
      <c r="M99" s="8" t="s">
        <v>843</v>
      </c>
      <c r="N99" s="8" t="s">
        <v>731</v>
      </c>
      <c r="O99" s="8" t="s">
        <v>957</v>
      </c>
      <c r="P99" s="8" t="s">
        <v>394</v>
      </c>
      <c r="Q99" s="8">
        <v>30135</v>
      </c>
      <c r="R99" s="10">
        <v>594</v>
      </c>
      <c r="S99" s="10"/>
      <c r="T99" s="10"/>
      <c r="U99" s="10">
        <v>540</v>
      </c>
      <c r="V99" s="300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45211</v>
      </c>
      <c r="M100" s="8" t="s">
        <v>870</v>
      </c>
      <c r="N100" s="8" t="s">
        <v>144</v>
      </c>
      <c r="O100" s="8" t="s">
        <v>951</v>
      </c>
      <c r="P100" s="8" t="s">
        <v>935</v>
      </c>
      <c r="Q100" s="8"/>
      <c r="R100" s="10">
        <v>550</v>
      </c>
      <c r="S100" s="10"/>
      <c r="T100" s="10"/>
      <c r="U100" s="10">
        <v>530</v>
      </c>
      <c r="V100" s="301">
        <v>743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979</v>
      </c>
      <c r="N101" s="8" t="s">
        <v>109</v>
      </c>
      <c r="O101" s="8" t="s">
        <v>957</v>
      </c>
      <c r="P101" s="8" t="s">
        <v>980</v>
      </c>
      <c r="Q101" s="8">
        <v>30488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45215</v>
      </c>
      <c r="M102" s="8" t="s">
        <v>22</v>
      </c>
      <c r="N102" s="8" t="s">
        <v>136</v>
      </c>
      <c r="O102" s="8" t="s">
        <v>957</v>
      </c>
      <c r="P102" s="8" t="s">
        <v>980</v>
      </c>
      <c r="Q102" s="8">
        <v>30487</v>
      </c>
      <c r="R102" s="10">
        <v>315</v>
      </c>
      <c r="S102" s="10"/>
      <c r="T102" s="10"/>
      <c r="U102" s="10">
        <v>190</v>
      </c>
      <c r="V102" s="299">
        <v>741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45215</v>
      </c>
      <c r="M103" s="8" t="s">
        <v>326</v>
      </c>
      <c r="N103" s="8" t="s">
        <v>141</v>
      </c>
      <c r="O103" s="8" t="s">
        <v>957</v>
      </c>
      <c r="P103" s="8" t="s">
        <v>980</v>
      </c>
      <c r="Q103" s="8">
        <v>30493</v>
      </c>
      <c r="R103" s="10">
        <v>315</v>
      </c>
      <c r="S103" s="10"/>
      <c r="T103" s="10"/>
      <c r="U103" s="10">
        <v>190</v>
      </c>
      <c r="V103" s="299">
        <v>741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>
        <v>45223</v>
      </c>
      <c r="M104" s="8" t="s">
        <v>979</v>
      </c>
      <c r="N104" s="8" t="s">
        <v>109</v>
      </c>
      <c r="O104" s="8" t="s">
        <v>957</v>
      </c>
      <c r="P104" s="8" t="s">
        <v>217</v>
      </c>
      <c r="Q104" s="8">
        <v>30925</v>
      </c>
      <c r="R104" s="10">
        <v>160</v>
      </c>
      <c r="S104" s="10"/>
      <c r="T104" s="10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45223</v>
      </c>
      <c r="M105" s="8" t="s">
        <v>916</v>
      </c>
      <c r="N105" s="8" t="s">
        <v>283</v>
      </c>
      <c r="O105" s="8" t="s">
        <v>957</v>
      </c>
      <c r="P105" s="8" t="s">
        <v>217</v>
      </c>
      <c r="Q105" s="8">
        <v>30926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28">
        <v>45227</v>
      </c>
      <c r="M106" s="8" t="s">
        <v>546</v>
      </c>
      <c r="N106" s="8" t="s">
        <v>139</v>
      </c>
      <c r="O106" s="8" t="s">
        <v>951</v>
      </c>
      <c r="P106" s="8"/>
      <c r="Q106" s="8"/>
      <c r="R106" s="8"/>
      <c r="S106" s="8"/>
      <c r="T106" s="8"/>
      <c r="U106" s="8"/>
    </row>
    <row r="107" spans="1:22" x14ac:dyDescent="0.25">
      <c r="A107" s="7"/>
      <c r="B107" s="8"/>
      <c r="C107" s="8"/>
      <c r="D107" s="8"/>
      <c r="E107" s="8"/>
      <c r="F107" s="8"/>
      <c r="G107" s="10"/>
      <c r="H107" s="10"/>
      <c r="I107" s="10"/>
      <c r="J107" s="10"/>
      <c r="L107" s="7">
        <v>45229</v>
      </c>
      <c r="M107" s="8" t="s">
        <v>423</v>
      </c>
      <c r="N107" s="8" t="s">
        <v>283</v>
      </c>
      <c r="O107" s="8" t="s">
        <v>957</v>
      </c>
      <c r="P107" s="8" t="s">
        <v>217</v>
      </c>
      <c r="Q107" s="8">
        <v>31189</v>
      </c>
      <c r="R107" s="10">
        <v>160</v>
      </c>
      <c r="S107" s="10"/>
      <c r="T107" s="10"/>
      <c r="U107" s="10">
        <v>140</v>
      </c>
    </row>
    <row r="108" spans="1:22" x14ac:dyDescent="0.25">
      <c r="A108" s="7"/>
      <c r="B108" s="8"/>
      <c r="C108" s="8"/>
      <c r="D108" s="8"/>
      <c r="E108" s="8"/>
      <c r="F108" s="8"/>
      <c r="G108" s="10"/>
      <c r="H108" s="10"/>
      <c r="I108" s="10"/>
      <c r="J108" s="10"/>
      <c r="L108" s="7">
        <v>45229</v>
      </c>
      <c r="M108" s="8" t="s">
        <v>916</v>
      </c>
      <c r="N108" s="8" t="s">
        <v>141</v>
      </c>
      <c r="O108" s="8" t="s">
        <v>957</v>
      </c>
      <c r="P108" s="8" t="s">
        <v>217</v>
      </c>
      <c r="Q108" s="8">
        <v>31188</v>
      </c>
      <c r="R108" s="10">
        <v>160</v>
      </c>
      <c r="S108" s="10"/>
      <c r="T108" s="10"/>
      <c r="U108" s="10">
        <v>140</v>
      </c>
    </row>
    <row r="109" spans="1:22" x14ac:dyDescent="0.25">
      <c r="A109" s="8"/>
      <c r="B109" s="8"/>
      <c r="C109" s="8"/>
      <c r="D109" s="8"/>
      <c r="E109" s="8"/>
      <c r="F109" s="8"/>
      <c r="G109" s="10"/>
      <c r="H109" s="10"/>
      <c r="I109" s="10"/>
      <c r="J109" s="10"/>
      <c r="L109" s="28">
        <v>45230</v>
      </c>
      <c r="M109" s="8" t="s">
        <v>870</v>
      </c>
      <c r="N109" s="8" t="s">
        <v>144</v>
      </c>
      <c r="O109" s="8" t="s">
        <v>1010</v>
      </c>
      <c r="P109" s="8" t="s">
        <v>1011</v>
      </c>
      <c r="Q109" s="8"/>
      <c r="R109" s="10">
        <v>416</v>
      </c>
      <c r="S109" s="10"/>
      <c r="T109" s="10"/>
      <c r="U109" s="10"/>
      <c r="V109" t="s">
        <v>1012</v>
      </c>
    </row>
    <row r="110" spans="1:22" x14ac:dyDescent="0.25">
      <c r="A110" s="8"/>
      <c r="B110" s="8"/>
      <c r="C110" s="8"/>
      <c r="D110" s="8"/>
      <c r="E110" s="8"/>
      <c r="F110" s="12" t="s">
        <v>14</v>
      </c>
      <c r="G110" s="13">
        <f>SUM(G97:G109)</f>
        <v>370</v>
      </c>
      <c r="H110" s="13">
        <f>SUM(H97:H109)</f>
        <v>0</v>
      </c>
      <c r="I110" s="13"/>
      <c r="J110" s="13">
        <f>SUM(J97:J109)</f>
        <v>330</v>
      </c>
      <c r="L110" s="8"/>
      <c r="M110" s="8"/>
      <c r="N110" s="8"/>
      <c r="O110" s="8"/>
      <c r="P110" s="8"/>
      <c r="Q110" s="12" t="s">
        <v>14</v>
      </c>
      <c r="R110" s="13">
        <f>SUM(R97:R109)</f>
        <v>4333</v>
      </c>
      <c r="S110" s="13">
        <f>SUM(S97:S109)</f>
        <v>0</v>
      </c>
      <c r="T110" s="13">
        <f>SUM(T97:T109)</f>
        <v>0</v>
      </c>
      <c r="U110" s="13">
        <f>SUM(U97:U109)</f>
        <v>3340</v>
      </c>
    </row>
    <row r="111" spans="1:22" x14ac:dyDescent="0.25">
      <c r="A111" s="8"/>
      <c r="B111" s="31" t="s">
        <v>40</v>
      </c>
      <c r="C111" s="8"/>
      <c r="D111" s="8"/>
      <c r="E111" s="8"/>
      <c r="F111" s="12" t="s">
        <v>17</v>
      </c>
      <c r="G111" s="12">
        <f>G110*0.99</f>
        <v>366.3</v>
      </c>
      <c r="H111" s="8"/>
      <c r="I111" s="8"/>
      <c r="J111" s="8"/>
      <c r="L111" s="8"/>
      <c r="M111" s="31" t="s">
        <v>40</v>
      </c>
      <c r="N111" s="8"/>
      <c r="O111" s="8"/>
      <c r="P111" s="8"/>
      <c r="Q111" s="12" t="s">
        <v>17</v>
      </c>
      <c r="R111" s="12">
        <f>R110*0.99</f>
        <v>4289.67</v>
      </c>
      <c r="S111" s="8"/>
      <c r="T111" s="8"/>
      <c r="U111" s="8"/>
    </row>
    <row r="112" spans="1:22" ht="15.75" x14ac:dyDescent="0.25">
      <c r="A112" s="8"/>
      <c r="B112" s="8"/>
      <c r="C112" s="8"/>
      <c r="D112" s="8"/>
      <c r="E112" s="8"/>
      <c r="F112" s="330" t="s">
        <v>18</v>
      </c>
      <c r="G112" s="331"/>
      <c r="H112" s="332"/>
      <c r="I112" s="42">
        <f>G111-J110</f>
        <v>36.300000000000011</v>
      </c>
      <c r="L112" s="8"/>
      <c r="M112" s="8"/>
      <c r="N112" s="8"/>
      <c r="O112" s="8"/>
      <c r="P112" s="8"/>
      <c r="Q112" s="330" t="s">
        <v>18</v>
      </c>
      <c r="R112" s="331"/>
      <c r="S112" s="332"/>
      <c r="T112" s="42">
        <f>R111-U110</f>
        <v>949.67000000000007</v>
      </c>
    </row>
    <row r="117" spans="1:21" x14ac:dyDescent="0.25">
      <c r="D117" s="335" t="s">
        <v>96</v>
      </c>
      <c r="E117" s="335"/>
      <c r="F117" s="335"/>
      <c r="G117" s="335"/>
      <c r="O117" s="335" t="s">
        <v>0</v>
      </c>
      <c r="P117" s="335"/>
      <c r="Q117" s="335"/>
      <c r="R117" s="335"/>
    </row>
    <row r="118" spans="1:21" x14ac:dyDescent="0.25">
      <c r="D118" s="319"/>
      <c r="E118" s="319"/>
      <c r="F118" s="319"/>
      <c r="G118" s="319"/>
      <c r="O118" s="319"/>
      <c r="P118" s="319"/>
      <c r="Q118" s="319"/>
      <c r="R118" s="319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6</v>
      </c>
      <c r="G119" s="5" t="s">
        <v>7</v>
      </c>
      <c r="H119" s="35" t="s">
        <v>38</v>
      </c>
      <c r="I119" s="5" t="s">
        <v>39</v>
      </c>
      <c r="J119" s="24" t="s">
        <v>20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6</v>
      </c>
      <c r="R119" s="5" t="s">
        <v>7</v>
      </c>
      <c r="S119" s="35" t="s">
        <v>38</v>
      </c>
      <c r="T119" s="5" t="s">
        <v>39</v>
      </c>
      <c r="U119" s="24" t="s">
        <v>20</v>
      </c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7"/>
      <c r="B130" s="8"/>
      <c r="C130" s="8"/>
      <c r="D130" s="8"/>
      <c r="E130" s="8"/>
      <c r="F130" s="8"/>
      <c r="G130" s="10"/>
      <c r="H130" s="10"/>
      <c r="I130" s="10"/>
      <c r="J130" s="10"/>
      <c r="L130" s="7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7"/>
      <c r="B131" s="8"/>
      <c r="C131" s="8"/>
      <c r="D131" s="8"/>
      <c r="E131" s="8"/>
      <c r="F131" s="8"/>
      <c r="G131" s="10"/>
      <c r="H131" s="10"/>
      <c r="I131" s="10"/>
      <c r="J131" s="10"/>
      <c r="L131" s="7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8"/>
      <c r="B132" s="8"/>
      <c r="C132" s="8"/>
      <c r="D132" s="8"/>
      <c r="E132" s="8"/>
      <c r="F132" s="8"/>
      <c r="G132" s="10"/>
      <c r="H132" s="10"/>
      <c r="I132" s="10"/>
      <c r="J132" s="10"/>
      <c r="L132" s="8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8"/>
      <c r="B133" s="8"/>
      <c r="C133" s="8"/>
      <c r="D133" s="8"/>
      <c r="E133" s="8"/>
      <c r="F133" s="12" t="s">
        <v>14</v>
      </c>
      <c r="G133" s="13">
        <f>SUM(G120:G132)</f>
        <v>0</v>
      </c>
      <c r="H133" s="13">
        <f>SUM(H120:H132)</f>
        <v>0</v>
      </c>
      <c r="I133" s="13">
        <f>SUM(I120:I132)</f>
        <v>0</v>
      </c>
      <c r="J133" s="13">
        <f>G134-H133</f>
        <v>0</v>
      </c>
      <c r="L133" s="8"/>
      <c r="M133" s="8"/>
      <c r="N133" s="8"/>
      <c r="O133" s="8"/>
      <c r="P133" s="8"/>
      <c r="Q133" s="12" t="s">
        <v>14</v>
      </c>
      <c r="R133" s="13">
        <f>SUM(R120:R132)</f>
        <v>0</v>
      </c>
      <c r="S133" s="13">
        <f>SUM(S120:S132)</f>
        <v>0</v>
      </c>
      <c r="T133" s="13">
        <f>SUM(T120:T132)</f>
        <v>0</v>
      </c>
      <c r="U133" s="13">
        <f>R134-S133</f>
        <v>0</v>
      </c>
    </row>
    <row r="134" spans="1:21" x14ac:dyDescent="0.25">
      <c r="A134" s="8"/>
      <c r="B134" s="31" t="s">
        <v>40</v>
      </c>
      <c r="C134" s="8"/>
      <c r="D134" s="8"/>
      <c r="E134" s="8"/>
      <c r="F134" s="12" t="s">
        <v>17</v>
      </c>
      <c r="G134" s="12">
        <f>G133*0.99</f>
        <v>0</v>
      </c>
      <c r="H134" s="8"/>
      <c r="I134" s="8"/>
      <c r="J134" s="8"/>
      <c r="L134" s="8"/>
      <c r="M134" s="31" t="s">
        <v>40</v>
      </c>
      <c r="N134" s="8"/>
      <c r="O134" s="8"/>
      <c r="P134" s="8"/>
      <c r="Q134" s="12" t="s">
        <v>17</v>
      </c>
      <c r="R134" s="12">
        <f>R133*0.99</f>
        <v>0</v>
      </c>
      <c r="S134" s="8"/>
      <c r="T134" s="8"/>
      <c r="U134" s="8"/>
    </row>
    <row r="135" spans="1:21" ht="15.75" x14ac:dyDescent="0.25">
      <c r="A135" s="8"/>
      <c r="B135" s="8"/>
      <c r="C135" s="8"/>
      <c r="D135" s="8"/>
      <c r="E135" s="8"/>
      <c r="F135" s="330" t="s">
        <v>18</v>
      </c>
      <c r="G135" s="331"/>
      <c r="H135" s="332"/>
      <c r="I135" s="42">
        <f>G134-I133</f>
        <v>0</v>
      </c>
      <c r="L135" s="8"/>
      <c r="M135" s="8"/>
      <c r="N135" s="8"/>
      <c r="O135" s="8"/>
      <c r="P135" s="8"/>
      <c r="Q135" s="330" t="s">
        <v>18</v>
      </c>
      <c r="R135" s="331"/>
      <c r="S135" s="332"/>
      <c r="T135" s="42">
        <f>R134-T133</f>
        <v>0</v>
      </c>
    </row>
  </sheetData>
  <mergeCells count="24">
    <mergeCell ref="D1:G2"/>
    <mergeCell ref="O1:R2"/>
    <mergeCell ref="F21:H21"/>
    <mergeCell ref="Q21:S21"/>
    <mergeCell ref="D25:G26"/>
    <mergeCell ref="O25:R26"/>
    <mergeCell ref="F43:H43"/>
    <mergeCell ref="Q43:S43"/>
    <mergeCell ref="D47:G48"/>
    <mergeCell ref="O47:R48"/>
    <mergeCell ref="F65:H65"/>
    <mergeCell ref="Q65:S65"/>
    <mergeCell ref="D71:G72"/>
    <mergeCell ref="O71:R72"/>
    <mergeCell ref="F89:H89"/>
    <mergeCell ref="Q89:S89"/>
    <mergeCell ref="D94:G95"/>
    <mergeCell ref="O94:R95"/>
    <mergeCell ref="F112:H112"/>
    <mergeCell ref="Q112:S112"/>
    <mergeCell ref="D117:G118"/>
    <mergeCell ref="O117:R118"/>
    <mergeCell ref="F135:H135"/>
    <mergeCell ref="Q135:S135"/>
  </mergeCell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6" tint="-0.499984740745262"/>
  </sheetPr>
  <dimension ref="A1:V133"/>
  <sheetViews>
    <sheetView workbookViewId="0">
      <selection activeCell="H13" sqref="H1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35" t="s">
        <v>96</v>
      </c>
      <c r="E1" s="335"/>
      <c r="F1" s="335"/>
      <c r="G1" s="335"/>
      <c r="O1" s="335" t="s">
        <v>0</v>
      </c>
      <c r="P1" s="335"/>
      <c r="Q1" s="335"/>
      <c r="R1" s="335"/>
    </row>
    <row r="2" spans="1:21" x14ac:dyDescent="0.25">
      <c r="D2" s="319"/>
      <c r="E2" s="319"/>
      <c r="F2" s="319"/>
      <c r="G2" s="319"/>
      <c r="O2" s="319"/>
      <c r="P2" s="319"/>
      <c r="Q2" s="319"/>
      <c r="R2" s="319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>
        <v>180</v>
      </c>
      <c r="H4" s="10"/>
      <c r="I4" s="10">
        <v>160</v>
      </c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1026</v>
      </c>
      <c r="D5" s="8" t="s">
        <v>909</v>
      </c>
      <c r="E5" s="8" t="s">
        <v>316</v>
      </c>
      <c r="F5" s="8"/>
      <c r="G5" s="10">
        <v>180</v>
      </c>
      <c r="H5" s="10"/>
      <c r="I5" s="10">
        <v>160</v>
      </c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>
        <v>180</v>
      </c>
      <c r="H6" s="10"/>
      <c r="I6" s="10">
        <v>160</v>
      </c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>
        <v>180</v>
      </c>
      <c r="H7" s="10"/>
      <c r="I7" s="10">
        <v>160</v>
      </c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720</v>
      </c>
      <c r="H17" s="13">
        <f>SUM(H4:H16)</f>
        <v>0</v>
      </c>
      <c r="I17" s="13">
        <f>SUM(I4:I16)</f>
        <v>640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712.8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30" t="s">
        <v>18</v>
      </c>
      <c r="G19" s="331"/>
      <c r="H19" s="332"/>
      <c r="I19" s="42">
        <f>G18-I17</f>
        <v>72.799999999999955</v>
      </c>
      <c r="L19" s="8"/>
      <c r="M19" s="8"/>
      <c r="N19" s="8"/>
      <c r="O19" s="8"/>
      <c r="P19" s="8"/>
      <c r="Q19" s="330" t="s">
        <v>18</v>
      </c>
      <c r="R19" s="331"/>
      <c r="S19" s="332"/>
      <c r="T19" s="42">
        <f>T18-U17</f>
        <v>-350</v>
      </c>
    </row>
    <row r="23" spans="1:21" x14ac:dyDescent="0.25">
      <c r="D23" s="335" t="s">
        <v>88</v>
      </c>
      <c r="E23" s="335"/>
      <c r="F23" s="335"/>
      <c r="G23" s="335"/>
      <c r="O23" s="335" t="s">
        <v>89</v>
      </c>
      <c r="P23" s="335"/>
      <c r="Q23" s="335"/>
      <c r="R23" s="335"/>
    </row>
    <row r="24" spans="1:21" x14ac:dyDescent="0.25">
      <c r="D24" s="319"/>
      <c r="E24" s="319"/>
      <c r="F24" s="319"/>
      <c r="G24" s="319"/>
      <c r="O24" s="319"/>
      <c r="P24" s="319"/>
      <c r="Q24" s="319"/>
      <c r="R24" s="319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0" t="s">
        <v>18</v>
      </c>
      <c r="G41" s="331"/>
      <c r="H41" s="332"/>
      <c r="I41" s="42">
        <f>I40-J39</f>
        <v>15.5</v>
      </c>
      <c r="L41" s="8"/>
      <c r="M41" s="8"/>
      <c r="N41" s="8"/>
      <c r="O41" s="8"/>
      <c r="P41" s="8"/>
      <c r="Q41" s="330" t="s">
        <v>18</v>
      </c>
      <c r="R41" s="331"/>
      <c r="S41" s="332"/>
      <c r="T41" s="42">
        <f>R40-T39</f>
        <v>0</v>
      </c>
    </row>
    <row r="45" spans="1:21" x14ac:dyDescent="0.25">
      <c r="D45" s="335" t="s">
        <v>90</v>
      </c>
      <c r="E45" s="335"/>
      <c r="F45" s="335"/>
      <c r="G45" s="335"/>
      <c r="O45" s="335" t="s">
        <v>91</v>
      </c>
      <c r="P45" s="335"/>
      <c r="Q45" s="335"/>
      <c r="R45" s="335"/>
    </row>
    <row r="46" spans="1:21" x14ac:dyDescent="0.25">
      <c r="D46" s="319"/>
      <c r="E46" s="319"/>
      <c r="F46" s="319"/>
      <c r="G46" s="319"/>
      <c r="O46" s="319"/>
      <c r="P46" s="319"/>
      <c r="Q46" s="319"/>
      <c r="R46" s="319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0" t="s">
        <v>18</v>
      </c>
      <c r="G63" s="331"/>
      <c r="H63" s="332"/>
      <c r="I63" s="42">
        <f>G62-J61</f>
        <v>8.5999999999999943</v>
      </c>
      <c r="L63" s="8"/>
      <c r="M63" s="8"/>
      <c r="N63" s="8"/>
      <c r="O63" s="8"/>
      <c r="P63" s="8"/>
      <c r="Q63" s="330" t="s">
        <v>18</v>
      </c>
      <c r="R63" s="331"/>
      <c r="S63" s="332"/>
      <c r="T63" s="42">
        <f>R62-T61</f>
        <v>0</v>
      </c>
    </row>
    <row r="69" spans="1:22" x14ac:dyDescent="0.25">
      <c r="D69" s="335" t="s">
        <v>92</v>
      </c>
      <c r="E69" s="335"/>
      <c r="F69" s="335"/>
      <c r="G69" s="335"/>
      <c r="O69" s="335" t="s">
        <v>93</v>
      </c>
      <c r="P69" s="335"/>
      <c r="Q69" s="335"/>
      <c r="R69" s="335"/>
    </row>
    <row r="70" spans="1:22" x14ac:dyDescent="0.25">
      <c r="D70" s="319"/>
      <c r="E70" s="319"/>
      <c r="F70" s="319"/>
      <c r="G70" s="319"/>
      <c r="O70" s="319"/>
      <c r="P70" s="319"/>
      <c r="Q70" s="319"/>
      <c r="R70" s="319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0" t="s">
        <v>18</v>
      </c>
      <c r="G87" s="331"/>
      <c r="H87" s="332"/>
      <c r="I87" s="42">
        <f>G86-I85</f>
        <v>0</v>
      </c>
      <c r="L87" s="8"/>
      <c r="M87" s="8"/>
      <c r="N87" s="8"/>
      <c r="O87" s="8"/>
      <c r="P87" s="8"/>
      <c r="Q87" s="330" t="s">
        <v>18</v>
      </c>
      <c r="R87" s="331"/>
      <c r="S87" s="332"/>
      <c r="T87" s="42">
        <f>R86-U85</f>
        <v>35.800000000000011</v>
      </c>
    </row>
    <row r="92" spans="1:22" x14ac:dyDescent="0.25">
      <c r="D92" s="335" t="s">
        <v>94</v>
      </c>
      <c r="E92" s="335"/>
      <c r="F92" s="335"/>
      <c r="G92" s="335"/>
      <c r="O92" s="335" t="s">
        <v>99</v>
      </c>
      <c r="P92" s="335"/>
      <c r="Q92" s="335"/>
      <c r="R92" s="335"/>
    </row>
    <row r="93" spans="1:22" x14ac:dyDescent="0.25">
      <c r="D93" s="319"/>
      <c r="E93" s="319"/>
      <c r="F93" s="319"/>
      <c r="G93" s="319"/>
      <c r="O93" s="319"/>
      <c r="P93" s="319"/>
      <c r="Q93" s="319"/>
      <c r="R93" s="319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0" t="s">
        <v>18</v>
      </c>
      <c r="G110" s="331"/>
      <c r="H110" s="332"/>
      <c r="I110" s="42">
        <f>G109-J108</f>
        <v>36.300000000000011</v>
      </c>
      <c r="L110" s="8"/>
      <c r="M110" s="8"/>
      <c r="N110" s="8"/>
      <c r="O110" s="8"/>
      <c r="P110" s="8"/>
      <c r="Q110" s="330" t="s">
        <v>18</v>
      </c>
      <c r="R110" s="331"/>
      <c r="S110" s="332"/>
      <c r="T110" s="42">
        <f>R109-U108</f>
        <v>949.67000000000007</v>
      </c>
    </row>
    <row r="115" spans="1:21" x14ac:dyDescent="0.25">
      <c r="D115" s="335" t="s">
        <v>96</v>
      </c>
      <c r="E115" s="335"/>
      <c r="F115" s="335"/>
      <c r="G115" s="335"/>
      <c r="O115" s="335" t="s">
        <v>0</v>
      </c>
      <c r="P115" s="335"/>
      <c r="Q115" s="335"/>
      <c r="R115" s="335"/>
    </row>
    <row r="116" spans="1:21" x14ac:dyDescent="0.25">
      <c r="D116" s="319"/>
      <c r="E116" s="319"/>
      <c r="F116" s="319"/>
      <c r="G116" s="319"/>
      <c r="O116" s="319"/>
      <c r="P116" s="319"/>
      <c r="Q116" s="319"/>
      <c r="R116" s="319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30" t="s">
        <v>18</v>
      </c>
      <c r="G133" s="331"/>
      <c r="H133" s="332"/>
      <c r="I133" s="42">
        <f>G132-I131</f>
        <v>0</v>
      </c>
      <c r="L133" s="8"/>
      <c r="M133" s="8"/>
      <c r="N133" s="8"/>
      <c r="O133" s="8"/>
      <c r="P133" s="8"/>
      <c r="Q133" s="330" t="s">
        <v>18</v>
      </c>
      <c r="R133" s="331"/>
      <c r="S133" s="332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G108" zoomScaleNormal="100" workbookViewId="0">
      <selection activeCell="U119" sqref="U1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39" t="s">
        <v>24</v>
      </c>
      <c r="D1" s="339"/>
      <c r="E1" s="339"/>
      <c r="F1" s="339"/>
      <c r="N1" s="339" t="s">
        <v>87</v>
      </c>
      <c r="O1" s="339"/>
      <c r="P1" s="339"/>
      <c r="Q1" s="33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22" t="s">
        <v>18</v>
      </c>
      <c r="G26" s="323"/>
      <c r="H26" s="324"/>
      <c r="I26" s="51"/>
      <c r="J26" s="42">
        <f>G25-J24</f>
        <v>37.899999999999977</v>
      </c>
      <c r="Q26" s="322" t="s">
        <v>18</v>
      </c>
      <c r="R26" s="323"/>
      <c r="S26" s="324"/>
      <c r="T26" s="51"/>
      <c r="U26" s="42">
        <f>R25-U24</f>
        <v>77.200000000000045</v>
      </c>
    </row>
    <row r="30" spans="1:21" ht="23.25" x14ac:dyDescent="0.35">
      <c r="C30" s="339" t="s">
        <v>101</v>
      </c>
      <c r="D30" s="339"/>
      <c r="E30" s="339"/>
      <c r="F30" s="339"/>
      <c r="N30" s="339" t="s">
        <v>89</v>
      </c>
      <c r="O30" s="339"/>
      <c r="P30" s="339"/>
      <c r="Q30" s="33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22" t="s">
        <v>18</v>
      </c>
      <c r="G55" s="323"/>
      <c r="H55" s="324"/>
      <c r="I55" s="51"/>
      <c r="J55" s="42">
        <f>G54-J53</f>
        <v>79.799999999999955</v>
      </c>
      <c r="Q55" s="322" t="s">
        <v>18</v>
      </c>
      <c r="R55" s="323"/>
      <c r="S55" s="324"/>
      <c r="T55" s="51"/>
      <c r="U55" s="42">
        <f>R54-U53</f>
        <v>43.5</v>
      </c>
    </row>
    <row r="59" spans="1:21" ht="23.25" x14ac:dyDescent="0.35">
      <c r="C59" s="339" t="s">
        <v>97</v>
      </c>
      <c r="D59" s="339"/>
      <c r="E59" s="339"/>
      <c r="F59" s="339"/>
      <c r="N59" s="339" t="s">
        <v>91</v>
      </c>
      <c r="O59" s="339"/>
      <c r="P59" s="339"/>
      <c r="Q59" s="33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22" t="s">
        <v>18</v>
      </c>
      <c r="G84" s="323"/>
      <c r="H84" s="324"/>
      <c r="I84" s="51"/>
      <c r="J84" s="42">
        <f>G83-J82</f>
        <v>79.799999999999955</v>
      </c>
      <c r="Q84" s="322" t="s">
        <v>18</v>
      </c>
      <c r="R84" s="323"/>
      <c r="S84" s="324"/>
      <c r="T84" s="51"/>
      <c r="U84" s="42">
        <f>R83-U82</f>
        <v>54.599999999999909</v>
      </c>
    </row>
    <row r="87" spans="1:21" ht="23.25" x14ac:dyDescent="0.35">
      <c r="C87" s="339" t="s">
        <v>92</v>
      </c>
      <c r="D87" s="339"/>
      <c r="E87" s="339"/>
      <c r="F87" s="339"/>
      <c r="N87" s="339" t="s">
        <v>93</v>
      </c>
      <c r="O87" s="339"/>
      <c r="P87" s="339"/>
      <c r="Q87" s="33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22" t="s">
        <v>18</v>
      </c>
      <c r="G112" s="323"/>
      <c r="H112" s="324"/>
      <c r="I112" s="51"/>
      <c r="J112" s="42">
        <f>G111-J110</f>
        <v>63</v>
      </c>
      <c r="Q112" s="322" t="s">
        <v>18</v>
      </c>
      <c r="R112" s="323"/>
      <c r="S112" s="324"/>
      <c r="T112" s="51"/>
      <c r="U112" s="42">
        <f>R111-U110</f>
        <v>50.399999999999977</v>
      </c>
    </row>
    <row r="115" spans="1:21" ht="23.25" x14ac:dyDescent="0.35">
      <c r="C115" s="339" t="s">
        <v>94</v>
      </c>
      <c r="D115" s="339"/>
      <c r="E115" s="339"/>
      <c r="F115" s="339"/>
      <c r="N115" s="339" t="s">
        <v>99</v>
      </c>
      <c r="O115" s="339"/>
      <c r="P115" s="339"/>
      <c r="Q115" s="33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>
        <v>45208</v>
      </c>
      <c r="M117" s="8" t="s">
        <v>546</v>
      </c>
      <c r="N117" s="8" t="s">
        <v>139</v>
      </c>
      <c r="O117" s="8" t="s">
        <v>150</v>
      </c>
      <c r="P117" s="8" t="s">
        <v>217</v>
      </c>
      <c r="Q117" s="8"/>
      <c r="R117" s="49">
        <v>80</v>
      </c>
      <c r="S117" s="49"/>
      <c r="T117" s="49"/>
      <c r="U117" s="49">
        <v>75</v>
      </c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>
        <v>45224</v>
      </c>
      <c r="M118" s="8" t="s">
        <v>423</v>
      </c>
      <c r="N118" s="8" t="s">
        <v>117</v>
      </c>
      <c r="O118" s="8" t="s">
        <v>150</v>
      </c>
      <c r="P118" s="8" t="s">
        <v>217</v>
      </c>
      <c r="Q118" s="8"/>
      <c r="R118" s="49">
        <v>80</v>
      </c>
      <c r="S118" s="49"/>
      <c r="T118" s="49"/>
      <c r="U118" s="49">
        <v>75</v>
      </c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160</v>
      </c>
      <c r="S138" s="13">
        <f>SUM(S131:S137)</f>
        <v>0</v>
      </c>
      <c r="T138" s="13"/>
      <c r="U138" s="13">
        <f>SUM(U117:U137)</f>
        <v>150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158.4</v>
      </c>
      <c r="S139" s="10"/>
      <c r="T139" s="10"/>
      <c r="U139" s="10"/>
    </row>
    <row r="140" spans="1:21" ht="15.75" x14ac:dyDescent="0.25">
      <c r="F140" s="322" t="s">
        <v>18</v>
      </c>
      <c r="G140" s="323"/>
      <c r="H140" s="324"/>
      <c r="I140" s="51"/>
      <c r="J140" s="42">
        <f>G139-J138</f>
        <v>25.199999999999989</v>
      </c>
      <c r="Q140" s="322" t="s">
        <v>18</v>
      </c>
      <c r="R140" s="323"/>
      <c r="S140" s="324"/>
      <c r="T140" s="51"/>
      <c r="U140" s="42">
        <f>R139-U138</f>
        <v>8.4000000000000057</v>
      </c>
    </row>
    <row r="143" spans="1:21" ht="23.25" x14ac:dyDescent="0.35">
      <c r="C143" s="339" t="s">
        <v>96</v>
      </c>
      <c r="D143" s="339"/>
      <c r="E143" s="339"/>
      <c r="F143" s="339"/>
      <c r="N143" s="339" t="s">
        <v>0</v>
      </c>
      <c r="O143" s="339"/>
      <c r="P143" s="339"/>
      <c r="Q143" s="33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2" t="s">
        <v>18</v>
      </c>
      <c r="G168" s="323"/>
      <c r="H168" s="324"/>
      <c r="I168" s="51"/>
      <c r="J168" s="42">
        <f>G167-J166</f>
        <v>0</v>
      </c>
      <c r="Q168" s="322" t="s">
        <v>18</v>
      </c>
      <c r="R168" s="323"/>
      <c r="S168" s="324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F177"/>
  <sheetViews>
    <sheetView topLeftCell="A126" zoomScale="93" zoomScaleNormal="93" workbookViewId="0">
      <selection activeCell="K130" sqref="K130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15.42578125" bestFit="1" customWidth="1"/>
    <col min="20" max="20" width="12.85546875" bestFit="1" customWidth="1"/>
    <col min="21" max="21" width="13.5703125" customWidth="1"/>
  </cols>
  <sheetData>
    <row r="1" spans="1:21" ht="23.25" x14ac:dyDescent="0.35">
      <c r="C1" s="339" t="s">
        <v>24</v>
      </c>
      <c r="D1" s="339"/>
      <c r="E1" s="339"/>
      <c r="F1" s="339"/>
      <c r="N1" s="339" t="s">
        <v>87</v>
      </c>
      <c r="O1" s="339"/>
      <c r="P1" s="339"/>
      <c r="Q1" s="33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22" t="s">
        <v>18</v>
      </c>
      <c r="G26" s="323"/>
      <c r="H26" s="324"/>
      <c r="I26" s="51"/>
      <c r="J26" s="42">
        <f>G25-J24</f>
        <v>143.5</v>
      </c>
      <c r="Q26" s="322" t="s">
        <v>18</v>
      </c>
      <c r="R26" s="323"/>
      <c r="S26" s="324"/>
      <c r="T26" s="51"/>
      <c r="U26" s="42">
        <f>R25-U24</f>
        <v>8</v>
      </c>
    </row>
    <row r="30" spans="1:21" ht="23.25" x14ac:dyDescent="0.35">
      <c r="C30" s="339" t="s">
        <v>101</v>
      </c>
      <c r="D30" s="339"/>
      <c r="E30" s="339"/>
      <c r="F30" s="339"/>
      <c r="N30" s="339" t="s">
        <v>89</v>
      </c>
      <c r="O30" s="339"/>
      <c r="P30" s="339"/>
      <c r="Q30" s="33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22" t="s">
        <v>18</v>
      </c>
      <c r="G55" s="323"/>
      <c r="H55" s="324"/>
      <c r="I55" s="51"/>
      <c r="J55" s="42">
        <f>G54-J53</f>
        <v>84.800000000000182</v>
      </c>
      <c r="Q55" s="322" t="s">
        <v>18</v>
      </c>
      <c r="R55" s="323"/>
      <c r="S55" s="324"/>
      <c r="T55" s="51"/>
      <c r="U55" s="42">
        <f>R54-U53</f>
        <v>148.69999999999982</v>
      </c>
    </row>
    <row r="59" spans="1:21" ht="23.25" x14ac:dyDescent="0.35">
      <c r="C59" s="339" t="s">
        <v>97</v>
      </c>
      <c r="D59" s="339"/>
      <c r="E59" s="339"/>
      <c r="F59" s="339"/>
      <c r="N59" s="339" t="s">
        <v>91</v>
      </c>
      <c r="O59" s="339"/>
      <c r="P59" s="339"/>
      <c r="Q59" s="33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22" t="s">
        <v>18</v>
      </c>
      <c r="R83" s="323"/>
      <c r="S83" s="324"/>
      <c r="T83" s="51"/>
      <c r="U83" s="42">
        <f>R82-U81</f>
        <v>234.90000000000009</v>
      </c>
    </row>
    <row r="84" spans="1:21" ht="15.75" x14ac:dyDescent="0.25">
      <c r="F84" s="322" t="s">
        <v>18</v>
      </c>
      <c r="G84" s="323"/>
      <c r="H84" s="324"/>
      <c r="I84" s="51"/>
      <c r="J84" s="42">
        <f>G83-J82</f>
        <v>140.5</v>
      </c>
    </row>
    <row r="86" spans="1:21" ht="23.25" x14ac:dyDescent="0.35">
      <c r="N86" s="339" t="s">
        <v>93</v>
      </c>
      <c r="O86" s="339"/>
      <c r="P86" s="339"/>
      <c r="Q86" s="339"/>
    </row>
    <row r="87" spans="1:21" ht="23.25" x14ac:dyDescent="0.35">
      <c r="C87" s="339" t="s">
        <v>92</v>
      </c>
      <c r="D87" s="339"/>
      <c r="E87" s="339"/>
      <c r="F87" s="339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22" t="s">
        <v>18</v>
      </c>
      <c r="R112" s="323"/>
      <c r="S112" s="324"/>
      <c r="T112" s="51"/>
      <c r="U112" s="42">
        <f>R111-U110</f>
        <v>312.38000000000011</v>
      </c>
    </row>
    <row r="113" spans="1:21" ht="15.75" x14ac:dyDescent="0.25">
      <c r="F113" s="322" t="s">
        <v>18</v>
      </c>
      <c r="G113" s="323"/>
      <c r="H113" s="324"/>
      <c r="I113" s="51"/>
      <c r="J113" s="42">
        <f>G112-J111</f>
        <v>169.34999999999991</v>
      </c>
    </row>
    <row r="115" spans="1:21" ht="23.25" x14ac:dyDescent="0.35">
      <c r="N115" s="339" t="s">
        <v>99</v>
      </c>
      <c r="O115" s="339"/>
      <c r="P115" s="339"/>
      <c r="Q115" s="339"/>
    </row>
    <row r="116" spans="1:21" ht="23.25" x14ac:dyDescent="0.35">
      <c r="C116" s="339" t="s">
        <v>94</v>
      </c>
      <c r="D116" s="339"/>
      <c r="E116" s="339"/>
      <c r="F116" s="339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2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2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969</v>
      </c>
      <c r="P125" s="8" t="s">
        <v>970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969</v>
      </c>
      <c r="P126" s="8" t="s">
        <v>970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971</v>
      </c>
      <c r="N127" s="8" t="s">
        <v>109</v>
      </c>
      <c r="O127" s="8" t="s">
        <v>972</v>
      </c>
      <c r="P127" s="8" t="s">
        <v>973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985</v>
      </c>
      <c r="P132" s="35" t="s">
        <v>986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972</v>
      </c>
      <c r="P135" s="8" t="s">
        <v>134</v>
      </c>
      <c r="Q135" s="8"/>
      <c r="R135" s="49">
        <v>150</v>
      </c>
      <c r="S135" s="302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1006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49"/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49"/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1009</v>
      </c>
      <c r="Q142" s="8"/>
      <c r="R142" s="49">
        <v>200</v>
      </c>
      <c r="S142" s="49"/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38">
        <v>7807025839</v>
      </c>
      <c r="R143" s="49">
        <v>150</v>
      </c>
      <c r="S143" s="118">
        <v>768</v>
      </c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1035</v>
      </c>
      <c r="N144" s="8" t="s">
        <v>1036</v>
      </c>
      <c r="O144" s="8" t="s">
        <v>711</v>
      </c>
      <c r="P144" s="8" t="s">
        <v>816</v>
      </c>
      <c r="Q144" s="38">
        <v>7807025876</v>
      </c>
      <c r="R144" s="49">
        <v>600</v>
      </c>
      <c r="S144" s="118">
        <v>768</v>
      </c>
      <c r="T144" s="49" t="s">
        <v>680</v>
      </c>
      <c r="U144" s="49">
        <v>550</v>
      </c>
    </row>
    <row r="145" spans="1:21" ht="15.75" x14ac:dyDescent="0.25">
      <c r="F145" s="322" t="s">
        <v>18</v>
      </c>
      <c r="G145" s="323"/>
      <c r="H145" s="324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3"/>
      <c r="G146" s="303"/>
      <c r="H146" s="303"/>
      <c r="I146" s="303"/>
      <c r="J146" s="61"/>
      <c r="R146" s="50"/>
      <c r="S146" s="50"/>
      <c r="T146" s="50"/>
      <c r="U146" s="50"/>
    </row>
    <row r="147" spans="1:21" ht="15.75" x14ac:dyDescent="0.25">
      <c r="F147" s="303"/>
      <c r="G147" s="303"/>
      <c r="H147" s="303"/>
      <c r="I147" s="303"/>
      <c r="J147" s="61"/>
      <c r="Q147" s="13" t="s">
        <v>14</v>
      </c>
      <c r="R147" s="13">
        <f>SUM(R117:R145)</f>
        <v>9368</v>
      </c>
      <c r="S147" s="13"/>
      <c r="T147" s="13"/>
      <c r="U147" s="13">
        <f>SUM(U117:U145)</f>
        <v>8440</v>
      </c>
    </row>
    <row r="148" spans="1:21" ht="15.75" x14ac:dyDescent="0.25">
      <c r="F148" s="303"/>
      <c r="G148" s="303"/>
      <c r="H148" s="303"/>
      <c r="I148" s="303"/>
      <c r="J148" s="61"/>
      <c r="Q148" s="13" t="s">
        <v>17</v>
      </c>
      <c r="R148" s="13">
        <f>R147*0.99</f>
        <v>9274.32</v>
      </c>
      <c r="S148" s="10"/>
      <c r="T148" s="10"/>
      <c r="U148" s="10"/>
    </row>
    <row r="149" spans="1:21" ht="15.75" x14ac:dyDescent="0.25">
      <c r="F149" s="303"/>
      <c r="G149" s="303"/>
      <c r="H149" s="303"/>
      <c r="I149" s="303"/>
      <c r="J149" s="61"/>
      <c r="Q149" s="322" t="s">
        <v>18</v>
      </c>
      <c r="R149" s="323"/>
      <c r="S149" s="324"/>
      <c r="T149" s="51"/>
      <c r="U149" s="42">
        <f>R148-U147</f>
        <v>834.31999999999971</v>
      </c>
    </row>
    <row r="152" spans="1:21" ht="23.25" x14ac:dyDescent="0.35">
      <c r="C152" s="339" t="s">
        <v>96</v>
      </c>
      <c r="D152" s="339"/>
      <c r="E152" s="339"/>
      <c r="F152" s="339"/>
      <c r="N152" s="339" t="s">
        <v>0</v>
      </c>
      <c r="O152" s="339"/>
      <c r="P152" s="339"/>
      <c r="Q152" s="339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>
        <v>45244</v>
      </c>
      <c r="B154" s="8" t="s">
        <v>689</v>
      </c>
      <c r="C154" s="8" t="s">
        <v>122</v>
      </c>
      <c r="D154" s="8" t="s">
        <v>679</v>
      </c>
      <c r="E154" s="8" t="s">
        <v>1047</v>
      </c>
      <c r="F154" s="8"/>
      <c r="G154" s="49">
        <v>580</v>
      </c>
      <c r="H154" s="49"/>
      <c r="I154" s="49" t="s">
        <v>868</v>
      </c>
      <c r="J154" s="49">
        <v>560</v>
      </c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>
        <v>45253</v>
      </c>
      <c r="B155" s="8" t="s">
        <v>689</v>
      </c>
      <c r="C155" s="8" t="s">
        <v>122</v>
      </c>
      <c r="D155" s="8" t="s">
        <v>1072</v>
      </c>
      <c r="E155" s="8" t="s">
        <v>111</v>
      </c>
      <c r="F155" s="8">
        <v>173204</v>
      </c>
      <c r="G155" s="49">
        <v>114</v>
      </c>
      <c r="H155" s="49"/>
      <c r="I155" s="49"/>
      <c r="J155" s="49">
        <v>110</v>
      </c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>
        <v>45253</v>
      </c>
      <c r="B156" s="8" t="s">
        <v>13</v>
      </c>
      <c r="C156" s="8" t="s">
        <v>126</v>
      </c>
      <c r="D156" s="8" t="s">
        <v>1006</v>
      </c>
      <c r="E156" s="8" t="s">
        <v>1074</v>
      </c>
      <c r="F156" s="8">
        <v>102718</v>
      </c>
      <c r="G156" s="49">
        <v>280</v>
      </c>
      <c r="H156" s="8">
        <v>778</v>
      </c>
      <c r="I156" s="49"/>
      <c r="J156" s="49">
        <v>260</v>
      </c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>
        <v>45254</v>
      </c>
      <c r="B157" s="8" t="s">
        <v>746</v>
      </c>
      <c r="C157" s="8" t="s">
        <v>953</v>
      </c>
      <c r="D157" s="8" t="s">
        <v>1006</v>
      </c>
      <c r="E157" s="8" t="s">
        <v>1074</v>
      </c>
      <c r="F157" s="8">
        <v>102727</v>
      </c>
      <c r="G157" s="49">
        <v>280</v>
      </c>
      <c r="H157" s="8">
        <v>778</v>
      </c>
      <c r="I157" s="49"/>
      <c r="J157" s="49">
        <v>240</v>
      </c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>
        <v>45257</v>
      </c>
      <c r="B158" s="8" t="s">
        <v>214</v>
      </c>
      <c r="C158" s="8" t="s">
        <v>133</v>
      </c>
      <c r="D158" s="8" t="s">
        <v>972</v>
      </c>
      <c r="E158" s="8" t="s">
        <v>1081</v>
      </c>
      <c r="F158" s="8"/>
      <c r="G158" s="49">
        <v>150</v>
      </c>
      <c r="H158" s="49"/>
      <c r="I158" s="49"/>
      <c r="J158" s="49">
        <v>140</v>
      </c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>
        <v>45257</v>
      </c>
      <c r="B159" s="8" t="s">
        <v>818</v>
      </c>
      <c r="C159" s="8" t="s">
        <v>136</v>
      </c>
      <c r="D159" s="8" t="s">
        <v>1006</v>
      </c>
      <c r="E159" s="8" t="s">
        <v>1074</v>
      </c>
      <c r="F159" s="8">
        <v>42690</v>
      </c>
      <c r="G159" s="49">
        <v>280</v>
      </c>
      <c r="H159" s="49"/>
      <c r="I159" s="49"/>
      <c r="J159" s="49">
        <v>260</v>
      </c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>
        <v>45259</v>
      </c>
      <c r="B160" s="8" t="s">
        <v>689</v>
      </c>
      <c r="C160" s="8" t="s">
        <v>124</v>
      </c>
      <c r="D160" s="8" t="s">
        <v>1006</v>
      </c>
      <c r="E160" s="8" t="s">
        <v>1074</v>
      </c>
      <c r="F160" s="8"/>
      <c r="G160" s="49">
        <v>140</v>
      </c>
      <c r="H160" s="49"/>
      <c r="I160" s="49"/>
      <c r="J160" s="49">
        <v>130</v>
      </c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1824</v>
      </c>
      <c r="H175" s="13">
        <f>SUM(H168:H174)</f>
        <v>0</v>
      </c>
      <c r="I175" s="13"/>
      <c r="J175" s="13">
        <f>SUM(J154:J174)</f>
        <v>1700</v>
      </c>
      <c r="Q175" s="13" t="s">
        <v>14</v>
      </c>
      <c r="R175" s="13">
        <f>SUM(R154:R174)</f>
        <v>0</v>
      </c>
      <c r="S175" s="13">
        <f>SUM(S168:S174)</f>
        <v>0</v>
      </c>
      <c r="T175" s="13"/>
      <c r="U175" s="13">
        <f>SUM(U154:U174)</f>
        <v>0</v>
      </c>
    </row>
    <row r="176" spans="1:21" x14ac:dyDescent="0.25">
      <c r="F176" s="13" t="s">
        <v>17</v>
      </c>
      <c r="G176" s="13">
        <f>G175*0.99</f>
        <v>1805.76</v>
      </c>
      <c r="H176" s="10"/>
      <c r="I176" s="10"/>
      <c r="J176" s="10"/>
      <c r="Q176" s="13" t="s">
        <v>17</v>
      </c>
      <c r="R176" s="13">
        <f>R175*0.99</f>
        <v>0</v>
      </c>
      <c r="S176" s="10"/>
      <c r="T176" s="10"/>
      <c r="U176" s="10"/>
    </row>
    <row r="177" spans="6:21" ht="15.75" x14ac:dyDescent="0.25">
      <c r="F177" s="322" t="s">
        <v>18</v>
      </c>
      <c r="G177" s="323"/>
      <c r="H177" s="324"/>
      <c r="I177" s="51"/>
      <c r="J177" s="42">
        <f>G176-J175</f>
        <v>105.75999999999999</v>
      </c>
      <c r="Q177" s="322" t="s">
        <v>18</v>
      </c>
      <c r="R177" s="323"/>
      <c r="S177" s="324"/>
      <c r="T177" s="51"/>
      <c r="U177" s="42">
        <f>R176-U175</f>
        <v>0</v>
      </c>
    </row>
  </sheetData>
  <mergeCells count="24">
    <mergeCell ref="Q177:S177"/>
    <mergeCell ref="F145:H145"/>
    <mergeCell ref="Q149:S149"/>
    <mergeCell ref="C152:F152"/>
    <mergeCell ref="N152:Q152"/>
    <mergeCell ref="F177:H177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8" tint="0.59999389629810485"/>
  </sheetPr>
  <dimension ref="A1:AF168"/>
  <sheetViews>
    <sheetView topLeftCell="A135" workbookViewId="0">
      <selection activeCell="K146" sqref="K14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39" t="s">
        <v>24</v>
      </c>
      <c r="D1" s="339"/>
      <c r="E1" s="339"/>
      <c r="F1" s="339"/>
      <c r="N1" s="339" t="s">
        <v>87</v>
      </c>
      <c r="O1" s="339"/>
      <c r="P1" s="339"/>
      <c r="Q1" s="33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22" t="s">
        <v>18</v>
      </c>
      <c r="G26" s="323"/>
      <c r="H26" s="324"/>
      <c r="I26" s="51"/>
      <c r="J26" s="42">
        <f>G25-J24</f>
        <v>18</v>
      </c>
      <c r="Q26" s="322" t="s">
        <v>18</v>
      </c>
      <c r="R26" s="323"/>
      <c r="S26" s="324"/>
      <c r="T26" s="51"/>
      <c r="U26" s="42">
        <f>R25-U24</f>
        <v>31</v>
      </c>
    </row>
    <row r="30" spans="1:32" ht="26.25" x14ac:dyDescent="0.4">
      <c r="C30" s="339" t="s">
        <v>101</v>
      </c>
      <c r="D30" s="339"/>
      <c r="E30" s="339"/>
      <c r="F30" s="339"/>
      <c r="H30" s="170" t="s">
        <v>567</v>
      </c>
      <c r="I30" s="170">
        <v>544</v>
      </c>
      <c r="N30" s="339" t="s">
        <v>89</v>
      </c>
      <c r="O30" s="339"/>
      <c r="P30" s="339"/>
      <c r="Q30" s="339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22" t="s">
        <v>18</v>
      </c>
      <c r="G55" s="323"/>
      <c r="H55" s="324"/>
      <c r="I55" s="51"/>
      <c r="J55" s="42">
        <f>G54-J53</f>
        <v>28.5</v>
      </c>
      <c r="Q55" s="322" t="s">
        <v>18</v>
      </c>
      <c r="R55" s="323"/>
      <c r="S55" s="324"/>
      <c r="T55" s="51"/>
      <c r="U55" s="42">
        <f>R54-U53</f>
        <v>80</v>
      </c>
    </row>
    <row r="59" spans="1:21" ht="23.25" x14ac:dyDescent="0.35">
      <c r="C59" s="339" t="s">
        <v>97</v>
      </c>
      <c r="D59" s="339"/>
      <c r="E59" s="339"/>
      <c r="F59" s="339"/>
      <c r="N59" s="339" t="s">
        <v>91</v>
      </c>
      <c r="O59" s="339"/>
      <c r="P59" s="339"/>
      <c r="Q59" s="33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22" t="s">
        <v>18</v>
      </c>
      <c r="G84" s="323"/>
      <c r="H84" s="324"/>
      <c r="I84" s="51"/>
      <c r="J84" s="42">
        <f>G83-J82</f>
        <v>56.5</v>
      </c>
      <c r="Q84" s="322" t="s">
        <v>18</v>
      </c>
      <c r="R84" s="323"/>
      <c r="S84" s="324"/>
      <c r="T84" s="51"/>
      <c r="U84" s="42">
        <f>R83-U82</f>
        <v>0</v>
      </c>
    </row>
    <row r="87" spans="1:22" ht="23.25" x14ac:dyDescent="0.35">
      <c r="C87" s="339" t="s">
        <v>92</v>
      </c>
      <c r="D87" s="339"/>
      <c r="E87" s="339"/>
      <c r="F87" s="339"/>
      <c r="N87" s="339" t="s">
        <v>93</v>
      </c>
      <c r="O87" s="339"/>
      <c r="P87" s="339"/>
      <c r="Q87" s="339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22" t="s">
        <v>18</v>
      </c>
      <c r="G112" s="323"/>
      <c r="H112" s="324"/>
      <c r="I112" s="51"/>
      <c r="J112" s="42">
        <f>G111-J110</f>
        <v>0</v>
      </c>
      <c r="Q112" s="322" t="s">
        <v>18</v>
      </c>
      <c r="R112" s="323"/>
      <c r="S112" s="324"/>
      <c r="T112" s="51"/>
      <c r="U112" s="42">
        <f>R111-U110</f>
        <v>21</v>
      </c>
    </row>
    <row r="115" spans="1:21" ht="23.25" x14ac:dyDescent="0.35">
      <c r="C115" s="339" t="s">
        <v>94</v>
      </c>
      <c r="D115" s="339"/>
      <c r="E115" s="339"/>
      <c r="F115" s="339"/>
      <c r="N115" s="339" t="s">
        <v>99</v>
      </c>
      <c r="O115" s="339"/>
      <c r="P115" s="339"/>
      <c r="Q115" s="33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112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974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112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974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112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112">
        <v>756</v>
      </c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112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22" t="s">
        <v>18</v>
      </c>
      <c r="G140" s="323"/>
      <c r="H140" s="324"/>
      <c r="I140" s="51"/>
      <c r="J140" s="42">
        <f>G139-J138</f>
        <v>99</v>
      </c>
      <c r="Q140" s="322" t="s">
        <v>18</v>
      </c>
      <c r="R140" s="323"/>
      <c r="S140" s="324"/>
      <c r="T140" s="51"/>
      <c r="U140" s="42">
        <f>R139-U138</f>
        <v>57.5</v>
      </c>
    </row>
    <row r="143" spans="1:21" ht="23.25" x14ac:dyDescent="0.35">
      <c r="C143" s="339" t="s">
        <v>96</v>
      </c>
      <c r="D143" s="339"/>
      <c r="E143" s="339"/>
      <c r="F143" s="339"/>
      <c r="N143" s="339" t="s">
        <v>0</v>
      </c>
      <c r="O143" s="339"/>
      <c r="P143" s="339"/>
      <c r="Q143" s="33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1031</v>
      </c>
      <c r="E145" s="8" t="s">
        <v>1037</v>
      </c>
      <c r="F145" s="8"/>
      <c r="G145" s="49">
        <v>450</v>
      </c>
      <c r="H145" s="49"/>
      <c r="I145" s="49"/>
      <c r="J145" s="49">
        <v>410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49"/>
      <c r="J146" s="49">
        <v>270</v>
      </c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750</v>
      </c>
      <c r="H166" s="13">
        <f>SUM(H159:H165)</f>
        <v>0</v>
      </c>
      <c r="I166" s="13"/>
      <c r="J166" s="13">
        <f>SUM(J145:J165)</f>
        <v>680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G166*0.94</f>
        <v>705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2" t="s">
        <v>18</v>
      </c>
      <c r="G168" s="323"/>
      <c r="H168" s="324"/>
      <c r="I168" s="51"/>
      <c r="J168" s="42">
        <f>G167-J166</f>
        <v>25</v>
      </c>
      <c r="Q168" s="322" t="s">
        <v>18</v>
      </c>
      <c r="R168" s="323"/>
      <c r="S168" s="324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9" tint="-0.499984740745262"/>
  </sheetPr>
  <dimension ref="B1:Q164"/>
  <sheetViews>
    <sheetView topLeftCell="E118" workbookViewId="0">
      <selection activeCell="K138" sqref="K138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2" t="s">
        <v>24</v>
      </c>
      <c r="D1" s="342"/>
      <c r="E1" s="342"/>
      <c r="F1" s="54"/>
      <c r="L1" s="342" t="s">
        <v>87</v>
      </c>
      <c r="M1" s="342"/>
      <c r="N1" s="342"/>
      <c r="O1" s="54"/>
    </row>
    <row r="2" spans="2:17" ht="27" x14ac:dyDescent="0.35">
      <c r="C2" s="342"/>
      <c r="D2" s="342"/>
      <c r="E2" s="342"/>
      <c r="F2" s="54"/>
      <c r="L2" s="342"/>
      <c r="M2" s="342"/>
      <c r="N2" s="342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3" t="s">
        <v>40</v>
      </c>
      <c r="D21" s="344"/>
      <c r="E21" s="344"/>
      <c r="F21" s="345"/>
      <c r="G21" s="340">
        <f>SUM(G5:G20)</f>
        <v>0</v>
      </c>
      <c r="H21" s="8"/>
      <c r="K21" s="8"/>
      <c r="L21" s="343" t="s">
        <v>40</v>
      </c>
      <c r="M21" s="344"/>
      <c r="N21" s="344"/>
      <c r="O21" s="345"/>
      <c r="P21" s="340">
        <f>SUM(P5:P20)</f>
        <v>0</v>
      </c>
      <c r="Q21" s="8"/>
    </row>
    <row r="22" spans="2:17" ht="15" customHeight="1" x14ac:dyDescent="0.25">
      <c r="B22" s="8"/>
      <c r="C22" s="346"/>
      <c r="D22" s="347"/>
      <c r="E22" s="347"/>
      <c r="F22" s="348"/>
      <c r="G22" s="341"/>
      <c r="H22" s="8"/>
      <c r="K22" s="8"/>
      <c r="L22" s="346"/>
      <c r="M22" s="347"/>
      <c r="N22" s="347"/>
      <c r="O22" s="348"/>
      <c r="P22" s="341"/>
      <c r="Q22" s="8"/>
    </row>
    <row r="28" spans="2:17" ht="27" x14ac:dyDescent="0.35">
      <c r="C28" s="342" t="s">
        <v>88</v>
      </c>
      <c r="D28" s="342"/>
      <c r="E28" s="342"/>
      <c r="F28" s="54"/>
      <c r="L28" s="342" t="s">
        <v>89</v>
      </c>
      <c r="M28" s="342"/>
      <c r="N28" s="342"/>
      <c r="O28" s="54"/>
    </row>
    <row r="29" spans="2:17" ht="27" x14ac:dyDescent="0.35">
      <c r="C29" s="342"/>
      <c r="D29" s="342"/>
      <c r="E29" s="342"/>
      <c r="F29" s="54"/>
      <c r="L29" s="342"/>
      <c r="M29" s="342"/>
      <c r="N29" s="342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3" t="s">
        <v>40</v>
      </c>
      <c r="D48" s="344"/>
      <c r="E48" s="344"/>
      <c r="F48" s="345"/>
      <c r="G48" s="340">
        <f>SUM(G32:G47)</f>
        <v>0</v>
      </c>
      <c r="H48" s="8"/>
      <c r="K48" s="8"/>
      <c r="L48" s="343" t="s">
        <v>40</v>
      </c>
      <c r="M48" s="344"/>
      <c r="N48" s="344"/>
      <c r="O48" s="345"/>
      <c r="P48" s="340">
        <f>SUM(P32:P47)</f>
        <v>0</v>
      </c>
      <c r="Q48" s="8"/>
    </row>
    <row r="49" spans="2:17" x14ac:dyDescent="0.25">
      <c r="B49" s="8"/>
      <c r="C49" s="346"/>
      <c r="D49" s="347"/>
      <c r="E49" s="347"/>
      <c r="F49" s="348"/>
      <c r="G49" s="341"/>
      <c r="H49" s="8"/>
      <c r="K49" s="8"/>
      <c r="L49" s="346"/>
      <c r="M49" s="347"/>
      <c r="N49" s="347"/>
      <c r="O49" s="348"/>
      <c r="P49" s="341"/>
      <c r="Q49" s="8"/>
    </row>
    <row r="55" spans="2:17" ht="27" x14ac:dyDescent="0.35">
      <c r="C55" s="342" t="s">
        <v>97</v>
      </c>
      <c r="D55" s="342"/>
      <c r="E55" s="342"/>
      <c r="F55" s="54"/>
      <c r="L55" s="342" t="s">
        <v>91</v>
      </c>
      <c r="M55" s="342"/>
      <c r="N55" s="342"/>
      <c r="O55" s="54"/>
    </row>
    <row r="56" spans="2:17" ht="27" x14ac:dyDescent="0.35">
      <c r="C56" s="342"/>
      <c r="D56" s="342"/>
      <c r="E56" s="342"/>
      <c r="F56" s="54"/>
      <c r="L56" s="342"/>
      <c r="M56" s="342"/>
      <c r="N56" s="342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3" t="s">
        <v>40</v>
      </c>
      <c r="D75" s="344"/>
      <c r="E75" s="344"/>
      <c r="F75" s="345"/>
      <c r="G75" s="340">
        <f>SUM(G59:G74)</f>
        <v>0</v>
      </c>
      <c r="H75" s="8"/>
      <c r="K75" s="8"/>
      <c r="L75" s="343" t="s">
        <v>40</v>
      </c>
      <c r="M75" s="344"/>
      <c r="N75" s="344"/>
      <c r="O75" s="345"/>
      <c r="P75" s="340">
        <f>SUM(P59:P74)</f>
        <v>0</v>
      </c>
      <c r="Q75" s="8"/>
    </row>
    <row r="76" spans="2:17" x14ac:dyDescent="0.25">
      <c r="B76" s="8"/>
      <c r="C76" s="346"/>
      <c r="D76" s="347"/>
      <c r="E76" s="347"/>
      <c r="F76" s="348"/>
      <c r="G76" s="341"/>
      <c r="H76" s="8"/>
      <c r="K76" s="8"/>
      <c r="L76" s="346"/>
      <c r="M76" s="347"/>
      <c r="N76" s="347"/>
      <c r="O76" s="348"/>
      <c r="P76" s="341"/>
      <c r="Q76" s="8"/>
    </row>
    <row r="82" spans="2:17" ht="27" x14ac:dyDescent="0.35">
      <c r="C82" s="342" t="s">
        <v>92</v>
      </c>
      <c r="D82" s="342"/>
      <c r="E82" s="342"/>
      <c r="F82" s="54"/>
      <c r="L82" s="342" t="s">
        <v>93</v>
      </c>
      <c r="M82" s="342"/>
      <c r="N82" s="342"/>
      <c r="O82" s="54"/>
    </row>
    <row r="83" spans="2:17" ht="27" x14ac:dyDescent="0.35">
      <c r="C83" s="342"/>
      <c r="D83" s="342"/>
      <c r="E83" s="342"/>
      <c r="F83" s="54"/>
      <c r="L83" s="342"/>
      <c r="M83" s="342"/>
      <c r="N83" s="342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43" t="s">
        <v>40</v>
      </c>
      <c r="D107" s="344"/>
      <c r="E107" s="344"/>
      <c r="F107" s="345"/>
      <c r="G107" s="340">
        <f>SUM(G86:G106)</f>
        <v>0</v>
      </c>
      <c r="H107" s="8"/>
      <c r="K107" s="8"/>
      <c r="L107" s="343" t="s">
        <v>40</v>
      </c>
      <c r="M107" s="344"/>
      <c r="N107" s="344"/>
      <c r="O107" s="345"/>
      <c r="P107" s="340">
        <f>SUM(P86:P106)</f>
        <v>3440</v>
      </c>
      <c r="Q107" s="8"/>
    </row>
    <row r="108" spans="2:17" x14ac:dyDescent="0.25">
      <c r="B108" s="8"/>
      <c r="C108" s="346"/>
      <c r="D108" s="347"/>
      <c r="E108" s="347"/>
      <c r="F108" s="348"/>
      <c r="G108" s="341"/>
      <c r="H108" s="8"/>
      <c r="K108" s="8"/>
      <c r="L108" s="346"/>
      <c r="M108" s="347"/>
      <c r="N108" s="347"/>
      <c r="O108" s="348"/>
      <c r="P108" s="341"/>
      <c r="Q108" s="8"/>
    </row>
    <row r="115" spans="2:17" ht="27" x14ac:dyDescent="0.35">
      <c r="C115" s="342" t="s">
        <v>844</v>
      </c>
      <c r="D115" s="342"/>
      <c r="E115" s="342"/>
      <c r="F115" s="54"/>
      <c r="L115" s="342" t="s">
        <v>99</v>
      </c>
      <c r="M115" s="342"/>
      <c r="N115" s="342"/>
      <c r="O115" s="54"/>
    </row>
    <row r="116" spans="2:17" ht="27" x14ac:dyDescent="0.35">
      <c r="C116" s="342"/>
      <c r="D116" s="342"/>
      <c r="E116" s="342"/>
      <c r="F116" s="54"/>
      <c r="L116" s="342"/>
      <c r="M116" s="342"/>
      <c r="N116" s="342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43" t="s">
        <v>40</v>
      </c>
      <c r="M135" s="344"/>
      <c r="N135" s="344"/>
      <c r="O135" s="345"/>
      <c r="P135" s="340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46"/>
      <c r="M136" s="347"/>
      <c r="N136" s="347"/>
      <c r="O136" s="348"/>
      <c r="P136" s="341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43" t="s">
        <v>40</v>
      </c>
      <c r="D140" s="344"/>
      <c r="E140" s="344"/>
      <c r="F140" s="345"/>
      <c r="G140" s="349">
        <f>SUM(G119:G139)</f>
        <v>340</v>
      </c>
      <c r="H140" s="8"/>
    </row>
    <row r="141" spans="2:17" x14ac:dyDescent="0.25">
      <c r="B141" s="8"/>
      <c r="C141" s="346"/>
      <c r="D141" s="347"/>
      <c r="E141" s="347"/>
      <c r="F141" s="348"/>
      <c r="G141" s="350"/>
      <c r="H141" s="8"/>
    </row>
    <row r="142" spans="2:17" x14ac:dyDescent="0.25">
      <c r="G142" s="212"/>
    </row>
    <row r="143" spans="2:17" ht="27" x14ac:dyDescent="0.35">
      <c r="C143" s="342" t="s">
        <v>96</v>
      </c>
      <c r="D143" s="342"/>
      <c r="E143" s="342"/>
      <c r="F143" s="54"/>
      <c r="L143" s="342" t="s">
        <v>0</v>
      </c>
      <c r="M143" s="342"/>
      <c r="N143" s="342"/>
      <c r="O143" s="54"/>
    </row>
    <row r="144" spans="2:17" ht="27" x14ac:dyDescent="0.35">
      <c r="C144" s="342"/>
      <c r="D144" s="342"/>
      <c r="E144" s="342"/>
      <c r="F144" s="54"/>
      <c r="L144" s="342"/>
      <c r="M144" s="342"/>
      <c r="N144" s="342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43" t="s">
        <v>40</v>
      </c>
      <c r="D163" s="344"/>
      <c r="E163" s="344"/>
      <c r="F163" s="345"/>
      <c r="G163" s="340">
        <f>SUM(G147:G162)</f>
        <v>0</v>
      </c>
      <c r="H163" s="8"/>
      <c r="K163" s="8"/>
      <c r="L163" s="343" t="s">
        <v>40</v>
      </c>
      <c r="M163" s="344"/>
      <c r="N163" s="344"/>
      <c r="O163" s="345"/>
      <c r="P163" s="340">
        <f>SUM(P147:P162)</f>
        <v>0</v>
      </c>
      <c r="Q163" s="8"/>
    </row>
    <row r="164" spans="2:17" x14ac:dyDescent="0.25">
      <c r="B164" s="8"/>
      <c r="C164" s="346"/>
      <c r="D164" s="347"/>
      <c r="E164" s="347"/>
      <c r="F164" s="348"/>
      <c r="G164" s="341"/>
      <c r="H164" s="8"/>
      <c r="K164" s="8"/>
      <c r="L164" s="346"/>
      <c r="M164" s="347"/>
      <c r="N164" s="347"/>
      <c r="O164" s="348"/>
      <c r="P164" s="341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U168"/>
  <sheetViews>
    <sheetView topLeftCell="I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39" t="s">
        <v>0</v>
      </c>
      <c r="D1" s="339"/>
      <c r="E1" s="339"/>
      <c r="F1" s="339"/>
      <c r="N1" s="339" t="s">
        <v>87</v>
      </c>
      <c r="O1" s="339"/>
      <c r="P1" s="339"/>
      <c r="Q1" s="33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22" t="s">
        <v>18</v>
      </c>
      <c r="G26" s="323"/>
      <c r="H26" s="324"/>
      <c r="I26" s="51"/>
      <c r="J26" s="42">
        <f>G25-J24</f>
        <v>58.549999999999955</v>
      </c>
      <c r="Q26" s="322" t="s">
        <v>18</v>
      </c>
      <c r="R26" s="323"/>
      <c r="S26" s="324"/>
      <c r="T26" s="51"/>
      <c r="U26" s="42">
        <f>T24-U24</f>
        <v>115</v>
      </c>
    </row>
    <row r="30" spans="1:21" ht="23.25" x14ac:dyDescent="0.35">
      <c r="C30" s="339" t="s">
        <v>101</v>
      </c>
      <c r="D30" s="339"/>
      <c r="E30" s="339"/>
      <c r="F30" s="339"/>
      <c r="N30" s="339" t="s">
        <v>89</v>
      </c>
      <c r="O30" s="339"/>
      <c r="P30" s="339"/>
      <c r="Q30" s="33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22" t="s">
        <v>18</v>
      </c>
      <c r="G55" s="323"/>
      <c r="H55" s="324"/>
      <c r="I55" s="51"/>
      <c r="J55" s="42">
        <f>G54-J53</f>
        <v>0</v>
      </c>
      <c r="Q55" s="322" t="s">
        <v>18</v>
      </c>
      <c r="R55" s="323"/>
      <c r="S55" s="324"/>
      <c r="T55" s="51"/>
      <c r="U55" s="42">
        <f>R54-U53</f>
        <v>0</v>
      </c>
    </row>
    <row r="59" spans="1:21" ht="23.25" x14ac:dyDescent="0.35">
      <c r="C59" s="339" t="s">
        <v>97</v>
      </c>
      <c r="D59" s="339"/>
      <c r="E59" s="339"/>
      <c r="F59" s="339"/>
      <c r="N59" s="339" t="s">
        <v>91</v>
      </c>
      <c r="O59" s="339"/>
      <c r="P59" s="339"/>
      <c r="Q59" s="33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22" t="s">
        <v>18</v>
      </c>
      <c r="G84" s="323"/>
      <c r="H84" s="324"/>
      <c r="I84" s="51"/>
      <c r="J84" s="42">
        <f>G83-J82</f>
        <v>0</v>
      </c>
      <c r="Q84" s="322" t="s">
        <v>18</v>
      </c>
      <c r="R84" s="323"/>
      <c r="S84" s="324"/>
      <c r="T84" s="51"/>
      <c r="U84" s="42">
        <f>R83-U82</f>
        <v>0</v>
      </c>
    </row>
    <row r="87" spans="1:21" ht="23.25" x14ac:dyDescent="0.35">
      <c r="C87" s="339" t="s">
        <v>92</v>
      </c>
      <c r="D87" s="339"/>
      <c r="E87" s="339"/>
      <c r="F87" s="339"/>
      <c r="N87" s="339" t="s">
        <v>93</v>
      </c>
      <c r="O87" s="339"/>
      <c r="P87" s="339"/>
      <c r="Q87" s="33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22" t="s">
        <v>18</v>
      </c>
      <c r="G112" s="323"/>
      <c r="H112" s="324"/>
      <c r="I112" s="51"/>
      <c r="J112" s="42">
        <f>G111-J110</f>
        <v>0</v>
      </c>
      <c r="Q112" s="322" t="s">
        <v>18</v>
      </c>
      <c r="R112" s="323"/>
      <c r="S112" s="324"/>
      <c r="T112" s="51"/>
      <c r="U112" s="42">
        <f>R111-U110</f>
        <v>0</v>
      </c>
    </row>
    <row r="115" spans="1:21" ht="23.25" x14ac:dyDescent="0.35">
      <c r="C115" s="339" t="s">
        <v>94</v>
      </c>
      <c r="D115" s="339"/>
      <c r="E115" s="339"/>
      <c r="F115" s="339"/>
      <c r="N115" s="339" t="s">
        <v>99</v>
      </c>
      <c r="O115" s="339"/>
      <c r="P115" s="339"/>
      <c r="Q115" s="33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22" t="s">
        <v>18</v>
      </c>
      <c r="G140" s="323"/>
      <c r="H140" s="324"/>
      <c r="I140" s="51"/>
      <c r="J140" s="42">
        <f>G139-J138</f>
        <v>0</v>
      </c>
      <c r="Q140" s="322" t="s">
        <v>18</v>
      </c>
      <c r="R140" s="323"/>
      <c r="S140" s="324"/>
      <c r="T140" s="51"/>
      <c r="U140" s="42">
        <f>R139-U138</f>
        <v>0</v>
      </c>
    </row>
    <row r="143" spans="1:21" ht="23.25" x14ac:dyDescent="0.35">
      <c r="C143" s="339" t="s">
        <v>96</v>
      </c>
      <c r="D143" s="339"/>
      <c r="E143" s="339"/>
      <c r="F143" s="339"/>
      <c r="N143" s="339" t="s">
        <v>0</v>
      </c>
      <c r="O143" s="339"/>
      <c r="P143" s="339"/>
      <c r="Q143" s="33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2" t="s">
        <v>18</v>
      </c>
      <c r="G168" s="323"/>
      <c r="H168" s="324"/>
      <c r="I168" s="51"/>
      <c r="J168" s="42">
        <f>G167-J166</f>
        <v>0</v>
      </c>
      <c r="Q168" s="322" t="s">
        <v>18</v>
      </c>
      <c r="R168" s="323"/>
      <c r="S168" s="324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abSelected="1" topLeftCell="A311" zoomScale="80" zoomScaleNormal="80" workbookViewId="0">
      <selection activeCell="A334" sqref="A334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25" t="s">
        <v>24</v>
      </c>
      <c r="C1" s="326"/>
      <c r="D1" s="326"/>
      <c r="E1" s="326"/>
      <c r="F1" s="327"/>
      <c r="G1" s="8"/>
      <c r="H1" s="8"/>
      <c r="I1" s="8"/>
      <c r="J1" s="22"/>
      <c r="M1" s="7"/>
      <c r="N1" s="325" t="s">
        <v>87</v>
      </c>
      <c r="O1" s="326"/>
      <c r="P1" s="326"/>
      <c r="Q1" s="326"/>
      <c r="R1" s="327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22" t="s">
        <v>18</v>
      </c>
      <c r="F53" s="323"/>
      <c r="G53" s="323"/>
      <c r="H53" s="324"/>
      <c r="I53" s="18">
        <f>F52-I51</f>
        <v>429.39999999999964</v>
      </c>
      <c r="Q53" s="322" t="s">
        <v>18</v>
      </c>
      <c r="R53" s="323"/>
      <c r="S53" s="323"/>
      <c r="T53" s="324"/>
      <c r="U53" s="18">
        <f>R52-U51</f>
        <v>508.6230000000005</v>
      </c>
      <c r="V53" s="255"/>
    </row>
    <row r="59" spans="1:23" ht="31.5" x14ac:dyDescent="0.5">
      <c r="A59" s="7"/>
      <c r="B59" s="325" t="s">
        <v>88</v>
      </c>
      <c r="C59" s="326"/>
      <c r="D59" s="326"/>
      <c r="E59" s="326"/>
      <c r="F59" s="327"/>
      <c r="G59" s="8"/>
      <c r="H59" s="8"/>
      <c r="I59" s="8"/>
      <c r="J59" s="22"/>
      <c r="M59" s="7"/>
      <c r="N59" s="325" t="s">
        <v>89</v>
      </c>
      <c r="O59" s="326"/>
      <c r="P59" s="326"/>
      <c r="Q59" s="326"/>
      <c r="R59" s="327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22" t="s">
        <v>18</v>
      </c>
      <c r="R110" s="323"/>
      <c r="S110" s="323"/>
      <c r="T110" s="324"/>
      <c r="U110" s="18">
        <f>R109-U108</f>
        <v>419.80000000000018</v>
      </c>
      <c r="V110" s="255"/>
    </row>
    <row r="111" spans="1:23" x14ac:dyDescent="0.25">
      <c r="E111" s="322" t="s">
        <v>18</v>
      </c>
      <c r="F111" s="323"/>
      <c r="G111" s="323"/>
      <c r="H111" s="324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21"/>
      <c r="R113" s="321"/>
      <c r="S113" s="321"/>
      <c r="T113" s="321"/>
      <c r="U113" s="159"/>
      <c r="V113" s="159"/>
    </row>
    <row r="117" spans="1:23" ht="31.5" x14ac:dyDescent="0.5">
      <c r="A117" s="7"/>
      <c r="B117" s="325" t="s">
        <v>97</v>
      </c>
      <c r="C117" s="326"/>
      <c r="D117" s="326"/>
      <c r="E117" s="326"/>
      <c r="F117" s="327"/>
      <c r="G117" s="8"/>
      <c r="H117" s="8"/>
      <c r="I117" s="8"/>
      <c r="J117" s="22"/>
      <c r="M117" s="7"/>
      <c r="N117" s="325" t="s">
        <v>91</v>
      </c>
      <c r="O117" s="326"/>
      <c r="P117" s="326"/>
      <c r="Q117" s="326"/>
      <c r="R117" s="327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22" t="s">
        <v>18</v>
      </c>
      <c r="F168" s="323"/>
      <c r="G168" s="323"/>
      <c r="H168" s="324"/>
      <c r="I168" s="18">
        <f>F167-I166</f>
        <v>461.29999999999927</v>
      </c>
      <c r="Q168" s="322" t="s">
        <v>18</v>
      </c>
      <c r="R168" s="323"/>
      <c r="S168" s="323"/>
      <c r="T168" s="324"/>
      <c r="U168" s="18">
        <f>R167-U166</f>
        <v>537.30000000000018</v>
      </c>
      <c r="V168" s="255"/>
    </row>
    <row r="175" spans="1:23" ht="31.5" x14ac:dyDescent="0.5">
      <c r="A175" s="7"/>
      <c r="B175" s="325" t="s">
        <v>98</v>
      </c>
      <c r="C175" s="326"/>
      <c r="D175" s="326"/>
      <c r="E175" s="326"/>
      <c r="F175" s="327"/>
      <c r="G175" s="8"/>
      <c r="H175" s="8"/>
      <c r="I175" s="8"/>
      <c r="J175" s="22"/>
      <c r="M175" s="7"/>
      <c r="N175" s="325" t="s">
        <v>93</v>
      </c>
      <c r="O175" s="326"/>
      <c r="P175" s="326"/>
      <c r="Q175" s="326"/>
      <c r="R175" s="327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22" t="s">
        <v>18</v>
      </c>
      <c r="F227" s="323"/>
      <c r="G227" s="323"/>
      <c r="H227" s="324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22" t="s">
        <v>18</v>
      </c>
      <c r="R228" s="323"/>
      <c r="S228" s="323"/>
      <c r="T228" s="324"/>
      <c r="U228" s="18">
        <f>R227-U226</f>
        <v>554.79999999999927</v>
      </c>
      <c r="V228" s="255"/>
    </row>
    <row r="234" spans="1:23" ht="31.5" x14ac:dyDescent="0.5">
      <c r="A234" s="7"/>
      <c r="B234" s="325" t="s">
        <v>94</v>
      </c>
      <c r="C234" s="326"/>
      <c r="D234" s="326"/>
      <c r="E234" s="326"/>
      <c r="F234" s="327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25" t="s">
        <v>99</v>
      </c>
      <c r="O235" s="326"/>
      <c r="P235" s="326"/>
      <c r="Q235" s="326"/>
      <c r="R235" s="327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22" t="s">
        <v>18</v>
      </c>
      <c r="F287" s="323"/>
      <c r="G287" s="323"/>
      <c r="H287" s="324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22" t="s">
        <v>18</v>
      </c>
      <c r="R288" s="323"/>
      <c r="S288" s="323"/>
      <c r="T288" s="324"/>
      <c r="U288" s="18">
        <f>R287-U286</f>
        <v>311.5</v>
      </c>
      <c r="V288" s="255"/>
    </row>
    <row r="294" spans="1:23" ht="31.5" x14ac:dyDescent="0.5">
      <c r="A294" s="7"/>
      <c r="B294" s="325" t="s">
        <v>96</v>
      </c>
      <c r="C294" s="326"/>
      <c r="D294" s="326"/>
      <c r="E294" s="326"/>
      <c r="F294" s="327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25" t="s">
        <v>0</v>
      </c>
      <c r="O295" s="326"/>
      <c r="P295" s="326"/>
      <c r="Q295" s="326"/>
      <c r="R295" s="327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37">
        <v>45234</v>
      </c>
      <c r="B298" s="38" t="s">
        <v>159</v>
      </c>
      <c r="C298" s="38" t="s">
        <v>21</v>
      </c>
      <c r="D298" s="38" t="s">
        <v>217</v>
      </c>
      <c r="E298" s="38">
        <v>1110</v>
      </c>
      <c r="F298" s="21">
        <v>180</v>
      </c>
      <c r="G298" s="8" t="s">
        <v>1026</v>
      </c>
      <c r="H298" s="8"/>
      <c r="I298" s="14">
        <v>170</v>
      </c>
      <c r="J298" s="103">
        <v>764</v>
      </c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37">
        <v>45237</v>
      </c>
      <c r="B299" s="38" t="s">
        <v>70</v>
      </c>
      <c r="C299" s="38" t="s">
        <v>21</v>
      </c>
      <c r="D299" s="38" t="s">
        <v>217</v>
      </c>
      <c r="E299" s="38">
        <v>14916</v>
      </c>
      <c r="F299" s="21">
        <v>180</v>
      </c>
      <c r="G299" s="8" t="s">
        <v>117</v>
      </c>
      <c r="H299" s="8"/>
      <c r="I299" s="14">
        <v>170</v>
      </c>
      <c r="J299" s="103">
        <v>764</v>
      </c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37">
        <v>45238</v>
      </c>
      <c r="B300" s="38" t="s">
        <v>426</v>
      </c>
      <c r="C300" s="38" t="s">
        <v>21</v>
      </c>
      <c r="D300" s="38" t="s">
        <v>409</v>
      </c>
      <c r="E300" s="38">
        <v>14918</v>
      </c>
      <c r="F300" s="21">
        <v>600</v>
      </c>
      <c r="G300" s="8" t="s">
        <v>181</v>
      </c>
      <c r="H300" s="8"/>
      <c r="I300" s="14">
        <v>580</v>
      </c>
      <c r="J300" s="103">
        <v>764</v>
      </c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37">
        <v>45238</v>
      </c>
      <c r="B301" s="38" t="s">
        <v>13</v>
      </c>
      <c r="C301" s="38" t="s">
        <v>21</v>
      </c>
      <c r="D301" s="38" t="s">
        <v>409</v>
      </c>
      <c r="E301" s="38">
        <v>24621</v>
      </c>
      <c r="F301" s="21">
        <v>600</v>
      </c>
      <c r="G301" s="8" t="s">
        <v>126</v>
      </c>
      <c r="H301" s="8"/>
      <c r="I301" s="14">
        <v>580</v>
      </c>
      <c r="J301" s="103">
        <v>764</v>
      </c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37">
        <v>45240</v>
      </c>
      <c r="B302" s="38" t="s">
        <v>423</v>
      </c>
      <c r="C302" s="38" t="s">
        <v>21</v>
      </c>
      <c r="D302" s="38" t="s">
        <v>189</v>
      </c>
      <c r="E302" s="38">
        <v>1120</v>
      </c>
      <c r="F302" s="21">
        <v>200</v>
      </c>
      <c r="G302" s="8" t="s">
        <v>181</v>
      </c>
      <c r="H302" s="8"/>
      <c r="I302" s="14">
        <v>180</v>
      </c>
      <c r="J302" s="103">
        <v>764</v>
      </c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37">
        <v>45240</v>
      </c>
      <c r="B303" s="38" t="s">
        <v>13</v>
      </c>
      <c r="C303" s="38" t="s">
        <v>21</v>
      </c>
      <c r="D303" s="38" t="s">
        <v>134</v>
      </c>
      <c r="E303" s="38">
        <v>1121</v>
      </c>
      <c r="F303" s="21">
        <v>220</v>
      </c>
      <c r="G303" s="8" t="s">
        <v>126</v>
      </c>
      <c r="H303" s="8"/>
      <c r="I303" s="14">
        <v>200</v>
      </c>
      <c r="J303" s="103">
        <v>764</v>
      </c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37">
        <v>45241</v>
      </c>
      <c r="B304" s="38" t="s">
        <v>743</v>
      </c>
      <c r="C304" s="38" t="s">
        <v>21</v>
      </c>
      <c r="D304" s="38" t="s">
        <v>217</v>
      </c>
      <c r="E304" s="38">
        <v>1127</v>
      </c>
      <c r="F304" s="21">
        <v>180</v>
      </c>
      <c r="G304" s="8" t="s">
        <v>109</v>
      </c>
      <c r="H304" s="8"/>
      <c r="I304" s="14">
        <v>170</v>
      </c>
      <c r="J304" s="103">
        <v>764</v>
      </c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37">
        <v>45241</v>
      </c>
      <c r="B305" s="38" t="s">
        <v>777</v>
      </c>
      <c r="C305" s="38" t="s">
        <v>21</v>
      </c>
      <c r="D305" s="38" t="s">
        <v>217</v>
      </c>
      <c r="E305" s="38">
        <v>1123</v>
      </c>
      <c r="F305" s="21">
        <v>180</v>
      </c>
      <c r="G305" s="8" t="s">
        <v>139</v>
      </c>
      <c r="H305" s="8"/>
      <c r="I305" s="14">
        <v>170</v>
      </c>
      <c r="J305" s="103">
        <v>764</v>
      </c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37">
        <v>45241</v>
      </c>
      <c r="B306" s="38" t="s">
        <v>689</v>
      </c>
      <c r="C306" s="38" t="s">
        <v>21</v>
      </c>
      <c r="D306" s="38" t="s">
        <v>217</v>
      </c>
      <c r="E306" s="38">
        <v>1125</v>
      </c>
      <c r="F306" s="21">
        <v>180</v>
      </c>
      <c r="G306" s="8" t="s">
        <v>141</v>
      </c>
      <c r="H306" s="8"/>
      <c r="I306" s="14">
        <v>170</v>
      </c>
      <c r="J306" s="103">
        <v>764</v>
      </c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37">
        <v>45241</v>
      </c>
      <c r="B307" s="38" t="s">
        <v>818</v>
      </c>
      <c r="C307" s="38" t="s">
        <v>21</v>
      </c>
      <c r="D307" s="38" t="s">
        <v>217</v>
      </c>
      <c r="E307" s="38">
        <v>1128</v>
      </c>
      <c r="F307" s="21">
        <v>180</v>
      </c>
      <c r="G307" s="8" t="s">
        <v>136</v>
      </c>
      <c r="H307" s="8"/>
      <c r="I307" s="14">
        <v>170</v>
      </c>
      <c r="J307" s="103">
        <v>764</v>
      </c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37">
        <v>45241</v>
      </c>
      <c r="B308" s="38" t="s">
        <v>423</v>
      </c>
      <c r="C308" s="38" t="s">
        <v>21</v>
      </c>
      <c r="D308" s="38" t="s">
        <v>217</v>
      </c>
      <c r="E308" s="38">
        <v>14922</v>
      </c>
      <c r="F308" s="21">
        <v>180</v>
      </c>
      <c r="G308" s="8" t="s">
        <v>117</v>
      </c>
      <c r="H308" s="8"/>
      <c r="I308" s="14">
        <v>170</v>
      </c>
      <c r="J308" s="103">
        <v>764</v>
      </c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37">
        <v>45242</v>
      </c>
      <c r="B309" s="38" t="s">
        <v>214</v>
      </c>
      <c r="C309" s="38" t="s">
        <v>21</v>
      </c>
      <c r="D309" s="38" t="s">
        <v>217</v>
      </c>
      <c r="E309" s="38">
        <v>1129</v>
      </c>
      <c r="F309" s="21">
        <v>180</v>
      </c>
      <c r="G309" s="8" t="s">
        <v>133</v>
      </c>
      <c r="H309" s="8"/>
      <c r="I309" s="14">
        <v>170</v>
      </c>
      <c r="J309" s="103">
        <v>764</v>
      </c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>
        <v>45245</v>
      </c>
      <c r="B310" s="81" t="s">
        <v>423</v>
      </c>
      <c r="C310" s="28" t="s">
        <v>21</v>
      </c>
      <c r="D310" s="8" t="s">
        <v>409</v>
      </c>
      <c r="E310" s="38">
        <v>1132</v>
      </c>
      <c r="F310" s="21">
        <v>600</v>
      </c>
      <c r="G310" s="8" t="s">
        <v>133</v>
      </c>
      <c r="H310" s="8"/>
      <c r="I310" s="14">
        <v>580</v>
      </c>
      <c r="J310" s="182">
        <v>770</v>
      </c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>
        <v>45245</v>
      </c>
      <c r="B311" s="38" t="s">
        <v>426</v>
      </c>
      <c r="C311" s="8" t="s">
        <v>21</v>
      </c>
      <c r="D311" s="8" t="s">
        <v>217</v>
      </c>
      <c r="E311" s="38">
        <v>1134</v>
      </c>
      <c r="F311" s="21">
        <v>180</v>
      </c>
      <c r="G311" s="8" t="s">
        <v>117</v>
      </c>
      <c r="H311" s="8"/>
      <c r="I311" s="14">
        <v>180</v>
      </c>
      <c r="J311" s="182">
        <v>770</v>
      </c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>
        <v>45245</v>
      </c>
      <c r="B312" s="38" t="s">
        <v>214</v>
      </c>
      <c r="C312" s="8" t="s">
        <v>21</v>
      </c>
      <c r="D312" s="8" t="s">
        <v>217</v>
      </c>
      <c r="E312" s="38">
        <v>1136</v>
      </c>
      <c r="F312" s="21">
        <v>180</v>
      </c>
      <c r="G312" s="8" t="s">
        <v>133</v>
      </c>
      <c r="H312" s="8"/>
      <c r="I312" s="14">
        <v>180</v>
      </c>
      <c r="J312" s="182">
        <v>770</v>
      </c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>
        <v>45245</v>
      </c>
      <c r="B313" s="81" t="s">
        <v>1056</v>
      </c>
      <c r="C313" s="8" t="s">
        <v>21</v>
      </c>
      <c r="D313" s="8" t="s">
        <v>217</v>
      </c>
      <c r="E313" s="38">
        <v>1133</v>
      </c>
      <c r="F313" s="21">
        <v>180</v>
      </c>
      <c r="G313" s="8" t="s">
        <v>139</v>
      </c>
      <c r="H313" s="8"/>
      <c r="I313" s="14">
        <v>180</v>
      </c>
      <c r="J313" s="182">
        <v>770</v>
      </c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>
        <v>45247</v>
      </c>
      <c r="B314" s="8" t="s">
        <v>546</v>
      </c>
      <c r="C314" s="8" t="s">
        <v>21</v>
      </c>
      <c r="D314" s="8" t="s">
        <v>217</v>
      </c>
      <c r="E314" s="38">
        <v>1139</v>
      </c>
      <c r="F314" s="21">
        <v>180</v>
      </c>
      <c r="G314" s="8" t="s">
        <v>139</v>
      </c>
      <c r="H314" s="8"/>
      <c r="I314" s="14">
        <v>170</v>
      </c>
      <c r="J314" s="182">
        <v>770</v>
      </c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>
        <v>45247</v>
      </c>
      <c r="B315" s="28" t="s">
        <v>426</v>
      </c>
      <c r="C315" s="8" t="s">
        <v>21</v>
      </c>
      <c r="D315" s="8" t="s">
        <v>217</v>
      </c>
      <c r="E315" s="38">
        <v>1139</v>
      </c>
      <c r="F315" s="21">
        <v>180</v>
      </c>
      <c r="G315" s="8" t="s">
        <v>181</v>
      </c>
      <c r="H315" s="8"/>
      <c r="I315" s="14">
        <v>170</v>
      </c>
      <c r="J315" s="182">
        <v>770</v>
      </c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>
        <v>45247</v>
      </c>
      <c r="B316" s="8" t="s">
        <v>916</v>
      </c>
      <c r="C316" s="8" t="s">
        <v>21</v>
      </c>
      <c r="D316" s="8" t="s">
        <v>217</v>
      </c>
      <c r="E316" s="38">
        <v>1141</v>
      </c>
      <c r="F316" s="21">
        <v>180</v>
      </c>
      <c r="G316" s="8" t="s">
        <v>117</v>
      </c>
      <c r="H316" s="8"/>
      <c r="I316" s="14">
        <v>170</v>
      </c>
      <c r="J316" s="182">
        <v>770</v>
      </c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>
        <v>45247</v>
      </c>
      <c r="B317" s="8" t="s">
        <v>423</v>
      </c>
      <c r="C317" s="8" t="s">
        <v>21</v>
      </c>
      <c r="D317" s="8" t="s">
        <v>189</v>
      </c>
      <c r="E317" s="38">
        <v>1140</v>
      </c>
      <c r="F317" s="21">
        <v>200</v>
      </c>
      <c r="G317" s="8" t="s">
        <v>283</v>
      </c>
      <c r="H317" s="8"/>
      <c r="I317" s="14">
        <v>180</v>
      </c>
      <c r="J317" s="182">
        <v>770</v>
      </c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>
        <v>45248</v>
      </c>
      <c r="B318" s="8" t="s">
        <v>818</v>
      </c>
      <c r="C318" s="8" t="s">
        <v>21</v>
      </c>
      <c r="D318" s="8" t="s">
        <v>134</v>
      </c>
      <c r="E318" s="8">
        <v>24702</v>
      </c>
      <c r="F318" s="21">
        <v>220</v>
      </c>
      <c r="G318" s="8" t="s">
        <v>136</v>
      </c>
      <c r="H318" s="8"/>
      <c r="I318" s="14">
        <v>200</v>
      </c>
      <c r="J318" s="182">
        <v>770</v>
      </c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>
        <v>45248</v>
      </c>
      <c r="B319" s="8" t="s">
        <v>214</v>
      </c>
      <c r="C319" s="8" t="s">
        <v>21</v>
      </c>
      <c r="D319" s="8" t="s">
        <v>134</v>
      </c>
      <c r="E319" s="8">
        <v>24702</v>
      </c>
      <c r="F319" s="21">
        <v>220</v>
      </c>
      <c r="G319" s="8" t="s">
        <v>133</v>
      </c>
      <c r="H319" s="8"/>
      <c r="I319" s="14">
        <v>200</v>
      </c>
      <c r="J319" s="182">
        <v>770</v>
      </c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>
        <v>45252</v>
      </c>
      <c r="B320" s="8" t="s">
        <v>546</v>
      </c>
      <c r="C320" s="8" t="s">
        <v>21</v>
      </c>
      <c r="D320" s="8" t="s">
        <v>217</v>
      </c>
      <c r="E320" s="38">
        <v>14926</v>
      </c>
      <c r="F320" s="21">
        <v>180</v>
      </c>
      <c r="G320" s="8" t="s">
        <v>117</v>
      </c>
      <c r="H320" s="8"/>
      <c r="I320" s="14">
        <v>170</v>
      </c>
      <c r="J320" s="22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>
        <v>45252</v>
      </c>
      <c r="B321" s="8" t="s">
        <v>730</v>
      </c>
      <c r="C321" s="8" t="s">
        <v>21</v>
      </c>
      <c r="D321" s="8" t="s">
        <v>409</v>
      </c>
      <c r="E321" s="38">
        <v>1144</v>
      </c>
      <c r="F321" s="21">
        <v>600</v>
      </c>
      <c r="G321" s="8" t="s">
        <v>1073</v>
      </c>
      <c r="H321" s="8"/>
      <c r="I321" s="14">
        <v>550</v>
      </c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>
        <v>45253</v>
      </c>
      <c r="B322" s="8" t="s">
        <v>426</v>
      </c>
      <c r="C322" s="8" t="s">
        <v>21</v>
      </c>
      <c r="D322" s="8" t="s">
        <v>217</v>
      </c>
      <c r="E322" s="38">
        <v>1145</v>
      </c>
      <c r="F322" s="21">
        <v>180</v>
      </c>
      <c r="G322" s="8" t="s">
        <v>181</v>
      </c>
      <c r="H322" s="8"/>
      <c r="I322" s="14">
        <v>170</v>
      </c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>
        <v>45253</v>
      </c>
      <c r="B323" s="8" t="s">
        <v>689</v>
      </c>
      <c r="C323" s="8" t="s">
        <v>21</v>
      </c>
      <c r="D323" s="8" t="s">
        <v>217</v>
      </c>
      <c r="E323" s="38">
        <v>1145</v>
      </c>
      <c r="F323" s="14">
        <v>180</v>
      </c>
      <c r="G323" s="8" t="s">
        <v>122</v>
      </c>
      <c r="H323" s="8"/>
      <c r="I323" s="14">
        <v>170</v>
      </c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>
        <v>45254</v>
      </c>
      <c r="B324" s="8" t="s">
        <v>689</v>
      </c>
      <c r="C324" s="8" t="s">
        <v>21</v>
      </c>
      <c r="D324" s="8" t="s">
        <v>134</v>
      </c>
      <c r="E324" s="38">
        <v>1148</v>
      </c>
      <c r="F324" s="14">
        <v>220</v>
      </c>
      <c r="G324" s="8" t="s">
        <v>122</v>
      </c>
      <c r="H324" s="8"/>
      <c r="I324" s="14">
        <v>200</v>
      </c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>
        <v>45254</v>
      </c>
      <c r="B325" s="8" t="s">
        <v>423</v>
      </c>
      <c r="C325" s="8" t="s">
        <v>21</v>
      </c>
      <c r="D325" s="8" t="s">
        <v>189</v>
      </c>
      <c r="E325" s="38">
        <v>1149</v>
      </c>
      <c r="F325" s="14">
        <v>200</v>
      </c>
      <c r="G325" s="8" t="s">
        <v>283</v>
      </c>
      <c r="H325" s="8"/>
      <c r="I325" s="14">
        <v>180</v>
      </c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>
        <v>45256</v>
      </c>
      <c r="B326" s="8" t="s">
        <v>689</v>
      </c>
      <c r="C326" s="8" t="s">
        <v>21</v>
      </c>
      <c r="D326" s="8" t="s">
        <v>959</v>
      </c>
      <c r="E326" s="38" t="s">
        <v>1080</v>
      </c>
      <c r="F326" s="14">
        <v>600</v>
      </c>
      <c r="G326" s="8" t="s">
        <v>122</v>
      </c>
      <c r="H326" s="8"/>
      <c r="I326" s="14">
        <v>580</v>
      </c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>
        <v>45257</v>
      </c>
      <c r="B327" s="8" t="s">
        <v>777</v>
      </c>
      <c r="C327" s="8" t="s">
        <v>21</v>
      </c>
      <c r="D327" s="8" t="s">
        <v>189</v>
      </c>
      <c r="E327" s="38">
        <v>24753</v>
      </c>
      <c r="F327" s="14">
        <v>200</v>
      </c>
      <c r="G327" s="8" t="s">
        <v>117</v>
      </c>
      <c r="H327" s="8" t="s">
        <v>1079</v>
      </c>
      <c r="I327" s="14">
        <v>180</v>
      </c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>
        <v>45258</v>
      </c>
      <c r="B328" s="8" t="s">
        <v>12</v>
      </c>
      <c r="C328" s="8" t="s">
        <v>21</v>
      </c>
      <c r="D328" s="8" t="s">
        <v>217</v>
      </c>
      <c r="E328" s="38">
        <v>1153</v>
      </c>
      <c r="F328" s="14">
        <v>180</v>
      </c>
      <c r="G328" s="8" t="s">
        <v>213</v>
      </c>
      <c r="H328" s="8"/>
      <c r="I328" s="14">
        <v>170</v>
      </c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>
        <v>45258</v>
      </c>
      <c r="B329" s="8" t="s">
        <v>546</v>
      </c>
      <c r="C329" s="8" t="s">
        <v>21</v>
      </c>
      <c r="D329" s="8" t="s">
        <v>217</v>
      </c>
      <c r="E329" s="38">
        <v>1154</v>
      </c>
      <c r="F329" s="14">
        <v>180</v>
      </c>
      <c r="G329" s="8" t="s">
        <v>139</v>
      </c>
      <c r="H329" s="8"/>
      <c r="I329" s="14">
        <v>170</v>
      </c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>
        <v>45259</v>
      </c>
      <c r="B330" s="8" t="s">
        <v>426</v>
      </c>
      <c r="C330" s="8" t="s">
        <v>21</v>
      </c>
      <c r="D330" s="8" t="s">
        <v>1083</v>
      </c>
      <c r="E330" s="38"/>
      <c r="F330" s="14">
        <v>600</v>
      </c>
      <c r="G330" s="8" t="s">
        <v>181</v>
      </c>
      <c r="H330" s="8"/>
      <c r="I330" s="14">
        <v>580</v>
      </c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>
        <v>45259</v>
      </c>
      <c r="B331" s="8" t="s">
        <v>423</v>
      </c>
      <c r="C331" s="8" t="s">
        <v>21</v>
      </c>
      <c r="D331" s="8" t="s">
        <v>1083</v>
      </c>
      <c r="E331" s="8"/>
      <c r="F331" s="14">
        <v>600</v>
      </c>
      <c r="G331" s="8" t="s">
        <v>283</v>
      </c>
      <c r="H331" s="8"/>
      <c r="I331" s="14">
        <v>580</v>
      </c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>
        <v>45259</v>
      </c>
      <c r="B332" s="8" t="s">
        <v>546</v>
      </c>
      <c r="C332" s="8" t="s">
        <v>21</v>
      </c>
      <c r="D332" s="8" t="s">
        <v>1083</v>
      </c>
      <c r="E332" s="8"/>
      <c r="F332" s="14">
        <v>600</v>
      </c>
      <c r="G332" s="8" t="s">
        <v>139</v>
      </c>
      <c r="H332" s="8"/>
      <c r="I332" s="14">
        <v>580</v>
      </c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10260</v>
      </c>
      <c r="G344" s="14"/>
      <c r="H344" s="14"/>
      <c r="I344" s="16">
        <f>SUM(I296:I343)</f>
        <v>9730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10157.4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22" t="s">
        <v>18</v>
      </c>
      <c r="F346" s="323"/>
      <c r="G346" s="323"/>
      <c r="H346" s="324"/>
      <c r="I346" s="18">
        <f>F345-I344</f>
        <v>427.39999999999964</v>
      </c>
      <c r="M346" s="1"/>
      <c r="Q346" s="12" t="s">
        <v>17</v>
      </c>
      <c r="R346" s="13">
        <f>R345*0.99</f>
        <v>0</v>
      </c>
    </row>
    <row r="347" spans="1:23" x14ac:dyDescent="0.25">
      <c r="Q347" s="322" t="s">
        <v>18</v>
      </c>
      <c r="R347" s="323"/>
      <c r="S347" s="323"/>
      <c r="T347" s="324"/>
      <c r="U347" s="18">
        <f>R346-U345</f>
        <v>0</v>
      </c>
      <c r="V347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7:H287"/>
    <mergeCell ref="B294:F294"/>
    <mergeCell ref="E346:H346"/>
    <mergeCell ref="B175:F175"/>
    <mergeCell ref="E227:H227"/>
    <mergeCell ref="B234:F234"/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Q165"/>
  <sheetViews>
    <sheetView topLeftCell="F153" workbookViewId="0">
      <selection activeCell="M158" sqref="M158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2" t="s">
        <v>24</v>
      </c>
      <c r="D1" s="342"/>
      <c r="E1" s="342"/>
      <c r="F1" s="54"/>
      <c r="L1" s="342" t="s">
        <v>87</v>
      </c>
      <c r="M1" s="342"/>
      <c r="N1" s="342"/>
      <c r="O1" s="54"/>
    </row>
    <row r="2" spans="2:17" ht="27" x14ac:dyDescent="0.35">
      <c r="C2" s="342"/>
      <c r="D2" s="342"/>
      <c r="E2" s="342"/>
      <c r="F2" s="54"/>
      <c r="L2" s="342"/>
      <c r="M2" s="342"/>
      <c r="N2" s="342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3" t="s">
        <v>40</v>
      </c>
      <c r="D21" s="344"/>
      <c r="E21" s="344"/>
      <c r="F21" s="345"/>
      <c r="G21" s="340">
        <f>SUM(G5:G20)</f>
        <v>560</v>
      </c>
      <c r="H21" s="8"/>
      <c r="K21" s="8"/>
      <c r="L21" s="343" t="s">
        <v>40</v>
      </c>
      <c r="M21" s="344"/>
      <c r="N21" s="344"/>
      <c r="O21" s="345"/>
      <c r="P21" s="340">
        <f>SUM(P5:P20)</f>
        <v>510</v>
      </c>
      <c r="Q21" s="8"/>
    </row>
    <row r="22" spans="2:17" ht="15" customHeight="1" x14ac:dyDescent="0.25">
      <c r="B22" s="8"/>
      <c r="C22" s="346"/>
      <c r="D22" s="347"/>
      <c r="E22" s="347"/>
      <c r="F22" s="348"/>
      <c r="G22" s="341"/>
      <c r="H22" s="8"/>
      <c r="K22" s="8"/>
      <c r="L22" s="346"/>
      <c r="M22" s="347"/>
      <c r="N22" s="347"/>
      <c r="O22" s="348"/>
      <c r="P22" s="341"/>
      <c r="Q22" s="8"/>
    </row>
    <row r="28" spans="2:17" ht="27" x14ac:dyDescent="0.35">
      <c r="C28" s="342" t="s">
        <v>88</v>
      </c>
      <c r="D28" s="342"/>
      <c r="E28" s="342"/>
      <c r="F28" s="54"/>
      <c r="L28" s="342" t="s">
        <v>89</v>
      </c>
      <c r="M28" s="342"/>
      <c r="N28" s="342"/>
      <c r="O28" s="54"/>
    </row>
    <row r="29" spans="2:17" ht="27" x14ac:dyDescent="0.35">
      <c r="C29" s="342"/>
      <c r="D29" s="342"/>
      <c r="E29" s="342"/>
      <c r="F29" s="54"/>
      <c r="L29" s="342"/>
      <c r="M29" s="342"/>
      <c r="N29" s="342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3" t="s">
        <v>40</v>
      </c>
      <c r="D48" s="344"/>
      <c r="E48" s="344"/>
      <c r="F48" s="345"/>
      <c r="G48" s="340">
        <f>SUM(G32:G47)</f>
        <v>560</v>
      </c>
      <c r="H48" s="8"/>
      <c r="K48" s="8"/>
      <c r="L48" s="343" t="s">
        <v>40</v>
      </c>
      <c r="M48" s="344"/>
      <c r="N48" s="344"/>
      <c r="O48" s="345"/>
      <c r="P48" s="340">
        <f>SUM(P32:P47)</f>
        <v>590</v>
      </c>
      <c r="Q48" s="8"/>
    </row>
    <row r="49" spans="2:17" x14ac:dyDescent="0.25">
      <c r="B49" s="8"/>
      <c r="C49" s="346"/>
      <c r="D49" s="347"/>
      <c r="E49" s="347"/>
      <c r="F49" s="348"/>
      <c r="G49" s="341"/>
      <c r="H49" s="8"/>
      <c r="K49" s="8"/>
      <c r="L49" s="346"/>
      <c r="M49" s="347"/>
      <c r="N49" s="347"/>
      <c r="O49" s="348"/>
      <c r="P49" s="341"/>
      <c r="Q49" s="8"/>
    </row>
    <row r="55" spans="2:17" ht="27" x14ac:dyDescent="0.35">
      <c r="C55" s="342" t="s">
        <v>97</v>
      </c>
      <c r="D55" s="342"/>
      <c r="E55" s="342"/>
      <c r="F55" s="54"/>
      <c r="L55" s="342" t="s">
        <v>91</v>
      </c>
      <c r="M55" s="342"/>
      <c r="N55" s="342"/>
      <c r="O55" s="54"/>
    </row>
    <row r="56" spans="2:17" ht="27" x14ac:dyDescent="0.35">
      <c r="C56" s="342"/>
      <c r="D56" s="342"/>
      <c r="E56" s="342"/>
      <c r="F56" s="54"/>
      <c r="L56" s="342"/>
      <c r="M56" s="342"/>
      <c r="N56" s="342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3" t="s">
        <v>40</v>
      </c>
      <c r="D75" s="344"/>
      <c r="E75" s="344"/>
      <c r="F75" s="345"/>
      <c r="G75" s="340">
        <f>SUM(G59:G74)</f>
        <v>520</v>
      </c>
      <c r="H75" s="8"/>
      <c r="K75" s="8"/>
      <c r="L75" s="343" t="s">
        <v>40</v>
      </c>
      <c r="M75" s="344"/>
      <c r="N75" s="344"/>
      <c r="O75" s="345"/>
      <c r="P75" s="340">
        <f>SUM(P59:P74)</f>
        <v>540</v>
      </c>
      <c r="Q75" s="8"/>
    </row>
    <row r="76" spans="2:17" x14ac:dyDescent="0.25">
      <c r="B76" s="8"/>
      <c r="C76" s="346"/>
      <c r="D76" s="347"/>
      <c r="E76" s="347"/>
      <c r="F76" s="348"/>
      <c r="G76" s="341"/>
      <c r="H76" s="8"/>
      <c r="K76" s="8"/>
      <c r="L76" s="346"/>
      <c r="M76" s="347"/>
      <c r="N76" s="347"/>
      <c r="O76" s="348"/>
      <c r="P76" s="341"/>
      <c r="Q76" s="8"/>
    </row>
    <row r="82" spans="2:17" ht="27" x14ac:dyDescent="0.35">
      <c r="C82" s="342" t="s">
        <v>92</v>
      </c>
      <c r="D82" s="342"/>
      <c r="E82" s="342"/>
      <c r="F82" s="54"/>
      <c r="L82" s="342" t="s">
        <v>93</v>
      </c>
      <c r="M82" s="342"/>
      <c r="N82" s="342"/>
      <c r="O82" s="54"/>
    </row>
    <row r="83" spans="2:17" ht="27" x14ac:dyDescent="0.35">
      <c r="C83" s="342"/>
      <c r="D83" s="342"/>
      <c r="E83" s="342"/>
      <c r="F83" s="54"/>
      <c r="L83" s="342"/>
      <c r="M83" s="342"/>
      <c r="N83" s="342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43" t="s">
        <v>40</v>
      </c>
      <c r="D102" s="344"/>
      <c r="E102" s="344"/>
      <c r="F102" s="345"/>
      <c r="G102" s="340">
        <f>SUM(G86:G101)</f>
        <v>510</v>
      </c>
      <c r="H102" s="8"/>
      <c r="K102" s="8"/>
      <c r="L102" s="343" t="s">
        <v>40</v>
      </c>
      <c r="M102" s="344"/>
      <c r="N102" s="344"/>
      <c r="O102" s="345"/>
      <c r="P102" s="340">
        <f>SUM(P86:P101)</f>
        <v>480</v>
      </c>
      <c r="Q102" s="8"/>
    </row>
    <row r="103" spans="2:17" x14ac:dyDescent="0.25">
      <c r="B103" s="8"/>
      <c r="C103" s="346"/>
      <c r="D103" s="347"/>
      <c r="E103" s="347"/>
      <c r="F103" s="348"/>
      <c r="G103" s="341"/>
      <c r="H103" s="8"/>
      <c r="K103" s="8"/>
      <c r="L103" s="346"/>
      <c r="M103" s="347"/>
      <c r="N103" s="347"/>
      <c r="O103" s="348"/>
      <c r="P103" s="341"/>
      <c r="Q103" s="8"/>
    </row>
    <row r="110" spans="2:17" ht="27" x14ac:dyDescent="0.35">
      <c r="C110" s="342" t="s">
        <v>94</v>
      </c>
      <c r="D110" s="342"/>
      <c r="E110" s="342"/>
      <c r="F110" s="54"/>
      <c r="L110" s="342" t="s">
        <v>99</v>
      </c>
      <c r="M110" s="342"/>
      <c r="N110" s="342"/>
      <c r="O110" s="54"/>
    </row>
    <row r="111" spans="2:17" ht="27" x14ac:dyDescent="0.35">
      <c r="C111" s="342"/>
      <c r="D111" s="342"/>
      <c r="E111" s="342"/>
      <c r="F111" s="54"/>
      <c r="L111" s="342"/>
      <c r="M111" s="342"/>
      <c r="N111" s="342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1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>
        <v>20</v>
      </c>
      <c r="D127" s="8"/>
      <c r="E127" s="10"/>
      <c r="F127" s="10">
        <f t="shared" si="8"/>
        <v>0</v>
      </c>
      <c r="G127" s="10">
        <f t="shared" si="10"/>
        <v>20</v>
      </c>
      <c r="H127" s="8"/>
      <c r="K127" s="272" t="s">
        <v>895</v>
      </c>
      <c r="L127" s="10">
        <v>20</v>
      </c>
      <c r="M127" s="8"/>
      <c r="N127" s="10"/>
      <c r="O127" s="10">
        <f t="shared" si="9"/>
        <v>0</v>
      </c>
      <c r="P127" s="10">
        <f t="shared" si="11"/>
        <v>20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15.75" thickBot="1" x14ac:dyDescent="0.3">
      <c r="B132" s="272"/>
      <c r="C132" s="10"/>
      <c r="D132" s="8"/>
      <c r="E132" s="8"/>
      <c r="F132" s="10">
        <f t="shared" si="8"/>
        <v>0</v>
      </c>
      <c r="G132" s="10">
        <f t="shared" si="10"/>
        <v>0</v>
      </c>
      <c r="H132" s="8"/>
      <c r="K132" s="272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43" t="s">
        <v>40</v>
      </c>
      <c r="D133" s="344"/>
      <c r="E133" s="344"/>
      <c r="F133" s="345"/>
      <c r="G133" s="340">
        <f>SUM(G114:G132)</f>
        <v>1290</v>
      </c>
      <c r="H133" s="8"/>
      <c r="K133" s="8"/>
      <c r="L133" s="343" t="s">
        <v>40</v>
      </c>
      <c r="M133" s="344"/>
      <c r="N133" s="344"/>
      <c r="O133" s="345"/>
      <c r="P133" s="340">
        <f>SUM(P114:P132)</f>
        <v>1290</v>
      </c>
      <c r="Q133" s="8"/>
    </row>
    <row r="134" spans="2:17" ht="15" customHeight="1" x14ac:dyDescent="0.25">
      <c r="B134" s="8"/>
      <c r="C134" s="346"/>
      <c r="D134" s="347"/>
      <c r="E134" s="347"/>
      <c r="F134" s="348"/>
      <c r="G134" s="341"/>
      <c r="H134" s="8"/>
      <c r="K134" s="8"/>
      <c r="L134" s="346"/>
      <c r="M134" s="347"/>
      <c r="N134" s="347"/>
      <c r="O134" s="348"/>
      <c r="P134" s="341"/>
      <c r="Q134" s="8"/>
    </row>
    <row r="141" spans="2:17" ht="27" x14ac:dyDescent="0.35">
      <c r="C141" s="342" t="s">
        <v>96</v>
      </c>
      <c r="D141" s="342"/>
      <c r="E141" s="342"/>
      <c r="F141" s="54"/>
      <c r="L141" s="342" t="s">
        <v>96</v>
      </c>
      <c r="M141" s="342"/>
      <c r="N141" s="342"/>
      <c r="O141" s="54"/>
    </row>
    <row r="142" spans="2:17" ht="27" x14ac:dyDescent="0.35">
      <c r="C142" s="342"/>
      <c r="D142" s="342"/>
      <c r="E142" s="342"/>
      <c r="F142" s="54"/>
      <c r="L142" s="342"/>
      <c r="M142" s="342"/>
      <c r="N142" s="342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ht="15.75" thickBot="1" x14ac:dyDescent="0.3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ht="23.25" thickBot="1" x14ac:dyDescent="0.3">
      <c r="B145" s="271" t="s">
        <v>891</v>
      </c>
      <c r="C145" s="10"/>
      <c r="D145" s="8"/>
      <c r="E145" s="10"/>
      <c r="F145" s="10">
        <f>D145*E145</f>
        <v>0</v>
      </c>
      <c r="G145" s="10">
        <f>F145+C145</f>
        <v>0</v>
      </c>
      <c r="H145" s="8"/>
      <c r="K145" s="271" t="s">
        <v>891</v>
      </c>
      <c r="L145" s="10"/>
      <c r="M145" s="8"/>
      <c r="N145" s="10"/>
      <c r="O145" s="10">
        <f>M145*N145</f>
        <v>0</v>
      </c>
      <c r="P145" s="10">
        <f>O145+L145</f>
        <v>0</v>
      </c>
      <c r="Q145" s="8"/>
    </row>
    <row r="146" spans="2:17" ht="23.25" thickBot="1" x14ac:dyDescent="0.3">
      <c r="B146" s="272" t="s">
        <v>882</v>
      </c>
      <c r="C146" s="10">
        <v>120</v>
      </c>
      <c r="D146" s="8">
        <v>1</v>
      </c>
      <c r="E146" s="10">
        <v>30</v>
      </c>
      <c r="F146" s="10">
        <f t="shared" ref="F146:F163" si="12">D146*E146</f>
        <v>30</v>
      </c>
      <c r="G146" s="10">
        <f>F146+C146</f>
        <v>150</v>
      </c>
      <c r="H146" s="8"/>
      <c r="K146" s="272" t="s">
        <v>882</v>
      </c>
      <c r="L146" s="10"/>
      <c r="M146" s="8"/>
      <c r="N146" s="10"/>
      <c r="O146" s="10">
        <f t="shared" ref="O146:O163" si="13">M146*N146</f>
        <v>0</v>
      </c>
      <c r="P146" s="10">
        <f>O146+L146</f>
        <v>0</v>
      </c>
      <c r="Q146" s="8"/>
    </row>
    <row r="147" spans="2:17" ht="23.25" thickBot="1" x14ac:dyDescent="0.3">
      <c r="B147" s="271" t="s">
        <v>883</v>
      </c>
      <c r="C147" s="10">
        <v>20</v>
      </c>
      <c r="D147" s="8"/>
      <c r="E147" s="10"/>
      <c r="F147" s="10">
        <f t="shared" si="12"/>
        <v>0</v>
      </c>
      <c r="G147" s="10">
        <f t="shared" ref="G147:G163" si="14">F147+C147</f>
        <v>20</v>
      </c>
      <c r="H147" s="8"/>
      <c r="K147" s="271" t="s">
        <v>883</v>
      </c>
      <c r="L147" s="10"/>
      <c r="M147" s="8"/>
      <c r="N147" s="10"/>
      <c r="O147" s="10">
        <f t="shared" si="13"/>
        <v>0</v>
      </c>
      <c r="P147" s="10">
        <f t="shared" ref="P147:P163" si="15">O147+L147</f>
        <v>0</v>
      </c>
      <c r="Q147" s="8"/>
    </row>
    <row r="148" spans="2:17" ht="23.25" thickBot="1" x14ac:dyDescent="0.3">
      <c r="B148" s="272" t="s">
        <v>884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4"/>
        <v>180</v>
      </c>
      <c r="H148" s="8"/>
      <c r="K148" s="272" t="s">
        <v>884</v>
      </c>
      <c r="L148" s="10"/>
      <c r="M148" s="8"/>
      <c r="N148" s="10"/>
      <c r="O148" s="10">
        <f t="shared" si="13"/>
        <v>0</v>
      </c>
      <c r="P148" s="10">
        <f t="shared" si="15"/>
        <v>0</v>
      </c>
      <c r="Q148" s="8"/>
    </row>
    <row r="149" spans="2:17" ht="23.25" thickBot="1" x14ac:dyDescent="0.3">
      <c r="B149" s="271" t="s">
        <v>885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4"/>
        <v>180</v>
      </c>
      <c r="H149" s="8"/>
      <c r="K149" s="271" t="s">
        <v>885</v>
      </c>
      <c r="L149" s="10"/>
      <c r="M149" s="8"/>
      <c r="N149" s="10"/>
      <c r="O149" s="10">
        <f t="shared" si="13"/>
        <v>0</v>
      </c>
      <c r="P149" s="10">
        <f t="shared" si="15"/>
        <v>0</v>
      </c>
      <c r="Q149" s="8"/>
    </row>
    <row r="150" spans="2:17" ht="23.25" thickBot="1" x14ac:dyDescent="0.3">
      <c r="B150" s="272" t="s">
        <v>886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4"/>
        <v>150</v>
      </c>
      <c r="H150" s="8"/>
      <c r="K150" s="272" t="s">
        <v>886</v>
      </c>
      <c r="L150" s="10"/>
      <c r="M150" s="8"/>
      <c r="N150" s="10"/>
      <c r="O150" s="10">
        <f t="shared" si="13"/>
        <v>0</v>
      </c>
      <c r="P150" s="10">
        <f t="shared" si="15"/>
        <v>0</v>
      </c>
      <c r="Q150" s="8"/>
    </row>
    <row r="151" spans="2:17" ht="23.25" thickBot="1" x14ac:dyDescent="0.3">
      <c r="B151" s="271" t="s">
        <v>887</v>
      </c>
      <c r="C151" s="10">
        <v>20</v>
      </c>
      <c r="D151" s="8"/>
      <c r="E151" s="10"/>
      <c r="F151" s="10">
        <f t="shared" si="12"/>
        <v>0</v>
      </c>
      <c r="G151" s="10">
        <f t="shared" si="14"/>
        <v>20</v>
      </c>
      <c r="H151" s="8"/>
      <c r="K151" s="271" t="s">
        <v>887</v>
      </c>
      <c r="L151" s="10"/>
      <c r="M151" s="8"/>
      <c r="N151" s="10"/>
      <c r="O151" s="10">
        <f t="shared" si="13"/>
        <v>0</v>
      </c>
      <c r="P151" s="10">
        <f t="shared" si="15"/>
        <v>0</v>
      </c>
      <c r="Q151" s="8"/>
    </row>
    <row r="152" spans="2:17" ht="23.25" thickBot="1" x14ac:dyDescent="0.3">
      <c r="B152" s="272" t="s">
        <v>888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4"/>
        <v>150</v>
      </c>
      <c r="H152" s="8"/>
      <c r="K152" s="272" t="s">
        <v>888</v>
      </c>
      <c r="L152" s="10"/>
      <c r="M152" s="8"/>
      <c r="N152" s="10"/>
      <c r="O152" s="10">
        <f t="shared" si="13"/>
        <v>0</v>
      </c>
      <c r="P152" s="10">
        <f t="shared" si="15"/>
        <v>0</v>
      </c>
      <c r="Q152" s="8"/>
    </row>
    <row r="153" spans="2:17" ht="23.25" thickBot="1" x14ac:dyDescent="0.3">
      <c r="B153" s="271" t="s">
        <v>889</v>
      </c>
      <c r="C153" s="10"/>
      <c r="D153" s="8"/>
      <c r="E153" s="10"/>
      <c r="F153" s="10">
        <f t="shared" si="12"/>
        <v>0</v>
      </c>
      <c r="G153" s="10">
        <f t="shared" si="14"/>
        <v>0</v>
      </c>
      <c r="H153" s="8"/>
      <c r="K153" s="271" t="s">
        <v>889</v>
      </c>
      <c r="L153" s="10"/>
      <c r="M153" s="8"/>
      <c r="N153" s="10"/>
      <c r="O153" s="10">
        <f t="shared" si="13"/>
        <v>0</v>
      </c>
      <c r="P153" s="10">
        <f t="shared" si="15"/>
        <v>0</v>
      </c>
      <c r="Q153" s="8"/>
    </row>
    <row r="154" spans="2:17" ht="23.25" thickBot="1" x14ac:dyDescent="0.3">
      <c r="B154" s="273" t="s">
        <v>890</v>
      </c>
      <c r="C154" s="10"/>
      <c r="D154" s="8"/>
      <c r="E154" s="10"/>
      <c r="F154" s="10">
        <f t="shared" si="12"/>
        <v>0</v>
      </c>
      <c r="G154" s="10">
        <f t="shared" si="14"/>
        <v>0</v>
      </c>
      <c r="H154" s="8"/>
      <c r="K154" s="273" t="s">
        <v>890</v>
      </c>
      <c r="L154" s="10"/>
      <c r="M154" s="8"/>
      <c r="N154" s="10"/>
      <c r="O154" s="10">
        <f t="shared" si="13"/>
        <v>0</v>
      </c>
      <c r="P154" s="10">
        <f t="shared" si="15"/>
        <v>0</v>
      </c>
      <c r="Q154" s="8"/>
    </row>
    <row r="155" spans="2:17" ht="23.25" thickBot="1" x14ac:dyDescent="0.3">
      <c r="B155" s="271" t="s">
        <v>892</v>
      </c>
      <c r="C155" s="10">
        <v>20</v>
      </c>
      <c r="D155" s="8"/>
      <c r="E155" s="10"/>
      <c r="F155" s="10">
        <f t="shared" si="12"/>
        <v>0</v>
      </c>
      <c r="G155" s="10">
        <f t="shared" si="14"/>
        <v>20</v>
      </c>
      <c r="H155" s="8"/>
      <c r="K155" s="271" t="s">
        <v>892</v>
      </c>
      <c r="L155" s="10"/>
      <c r="M155" s="8"/>
      <c r="N155" s="10"/>
      <c r="O155" s="10">
        <f t="shared" si="13"/>
        <v>0</v>
      </c>
      <c r="P155" s="10">
        <f t="shared" si="15"/>
        <v>0</v>
      </c>
      <c r="Q155" s="8"/>
    </row>
    <row r="156" spans="2:17" ht="23.25" thickBot="1" x14ac:dyDescent="0.3">
      <c r="B156" s="272" t="s">
        <v>893</v>
      </c>
      <c r="C156" s="10"/>
      <c r="D156" s="8"/>
      <c r="E156" s="10"/>
      <c r="F156" s="10">
        <f t="shared" si="12"/>
        <v>0</v>
      </c>
      <c r="G156" s="10">
        <f t="shared" si="14"/>
        <v>0</v>
      </c>
      <c r="H156" s="8"/>
      <c r="K156" s="272" t="s">
        <v>893</v>
      </c>
      <c r="L156" s="10"/>
      <c r="M156" s="8"/>
      <c r="N156" s="10"/>
      <c r="O156" s="10">
        <f t="shared" si="13"/>
        <v>0</v>
      </c>
      <c r="P156" s="10">
        <f t="shared" si="15"/>
        <v>0</v>
      </c>
      <c r="Q156" s="8"/>
    </row>
    <row r="157" spans="2:17" ht="23.25" thickBot="1" x14ac:dyDescent="0.3">
      <c r="B157" s="273" t="s">
        <v>894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4"/>
        <v>50</v>
      </c>
      <c r="H157" s="8"/>
      <c r="K157" s="273" t="s">
        <v>894</v>
      </c>
      <c r="L157" s="10"/>
      <c r="M157" s="8"/>
      <c r="N157" s="10"/>
      <c r="O157" s="10">
        <f t="shared" si="13"/>
        <v>0</v>
      </c>
      <c r="P157" s="10">
        <f t="shared" si="15"/>
        <v>0</v>
      </c>
      <c r="Q157" s="8"/>
    </row>
    <row r="158" spans="2:17" ht="23.25" thickBot="1" x14ac:dyDescent="0.3">
      <c r="B158" s="272" t="s">
        <v>895</v>
      </c>
      <c r="C158" s="10">
        <v>20</v>
      </c>
      <c r="D158" s="8"/>
      <c r="E158" s="10"/>
      <c r="F158" s="10">
        <f t="shared" si="12"/>
        <v>0</v>
      </c>
      <c r="G158" s="10">
        <f t="shared" si="14"/>
        <v>20</v>
      </c>
      <c r="H158" s="8"/>
      <c r="K158" s="272" t="s">
        <v>895</v>
      </c>
      <c r="L158" s="10">
        <v>20</v>
      </c>
      <c r="M158" s="8"/>
      <c r="N158" s="10"/>
      <c r="O158" s="10">
        <f t="shared" si="13"/>
        <v>0</v>
      </c>
      <c r="P158" s="10">
        <f t="shared" si="15"/>
        <v>20</v>
      </c>
      <c r="Q158" s="8"/>
    </row>
    <row r="159" spans="2:17" ht="23.25" thickBot="1" x14ac:dyDescent="0.3">
      <c r="B159" s="272" t="s">
        <v>896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4"/>
        <v>180</v>
      </c>
      <c r="H159" s="8"/>
      <c r="K159" s="272" t="s">
        <v>896</v>
      </c>
      <c r="L159" s="10"/>
      <c r="M159" s="8"/>
      <c r="N159" s="10"/>
      <c r="O159" s="10">
        <f t="shared" si="13"/>
        <v>0</v>
      </c>
      <c r="P159" s="10">
        <f t="shared" si="15"/>
        <v>0</v>
      </c>
      <c r="Q159" s="8"/>
    </row>
    <row r="160" spans="2:17" ht="23.25" thickBot="1" x14ac:dyDescent="0.3">
      <c r="B160" s="272" t="s">
        <v>897</v>
      </c>
      <c r="C160" s="10">
        <v>20</v>
      </c>
      <c r="D160" s="8"/>
      <c r="E160" s="10"/>
      <c r="F160" s="10">
        <f t="shared" si="12"/>
        <v>0</v>
      </c>
      <c r="G160" s="10">
        <f t="shared" si="14"/>
        <v>20</v>
      </c>
      <c r="H160" s="8"/>
      <c r="K160" s="272" t="s">
        <v>897</v>
      </c>
      <c r="L160" s="10"/>
      <c r="M160" s="8"/>
      <c r="N160" s="10"/>
      <c r="O160" s="10">
        <f t="shared" si="13"/>
        <v>0</v>
      </c>
      <c r="P160" s="10">
        <f t="shared" si="15"/>
        <v>0</v>
      </c>
      <c r="Q160" s="8"/>
    </row>
    <row r="161" spans="2:17" ht="15" customHeight="1" thickBot="1" x14ac:dyDescent="0.3">
      <c r="B161" s="272" t="s">
        <v>898</v>
      </c>
      <c r="C161" s="10"/>
      <c r="D161" s="8"/>
      <c r="E161" s="10"/>
      <c r="F161" s="10">
        <f t="shared" si="12"/>
        <v>0</v>
      </c>
      <c r="G161" s="10">
        <f t="shared" si="14"/>
        <v>0</v>
      </c>
      <c r="H161" s="8"/>
      <c r="K161" s="272" t="s">
        <v>898</v>
      </c>
      <c r="L161" s="10"/>
      <c r="M161" s="8"/>
      <c r="N161" s="10"/>
      <c r="O161" s="10">
        <f t="shared" si="13"/>
        <v>0</v>
      </c>
      <c r="P161" s="10">
        <f t="shared" si="15"/>
        <v>0</v>
      </c>
      <c r="Q161" s="8"/>
    </row>
    <row r="162" spans="2:17" ht="15" customHeight="1" thickBot="1" x14ac:dyDescent="0.3">
      <c r="B162" s="272" t="s">
        <v>899</v>
      </c>
      <c r="C162" s="10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4"/>
        <v>150</v>
      </c>
      <c r="H162" s="8"/>
      <c r="K162" s="272" t="s">
        <v>899</v>
      </c>
      <c r="L162" s="10"/>
      <c r="M162" s="8"/>
      <c r="N162" s="10"/>
      <c r="O162" s="10">
        <f t="shared" si="13"/>
        <v>0</v>
      </c>
      <c r="P162" s="10">
        <f t="shared" si="15"/>
        <v>0</v>
      </c>
      <c r="Q162" s="8"/>
    </row>
    <row r="163" spans="2:17" ht="23.25" thickBot="1" x14ac:dyDescent="0.3">
      <c r="B163" s="272" t="s">
        <v>886</v>
      </c>
      <c r="C163" s="10"/>
      <c r="D163" s="8"/>
      <c r="E163" s="8"/>
      <c r="F163" s="10">
        <f t="shared" si="12"/>
        <v>0</v>
      </c>
      <c r="G163" s="10">
        <f t="shared" si="14"/>
        <v>0</v>
      </c>
      <c r="H163" s="8"/>
      <c r="K163" s="272" t="s">
        <v>886</v>
      </c>
      <c r="L163" s="10"/>
      <c r="M163" s="8"/>
      <c r="N163" s="8"/>
      <c r="O163" s="10">
        <f t="shared" si="13"/>
        <v>0</v>
      </c>
      <c r="P163" s="10">
        <f t="shared" si="15"/>
        <v>0</v>
      </c>
      <c r="Q163" s="8"/>
    </row>
    <row r="164" spans="2:17" x14ac:dyDescent="0.25">
      <c r="B164" s="8"/>
      <c r="C164" s="343" t="s">
        <v>40</v>
      </c>
      <c r="D164" s="344"/>
      <c r="E164" s="344"/>
      <c r="F164" s="345"/>
      <c r="G164" s="340">
        <f>SUM(G145:G163)</f>
        <v>1290</v>
      </c>
      <c r="H164" s="8"/>
      <c r="K164" s="8"/>
      <c r="L164" s="343" t="s">
        <v>40</v>
      </c>
      <c r="M164" s="344"/>
      <c r="N164" s="344"/>
      <c r="O164" s="345"/>
      <c r="P164" s="340">
        <f>SUM(P145:P163)</f>
        <v>20</v>
      </c>
      <c r="Q164" s="8"/>
    </row>
    <row r="165" spans="2:17" x14ac:dyDescent="0.25">
      <c r="B165" s="8"/>
      <c r="C165" s="346"/>
      <c r="D165" s="347"/>
      <c r="E165" s="347"/>
      <c r="F165" s="348"/>
      <c r="G165" s="341"/>
      <c r="H165" s="8"/>
      <c r="K165" s="8"/>
      <c r="L165" s="346"/>
      <c r="M165" s="347"/>
      <c r="N165" s="347"/>
      <c r="O165" s="348"/>
      <c r="P165" s="341"/>
      <c r="Q165" s="8"/>
    </row>
  </sheetData>
  <mergeCells count="36">
    <mergeCell ref="C164:F165"/>
    <mergeCell ref="G164:G165"/>
    <mergeCell ref="L164:O165"/>
    <mergeCell ref="P164:P165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2" t="s">
        <v>24</v>
      </c>
      <c r="B1" s="342"/>
      <c r="C1" s="342"/>
      <c r="E1" s="342" t="s">
        <v>87</v>
      </c>
      <c r="F1" s="342"/>
      <c r="G1" s="342"/>
      <c r="I1" s="342" t="s">
        <v>88</v>
      </c>
      <c r="J1" s="342"/>
      <c r="K1" s="342"/>
      <c r="M1" s="342" t="s">
        <v>103</v>
      </c>
      <c r="N1" s="342"/>
      <c r="O1" s="342"/>
    </row>
    <row r="2" spans="1:15" ht="15" customHeight="1" x14ac:dyDescent="0.25">
      <c r="A2" s="342"/>
      <c r="B2" s="342"/>
      <c r="C2" s="342"/>
      <c r="E2" s="342"/>
      <c r="F2" s="342"/>
      <c r="G2" s="342"/>
      <c r="I2" s="342"/>
      <c r="J2" s="342"/>
      <c r="K2" s="342"/>
      <c r="M2" s="342"/>
      <c r="N2" s="342"/>
      <c r="O2" s="34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42" t="s">
        <v>97</v>
      </c>
      <c r="B22" s="342"/>
      <c r="C22" s="342"/>
      <c r="E22" s="342" t="s">
        <v>91</v>
      </c>
      <c r="F22" s="342"/>
      <c r="G22" s="342"/>
      <c r="I22" s="342" t="s">
        <v>92</v>
      </c>
      <c r="J22" s="342"/>
      <c r="K22" s="342"/>
      <c r="M22" s="342" t="s">
        <v>93</v>
      </c>
      <c r="N22" s="342"/>
      <c r="O22" s="342"/>
    </row>
    <row r="23" spans="1:15" x14ac:dyDescent="0.25">
      <c r="A23" s="342"/>
      <c r="B23" s="342"/>
      <c r="C23" s="342"/>
      <c r="E23" s="342"/>
      <c r="F23" s="342"/>
      <c r="G23" s="342"/>
      <c r="I23" s="342"/>
      <c r="J23" s="342"/>
      <c r="K23" s="342"/>
      <c r="M23" s="342"/>
      <c r="N23" s="342"/>
      <c r="O23" s="34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42" t="s">
        <v>94</v>
      </c>
      <c r="B43" s="342"/>
      <c r="C43" s="342"/>
      <c r="E43" s="342" t="s">
        <v>99</v>
      </c>
      <c r="F43" s="342"/>
      <c r="G43" s="342"/>
      <c r="I43" s="342" t="s">
        <v>96</v>
      </c>
      <c r="J43" s="342"/>
      <c r="K43" s="342"/>
      <c r="M43" s="342" t="s">
        <v>0</v>
      </c>
      <c r="N43" s="342"/>
      <c r="O43" s="342"/>
    </row>
    <row r="44" spans="1:15" x14ac:dyDescent="0.25">
      <c r="A44" s="342"/>
      <c r="B44" s="342"/>
      <c r="C44" s="342"/>
      <c r="E44" s="342"/>
      <c r="F44" s="342"/>
      <c r="G44" s="342"/>
      <c r="I44" s="342"/>
      <c r="J44" s="342"/>
      <c r="K44" s="342"/>
      <c r="M44" s="342"/>
      <c r="N44" s="342"/>
      <c r="O44" s="34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60"/>
  <sheetViews>
    <sheetView topLeftCell="E22" workbookViewId="0">
      <selection activeCell="J30" sqref="J30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2" t="s">
        <v>0</v>
      </c>
      <c r="B1" s="342"/>
      <c r="C1" s="342"/>
      <c r="E1" s="342" t="s">
        <v>24</v>
      </c>
      <c r="F1" s="342"/>
      <c r="G1" s="342"/>
      <c r="I1" s="342" t="s">
        <v>87</v>
      </c>
      <c r="J1" s="342"/>
      <c r="K1" s="342"/>
      <c r="M1" s="342" t="s">
        <v>88</v>
      </c>
      <c r="N1" s="342"/>
      <c r="O1" s="342"/>
    </row>
    <row r="2" spans="1:15" ht="15" customHeight="1" x14ac:dyDescent="0.25">
      <c r="A2" s="342"/>
      <c r="B2" s="342"/>
      <c r="C2" s="342"/>
      <c r="E2" s="342"/>
      <c r="F2" s="342"/>
      <c r="G2" s="342"/>
      <c r="I2" s="342"/>
      <c r="J2" s="342"/>
      <c r="K2" s="342"/>
      <c r="M2" s="342"/>
      <c r="N2" s="342"/>
      <c r="O2" s="34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>
        <v>48.66</v>
      </c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472.1</v>
      </c>
      <c r="O18" s="8"/>
    </row>
    <row r="21" spans="1:15" ht="15" customHeight="1" x14ac:dyDescent="0.25"/>
    <row r="22" spans="1:15" ht="15" customHeight="1" x14ac:dyDescent="0.25">
      <c r="A22" s="342" t="s">
        <v>498</v>
      </c>
      <c r="B22" s="342"/>
      <c r="C22" s="342"/>
      <c r="E22" s="342" t="s">
        <v>591</v>
      </c>
      <c r="F22" s="342"/>
      <c r="G22" s="342"/>
      <c r="I22" s="342" t="s">
        <v>91</v>
      </c>
      <c r="J22" s="342"/>
      <c r="K22" s="342"/>
      <c r="M22" s="342" t="s">
        <v>92</v>
      </c>
      <c r="N22" s="342"/>
      <c r="O22" s="342"/>
    </row>
    <row r="23" spans="1:15" x14ac:dyDescent="0.25">
      <c r="A23" s="342"/>
      <c r="B23" s="342"/>
      <c r="C23" s="342"/>
      <c r="E23" s="342"/>
      <c r="F23" s="342"/>
      <c r="G23" s="342"/>
      <c r="I23" s="342"/>
      <c r="J23" s="342"/>
      <c r="K23" s="342"/>
      <c r="M23" s="342"/>
      <c r="N23" s="342"/>
      <c r="O23" s="34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>
        <v>97.33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>
        <v>48.66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>
        <v>97.33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>
        <v>48.66</v>
      </c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>
        <v>48.66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>
        <v>48.66</v>
      </c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123</v>
      </c>
      <c r="J33" s="10">
        <v>48.66</v>
      </c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>
        <v>48.66</v>
      </c>
      <c r="C34" s="8"/>
      <c r="E34" s="8" t="s">
        <v>412</v>
      </c>
      <c r="F34" s="10">
        <v>48.66</v>
      </c>
      <c r="G34" s="8"/>
      <c r="I34" s="8" t="s">
        <v>72</v>
      </c>
      <c r="J34" s="10">
        <v>48.66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486.61999999999989</v>
      </c>
      <c r="C39" s="8"/>
      <c r="E39" s="8" t="s">
        <v>40</v>
      </c>
      <c r="F39" s="10">
        <f>SUM(F26:F38)</f>
        <v>486.61999999999989</v>
      </c>
      <c r="G39" s="8"/>
      <c r="I39" s="8" t="s">
        <v>40</v>
      </c>
      <c r="J39" s="10">
        <f>SUM(J26:J38)</f>
        <v>486.61999999999989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42" t="s">
        <v>94</v>
      </c>
      <c r="B43" s="342"/>
      <c r="C43" s="342"/>
      <c r="E43" s="342" t="s">
        <v>99</v>
      </c>
      <c r="F43" s="342"/>
      <c r="G43" s="342"/>
      <c r="I43" s="342" t="s">
        <v>96</v>
      </c>
      <c r="J43" s="342"/>
      <c r="K43" s="342"/>
      <c r="M43" s="342" t="s">
        <v>0</v>
      </c>
      <c r="N43" s="342"/>
      <c r="O43" s="342"/>
    </row>
    <row r="44" spans="1:15" x14ac:dyDescent="0.25">
      <c r="A44" s="342"/>
      <c r="B44" s="342"/>
      <c r="C44" s="342"/>
      <c r="E44" s="342"/>
      <c r="F44" s="342"/>
      <c r="G44" s="342"/>
      <c r="I44" s="342"/>
      <c r="J44" s="342"/>
      <c r="K44" s="342"/>
      <c r="M44" s="342"/>
      <c r="N44" s="342"/>
      <c r="O44" s="34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60"/>
  <sheetViews>
    <sheetView topLeftCell="A45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2" t="s">
        <v>24</v>
      </c>
      <c r="B1" s="342"/>
      <c r="C1" s="342"/>
      <c r="E1" s="342" t="s">
        <v>87</v>
      </c>
      <c r="F1" s="342"/>
      <c r="G1" s="342"/>
      <c r="I1" s="342" t="s">
        <v>88</v>
      </c>
      <c r="J1" s="342"/>
      <c r="K1" s="342"/>
      <c r="M1" s="342" t="s">
        <v>89</v>
      </c>
      <c r="N1" s="342"/>
      <c r="O1" s="342"/>
    </row>
    <row r="2" spans="1:15" ht="15" customHeight="1" x14ac:dyDescent="0.25">
      <c r="A2" s="342"/>
      <c r="B2" s="342"/>
      <c r="C2" s="342"/>
      <c r="E2" s="342"/>
      <c r="F2" s="342"/>
      <c r="G2" s="342"/>
      <c r="I2" s="342"/>
      <c r="J2" s="342"/>
      <c r="K2" s="342"/>
      <c r="M2" s="342"/>
      <c r="N2" s="342"/>
      <c r="O2" s="34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42" t="s">
        <v>97</v>
      </c>
      <c r="B22" s="342"/>
      <c r="C22" s="342"/>
      <c r="E22" s="342" t="s">
        <v>91</v>
      </c>
      <c r="F22" s="342"/>
      <c r="G22" s="342"/>
      <c r="I22" s="342" t="s">
        <v>92</v>
      </c>
      <c r="J22" s="342"/>
      <c r="K22" s="342"/>
      <c r="M22" s="342" t="s">
        <v>93</v>
      </c>
      <c r="N22" s="342"/>
      <c r="O22" s="342"/>
    </row>
    <row r="23" spans="1:15" x14ac:dyDescent="0.25">
      <c r="A23" s="342"/>
      <c r="B23" s="342"/>
      <c r="C23" s="342"/>
      <c r="E23" s="342"/>
      <c r="F23" s="342"/>
      <c r="G23" s="342"/>
      <c r="I23" s="342"/>
      <c r="J23" s="342"/>
      <c r="K23" s="342"/>
      <c r="M23" s="342"/>
      <c r="N23" s="342"/>
      <c r="O23" s="34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42" t="s">
        <v>94</v>
      </c>
      <c r="B43" s="342"/>
      <c r="C43" s="342"/>
      <c r="E43" s="342" t="s">
        <v>99</v>
      </c>
      <c r="F43" s="342"/>
      <c r="G43" s="342"/>
      <c r="I43" s="342" t="s">
        <v>96</v>
      </c>
      <c r="J43" s="342"/>
      <c r="K43" s="342"/>
      <c r="M43" s="342" t="s">
        <v>0</v>
      </c>
      <c r="N43" s="342"/>
      <c r="O43" s="342"/>
    </row>
    <row r="44" spans="1:15" x14ac:dyDescent="0.25">
      <c r="A44" s="342"/>
      <c r="B44" s="342"/>
      <c r="C44" s="342"/>
      <c r="E44" s="342"/>
      <c r="F44" s="342"/>
      <c r="G44" s="342"/>
      <c r="I44" s="342"/>
      <c r="J44" s="342"/>
      <c r="K44" s="342"/>
      <c r="M44" s="342"/>
      <c r="N44" s="342"/>
      <c r="O44" s="34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79"/>
  <sheetViews>
    <sheetView topLeftCell="A60" workbookViewId="0">
      <selection activeCell="I77" sqref="I7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42" t="s">
        <v>346</v>
      </c>
      <c r="B1" s="342"/>
      <c r="C1" s="342"/>
      <c r="E1" s="342" t="s">
        <v>347</v>
      </c>
      <c r="F1" s="342"/>
      <c r="G1" s="342"/>
      <c r="I1" s="342" t="s">
        <v>348</v>
      </c>
      <c r="J1" s="342"/>
      <c r="K1" s="342"/>
      <c r="M1" s="342" t="s">
        <v>101</v>
      </c>
      <c r="N1" s="342"/>
      <c r="O1" s="342"/>
    </row>
    <row r="2" spans="1:15" ht="15" customHeight="1" x14ac:dyDescent="0.25">
      <c r="A2" s="342"/>
      <c r="B2" s="342"/>
      <c r="C2" s="342"/>
      <c r="E2" s="342"/>
      <c r="F2" s="342"/>
      <c r="G2" s="342"/>
      <c r="I2" s="342"/>
      <c r="J2" s="342"/>
      <c r="K2" s="342"/>
      <c r="M2" s="342"/>
      <c r="N2" s="342"/>
      <c r="O2" s="34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42" t="s">
        <v>89</v>
      </c>
      <c r="B25" s="342"/>
      <c r="C25" s="342"/>
      <c r="E25" s="342" t="s">
        <v>90</v>
      </c>
      <c r="F25" s="342"/>
      <c r="G25" s="342"/>
      <c r="I25" s="342" t="s">
        <v>630</v>
      </c>
      <c r="J25" s="342"/>
      <c r="K25" s="342"/>
      <c r="O25" s="137"/>
    </row>
    <row r="26" spans="1:15" ht="15" customHeight="1" x14ac:dyDescent="0.35">
      <c r="A26" s="342"/>
      <c r="B26" s="342"/>
      <c r="C26" s="342"/>
      <c r="E26" s="342"/>
      <c r="F26" s="342"/>
      <c r="G26" s="342"/>
      <c r="I26" s="342"/>
      <c r="J26" s="342"/>
      <c r="K26" s="342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42" t="s">
        <v>93</v>
      </c>
      <c r="B54" s="342"/>
      <c r="C54" s="342"/>
      <c r="E54" s="342" t="s">
        <v>844</v>
      </c>
      <c r="F54" s="342"/>
      <c r="G54" s="342"/>
      <c r="I54" s="342" t="s">
        <v>99</v>
      </c>
      <c r="J54" s="342"/>
      <c r="K54" s="342"/>
      <c r="M54" s="137" t="s">
        <v>0</v>
      </c>
      <c r="N54" s="137"/>
      <c r="O54" s="137"/>
    </row>
    <row r="55" spans="1:15" ht="15" customHeight="1" x14ac:dyDescent="0.35">
      <c r="A55" s="342"/>
      <c r="B55" s="342"/>
      <c r="C55" s="342"/>
      <c r="E55" s="342"/>
      <c r="F55" s="342"/>
      <c r="G55" s="342"/>
      <c r="I55" s="342"/>
      <c r="J55" s="342"/>
      <c r="K55" s="342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75"/>
  <sheetViews>
    <sheetView topLeftCell="A41" workbookViewId="0">
      <selection activeCell="L64" sqref="L64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42" t="s">
        <v>24</v>
      </c>
      <c r="C1" s="342"/>
      <c r="D1" s="342"/>
      <c r="G1" s="342" t="s">
        <v>87</v>
      </c>
      <c r="H1" s="342"/>
      <c r="I1" s="342"/>
      <c r="L1" s="342" t="s">
        <v>88</v>
      </c>
      <c r="M1" s="342"/>
      <c r="N1" s="342"/>
      <c r="Q1" s="342" t="s">
        <v>103</v>
      </c>
      <c r="R1" s="342"/>
      <c r="S1" s="342"/>
    </row>
    <row r="2" spans="2:19" x14ac:dyDescent="0.25">
      <c r="B2" s="342"/>
      <c r="C2" s="342"/>
      <c r="D2" s="342"/>
      <c r="G2" s="342"/>
      <c r="H2" s="342"/>
      <c r="I2" s="342"/>
      <c r="L2" s="342"/>
      <c r="M2" s="342"/>
      <c r="N2" s="342"/>
      <c r="Q2" s="342"/>
      <c r="R2" s="342"/>
      <c r="S2" s="342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42" t="s">
        <v>97</v>
      </c>
      <c r="C22" s="342"/>
      <c r="D22" s="342"/>
      <c r="G22" s="342" t="s">
        <v>91</v>
      </c>
      <c r="H22" s="342"/>
      <c r="I22" s="342"/>
      <c r="L22" s="342" t="s">
        <v>92</v>
      </c>
      <c r="M22" s="342"/>
      <c r="N22" s="342"/>
      <c r="Q22" s="342" t="s">
        <v>93</v>
      </c>
      <c r="R22" s="342"/>
      <c r="S22" s="342"/>
    </row>
    <row r="23" spans="2:19" ht="15" customHeight="1" x14ac:dyDescent="0.25">
      <c r="B23" s="342"/>
      <c r="C23" s="342"/>
      <c r="D23" s="342"/>
      <c r="G23" s="342"/>
      <c r="H23" s="342"/>
      <c r="I23" s="342"/>
      <c r="L23" s="342"/>
      <c r="M23" s="342"/>
      <c r="N23" s="342"/>
      <c r="Q23" s="342"/>
      <c r="R23" s="342"/>
      <c r="S23" s="342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42" t="s">
        <v>94</v>
      </c>
      <c r="C45" s="342"/>
      <c r="D45" s="342"/>
      <c r="G45" s="342" t="s">
        <v>99</v>
      </c>
      <c r="H45" s="342"/>
      <c r="I45" s="342"/>
      <c r="L45" s="342" t="s">
        <v>96</v>
      </c>
      <c r="M45" s="342"/>
      <c r="N45" s="342"/>
      <c r="Q45" s="342" t="s">
        <v>0</v>
      </c>
      <c r="R45" s="342"/>
      <c r="S45" s="342"/>
    </row>
    <row r="46" spans="1:19" x14ac:dyDescent="0.25">
      <c r="B46" s="342"/>
      <c r="C46" s="342"/>
      <c r="D46" s="342"/>
      <c r="G46" s="342"/>
      <c r="H46" s="342"/>
      <c r="I46" s="342"/>
      <c r="L46" s="342"/>
      <c r="M46" s="342"/>
      <c r="N46" s="342"/>
      <c r="Q46" s="342"/>
      <c r="R46" s="342"/>
      <c r="S46" s="342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1018</v>
      </c>
      <c r="H49" s="74">
        <v>189</v>
      </c>
      <c r="I49" s="8"/>
      <c r="K49" s="28">
        <v>45232</v>
      </c>
      <c r="L49" s="8" t="s">
        <v>1015</v>
      </c>
      <c r="M49" s="74">
        <v>60</v>
      </c>
      <c r="N49" s="8"/>
      <c r="Q49" s="8"/>
      <c r="R49" s="74"/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1019</v>
      </c>
      <c r="H50" s="74">
        <v>118</v>
      </c>
      <c r="I50" s="8"/>
      <c r="K50" s="28">
        <v>45236</v>
      </c>
      <c r="L50" s="8" t="s">
        <v>1032</v>
      </c>
      <c r="M50" s="75">
        <v>50</v>
      </c>
      <c r="N50" s="8"/>
      <c r="Q50" s="8"/>
      <c r="R50" s="74"/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1033</v>
      </c>
      <c r="M51" s="74">
        <v>150</v>
      </c>
      <c r="N51" s="8"/>
      <c r="Q51" s="8"/>
      <c r="R51" s="75"/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1034</v>
      </c>
      <c r="M52" s="75">
        <v>20</v>
      </c>
      <c r="N52" s="8"/>
      <c r="Q52" s="8"/>
      <c r="R52" s="74"/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Q53" s="8"/>
      <c r="R53" s="75"/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Q54" s="8"/>
      <c r="R54" s="74"/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975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Q55" s="8"/>
      <c r="R55" s="75"/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1020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Q56" s="8"/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983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Q57" s="8"/>
      <c r="R57" s="74"/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984</v>
      </c>
      <c r="H58" s="75">
        <v>50</v>
      </c>
      <c r="I58" s="8"/>
      <c r="K58" s="28">
        <v>45238</v>
      </c>
      <c r="L58" s="8" t="s">
        <v>1038</v>
      </c>
      <c r="M58" s="75">
        <v>270</v>
      </c>
      <c r="N58" s="8"/>
      <c r="Q58" s="8"/>
      <c r="R58" s="75"/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991</v>
      </c>
      <c r="H59" s="74">
        <v>18</v>
      </c>
      <c r="I59" s="8"/>
      <c r="K59" s="28">
        <v>45238</v>
      </c>
      <c r="L59" s="8" t="s">
        <v>1042</v>
      </c>
      <c r="M59" s="10">
        <v>109.5</v>
      </c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993</v>
      </c>
      <c r="H60" s="74">
        <v>100</v>
      </c>
      <c r="I60" s="8"/>
      <c r="K60" s="28">
        <v>45240</v>
      </c>
      <c r="L60" s="8" t="s">
        <v>1049</v>
      </c>
      <c r="M60" s="10">
        <v>500</v>
      </c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994</v>
      </c>
      <c r="H61" s="75">
        <v>140</v>
      </c>
      <c r="I61" s="8"/>
      <c r="K61" s="28">
        <v>45245</v>
      </c>
      <c r="L61" s="8" t="s">
        <v>1048</v>
      </c>
      <c r="M61" s="10">
        <v>50</v>
      </c>
      <c r="N61" s="8"/>
      <c r="Q61" s="8"/>
      <c r="R61" s="10"/>
      <c r="S61" s="8"/>
    </row>
    <row r="62" spans="1:19" x14ac:dyDescent="0.25">
      <c r="A62" s="28">
        <v>45199</v>
      </c>
      <c r="B62" s="8" t="s">
        <v>992</v>
      </c>
      <c r="C62" s="10">
        <v>100</v>
      </c>
      <c r="D62" s="8"/>
      <c r="F62" s="28">
        <v>45223</v>
      </c>
      <c r="G62" s="8" t="s">
        <v>995</v>
      </c>
      <c r="H62" s="10">
        <v>220</v>
      </c>
      <c r="I62" s="8"/>
      <c r="K62" s="28">
        <v>45245</v>
      </c>
      <c r="L62" s="8" t="s">
        <v>1050</v>
      </c>
      <c r="M62" s="10">
        <v>250</v>
      </c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996</v>
      </c>
      <c r="H63" s="10">
        <v>20</v>
      </c>
      <c r="I63" s="8"/>
      <c r="K63" s="28">
        <v>45245</v>
      </c>
      <c r="L63" s="8" t="s">
        <v>1051</v>
      </c>
      <c r="M63" s="10">
        <v>200</v>
      </c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997</v>
      </c>
      <c r="H64" s="10">
        <v>20</v>
      </c>
      <c r="I64" s="8"/>
      <c r="K64" s="28">
        <v>45252</v>
      </c>
      <c r="L64" s="8" t="s">
        <v>1070</v>
      </c>
      <c r="M64" s="10">
        <v>30</v>
      </c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1001</v>
      </c>
      <c r="H65" s="10">
        <v>100</v>
      </c>
      <c r="I65" s="8"/>
      <c r="K65" s="2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1000</v>
      </c>
      <c r="H66" s="10">
        <v>30</v>
      </c>
      <c r="I66" s="8"/>
      <c r="K66" s="28"/>
      <c r="L66" s="8"/>
      <c r="M66" s="10"/>
      <c r="N66" s="8"/>
      <c r="Q66" s="8" t="s">
        <v>40</v>
      </c>
      <c r="R66" s="10">
        <f>SUM(R49:R65)</f>
        <v>0</v>
      </c>
      <c r="S66" s="8"/>
    </row>
    <row r="67" spans="1:19" x14ac:dyDescent="0.25">
      <c r="F67" s="28">
        <v>45224</v>
      </c>
      <c r="G67" s="8" t="s">
        <v>1002</v>
      </c>
      <c r="H67" s="10">
        <v>50</v>
      </c>
      <c r="I67" s="8"/>
      <c r="K67" s="28"/>
      <c r="L67" s="8"/>
      <c r="M67" s="10"/>
      <c r="N67" s="8"/>
    </row>
    <row r="68" spans="1:19" x14ac:dyDescent="0.25">
      <c r="F68" s="28">
        <v>45225</v>
      </c>
      <c r="G68" s="8" t="s">
        <v>1003</v>
      </c>
      <c r="H68" s="10">
        <v>38.6</v>
      </c>
      <c r="I68" s="8"/>
      <c r="K68" s="28"/>
      <c r="L68" s="8"/>
      <c r="M68" s="10"/>
      <c r="N68" s="8"/>
    </row>
    <row r="69" spans="1:19" x14ac:dyDescent="0.25">
      <c r="F69" s="28">
        <v>45225</v>
      </c>
      <c r="G69" s="8" t="s">
        <v>1004</v>
      </c>
      <c r="H69" s="10">
        <v>291.19</v>
      </c>
      <c r="I69" s="8"/>
      <c r="K69" s="28"/>
      <c r="L69" s="8"/>
      <c r="M69" s="10"/>
      <c r="N69" s="8"/>
    </row>
    <row r="70" spans="1:19" x14ac:dyDescent="0.25">
      <c r="F70" s="28">
        <v>45225</v>
      </c>
      <c r="G70" s="8" t="s">
        <v>1021</v>
      </c>
      <c r="H70" s="8">
        <v>78.61</v>
      </c>
      <c r="I70" s="8"/>
      <c r="K70" s="28"/>
      <c r="L70" s="8"/>
      <c r="M70" s="10"/>
      <c r="N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2052.34</v>
      </c>
      <c r="N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42"/>
      <c r="D1" s="342"/>
      <c r="E1" s="54"/>
    </row>
    <row r="2" spans="2:13" ht="27" x14ac:dyDescent="0.35">
      <c r="C2" s="342"/>
      <c r="D2" s="342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30" t="s">
        <v>40</v>
      </c>
      <c r="C14" s="331"/>
      <c r="D14" s="332"/>
      <c r="E14" s="13">
        <f>SUM(E5:E13)</f>
        <v>300</v>
      </c>
      <c r="F14" s="8"/>
      <c r="I14" s="330" t="s">
        <v>40</v>
      </c>
      <c r="J14" s="331"/>
      <c r="K14" s="332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30" t="s">
        <v>40</v>
      </c>
      <c r="C31" s="331"/>
      <c r="D31" s="332"/>
      <c r="E31" s="13">
        <f>SUM(E22:E30)</f>
        <v>60</v>
      </c>
      <c r="F31" s="8"/>
      <c r="I31" s="330" t="s">
        <v>40</v>
      </c>
      <c r="J31" s="331"/>
      <c r="K31" s="332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30" t="s">
        <v>40</v>
      </c>
      <c r="C48" s="331"/>
      <c r="D48" s="332"/>
      <c r="E48" s="13">
        <f>SUM(E39:E47)</f>
        <v>165</v>
      </c>
      <c r="F48" s="8"/>
      <c r="I48" s="330" t="s">
        <v>40</v>
      </c>
      <c r="J48" s="331"/>
      <c r="K48" s="332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30" t="s">
        <v>40</v>
      </c>
      <c r="C65" s="331"/>
      <c r="D65" s="332"/>
      <c r="E65" s="13">
        <f>SUM(E56:E64)</f>
        <v>300</v>
      </c>
      <c r="F65" s="8"/>
      <c r="I65" s="330" t="s">
        <v>40</v>
      </c>
      <c r="J65" s="331"/>
      <c r="K65" s="332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30" t="s">
        <v>40</v>
      </c>
      <c r="C83" s="331"/>
      <c r="D83" s="332"/>
      <c r="E83" s="13">
        <f>SUM(E74:E82)</f>
        <v>0</v>
      </c>
      <c r="F83" s="8"/>
      <c r="I83" s="330" t="s">
        <v>40</v>
      </c>
      <c r="J83" s="331"/>
      <c r="K83" s="332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30" t="s">
        <v>40</v>
      </c>
      <c r="C101" s="331"/>
      <c r="D101" s="332"/>
      <c r="E101" s="13">
        <f>SUM(E92:E100)</f>
        <v>0</v>
      </c>
      <c r="F101" s="8"/>
      <c r="I101" s="330" t="s">
        <v>40</v>
      </c>
      <c r="J101" s="331"/>
      <c r="K101" s="332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59"/>
  <sheetViews>
    <sheetView topLeftCell="C42" workbookViewId="0">
      <selection activeCell="M46" sqref="M46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42" t="s">
        <v>24</v>
      </c>
      <c r="B1" s="342"/>
      <c r="C1" s="342"/>
      <c r="F1" s="342" t="s">
        <v>87</v>
      </c>
      <c r="G1" s="342"/>
      <c r="H1" s="342"/>
      <c r="K1" s="342" t="s">
        <v>88</v>
      </c>
      <c r="L1" s="342"/>
      <c r="M1" s="342"/>
      <c r="O1" s="342" t="s">
        <v>103</v>
      </c>
      <c r="P1" s="342"/>
      <c r="Q1" s="342"/>
    </row>
    <row r="2" spans="1:17" x14ac:dyDescent="0.25">
      <c r="A2" s="342"/>
      <c r="B2" s="342"/>
      <c r="C2" s="342"/>
      <c r="F2" s="342"/>
      <c r="G2" s="342"/>
      <c r="H2" s="342"/>
      <c r="K2" s="342"/>
      <c r="L2" s="342"/>
      <c r="M2" s="342"/>
      <c r="O2" s="342"/>
      <c r="P2" s="342"/>
      <c r="Q2" s="342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42" t="s">
        <v>97</v>
      </c>
      <c r="B22" s="342"/>
      <c r="C22" s="342"/>
      <c r="F22" s="342" t="s">
        <v>91</v>
      </c>
      <c r="G22" s="342"/>
      <c r="H22" s="342"/>
      <c r="K22" s="342" t="s">
        <v>92</v>
      </c>
      <c r="L22" s="342"/>
      <c r="M22" s="342"/>
      <c r="O22" s="342" t="s">
        <v>93</v>
      </c>
      <c r="P22" s="342"/>
      <c r="Q22" s="342"/>
    </row>
    <row r="23" spans="1:17" ht="15" customHeight="1" x14ac:dyDescent="0.25">
      <c r="A23" s="342"/>
      <c r="B23" s="342"/>
      <c r="C23" s="342"/>
      <c r="F23" s="342"/>
      <c r="G23" s="342"/>
      <c r="H23" s="342"/>
      <c r="K23" s="342"/>
      <c r="L23" s="342"/>
      <c r="M23" s="342"/>
      <c r="O23" s="342"/>
      <c r="P23" s="342"/>
      <c r="Q23" s="342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42" t="s">
        <v>94</v>
      </c>
      <c r="B42" s="342"/>
      <c r="C42" s="342"/>
      <c r="F42" s="342" t="s">
        <v>99</v>
      </c>
      <c r="G42" s="342"/>
      <c r="H42" s="342"/>
      <c r="K42" s="342" t="s">
        <v>96</v>
      </c>
      <c r="L42" s="342"/>
      <c r="M42" s="342"/>
      <c r="O42" s="342" t="s">
        <v>0</v>
      </c>
      <c r="P42" s="342"/>
      <c r="Q42" s="342"/>
    </row>
    <row r="43" spans="1:17" x14ac:dyDescent="0.25">
      <c r="A43" s="342"/>
      <c r="B43" s="342"/>
      <c r="C43" s="342"/>
      <c r="F43" s="342"/>
      <c r="G43" s="342"/>
      <c r="H43" s="342"/>
      <c r="K43" s="342"/>
      <c r="L43" s="342"/>
      <c r="M43" s="342"/>
      <c r="O43" s="342"/>
      <c r="P43" s="342"/>
      <c r="Q43" s="342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977</v>
      </c>
      <c r="G46" s="74">
        <v>200</v>
      </c>
      <c r="H46" s="8"/>
      <c r="K46" s="8" t="s">
        <v>1045</v>
      </c>
      <c r="L46" s="74">
        <v>365</v>
      </c>
      <c r="M46" s="8"/>
      <c r="O46" s="8"/>
      <c r="P46" s="74"/>
      <c r="Q46" s="8"/>
    </row>
    <row r="47" spans="1:17" x14ac:dyDescent="0.25">
      <c r="A47" s="8" t="s">
        <v>856</v>
      </c>
      <c r="B47" s="74">
        <v>250</v>
      </c>
      <c r="C47" s="8"/>
      <c r="F47" s="8" t="s">
        <v>976</v>
      </c>
      <c r="G47" s="74">
        <v>100</v>
      </c>
      <c r="H47" s="8"/>
      <c r="K47" s="8"/>
      <c r="L47" s="74"/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1016</v>
      </c>
      <c r="G48" s="75">
        <v>450</v>
      </c>
      <c r="H48" s="8"/>
      <c r="K48" s="8"/>
      <c r="L48" s="75"/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1017</v>
      </c>
      <c r="G49" s="74">
        <v>141.26</v>
      </c>
      <c r="H49" s="8"/>
      <c r="K49" s="8"/>
      <c r="L49" s="74"/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1022</v>
      </c>
      <c r="G50" s="75">
        <v>58.74</v>
      </c>
      <c r="H50" s="8"/>
      <c r="K50" s="8"/>
      <c r="L50" s="75"/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365</v>
      </c>
      <c r="M59" s="8"/>
      <c r="O59" s="8" t="s">
        <v>40</v>
      </c>
      <c r="P59" s="10">
        <f>SUM(P46:P58)</f>
        <v>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D2:L370"/>
  <sheetViews>
    <sheetView topLeftCell="A310" zoomScale="96" zoomScaleNormal="96" workbookViewId="0">
      <selection activeCell="J317" sqref="J317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37" t="s">
        <v>46</v>
      </c>
      <c r="J2" s="337"/>
      <c r="K2" s="337"/>
    </row>
    <row r="3" spans="4:12" x14ac:dyDescent="0.25">
      <c r="D3" s="351" t="s">
        <v>24</v>
      </c>
      <c r="E3" s="351"/>
      <c r="H3" s="352" t="s">
        <v>24</v>
      </c>
      <c r="I3" s="352"/>
      <c r="J3" s="352"/>
      <c r="K3" s="352"/>
      <c r="L3" s="352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53" t="s">
        <v>67</v>
      </c>
      <c r="E32" s="355">
        <f>SUM(E5:E31)</f>
        <v>4529.1264000000001</v>
      </c>
      <c r="H32" s="8"/>
      <c r="I32" s="8"/>
      <c r="J32" s="365">
        <f>SUM(J5:J31)</f>
        <v>3313.67</v>
      </c>
      <c r="K32" s="8"/>
      <c r="L32" s="8"/>
    </row>
    <row r="33" spans="4:12" x14ac:dyDescent="0.25">
      <c r="D33" s="354"/>
      <c r="E33" s="356"/>
      <c r="H33" s="357" t="s">
        <v>40</v>
      </c>
      <c r="I33" s="358"/>
      <c r="J33" s="366"/>
      <c r="K33" s="8"/>
      <c r="L33" s="8"/>
    </row>
    <row r="38" spans="4:12" x14ac:dyDescent="0.25">
      <c r="D38" s="64" t="s">
        <v>46</v>
      </c>
      <c r="I38" s="337" t="s">
        <v>46</v>
      </c>
      <c r="J38" s="337"/>
      <c r="K38" s="337"/>
    </row>
    <row r="39" spans="4:12" x14ac:dyDescent="0.25">
      <c r="D39" s="351" t="s">
        <v>87</v>
      </c>
      <c r="E39" s="351"/>
      <c r="H39" s="352" t="s">
        <v>87</v>
      </c>
      <c r="I39" s="352"/>
      <c r="J39" s="352"/>
      <c r="K39" s="352"/>
      <c r="L39" s="352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53" t="s">
        <v>67</v>
      </c>
      <c r="E63" s="355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54"/>
      <c r="E64" s="356"/>
      <c r="H64" s="357" t="s">
        <v>40</v>
      </c>
      <c r="I64" s="358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37" t="s">
        <v>46</v>
      </c>
      <c r="J68" s="337"/>
      <c r="K68" s="337"/>
    </row>
    <row r="69" spans="4:12" x14ac:dyDescent="0.25">
      <c r="D69" s="351" t="s">
        <v>88</v>
      </c>
      <c r="E69" s="351"/>
      <c r="H69" s="352" t="s">
        <v>88</v>
      </c>
      <c r="I69" s="352"/>
      <c r="J69" s="352"/>
      <c r="K69" s="352"/>
      <c r="L69" s="352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53" t="s">
        <v>67</v>
      </c>
      <c r="E94" s="355">
        <f>SUM(E71:E93)</f>
        <v>4925.3713000000007</v>
      </c>
      <c r="H94" s="357" t="s">
        <v>40</v>
      </c>
      <c r="I94" s="358"/>
      <c r="J94" s="65">
        <f>SUM(J71:J93)</f>
        <v>3693.35</v>
      </c>
      <c r="K94" s="8"/>
      <c r="L94" s="8"/>
    </row>
    <row r="95" spans="4:12" x14ac:dyDescent="0.25">
      <c r="D95" s="354"/>
      <c r="E95" s="356"/>
    </row>
    <row r="99" spans="4:12" x14ac:dyDescent="0.25">
      <c r="I99" s="337" t="s">
        <v>46</v>
      </c>
      <c r="J99" s="337"/>
      <c r="K99" s="337"/>
    </row>
    <row r="100" spans="4:12" x14ac:dyDescent="0.25">
      <c r="D100" s="64" t="s">
        <v>566</v>
      </c>
      <c r="H100" s="352" t="s">
        <v>89</v>
      </c>
      <c r="I100" s="352"/>
      <c r="J100" s="352"/>
      <c r="K100" s="352"/>
      <c r="L100" s="352"/>
    </row>
    <row r="101" spans="4:12" x14ac:dyDescent="0.25">
      <c r="D101" s="351" t="s">
        <v>89</v>
      </c>
      <c r="E101" s="351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57" t="s">
        <v>40</v>
      </c>
      <c r="I125" s="358"/>
      <c r="J125" s="65">
        <f>SUM(J102:J124)</f>
        <v>3644.8100000000004</v>
      </c>
      <c r="K125" s="8"/>
      <c r="L125" s="8"/>
    </row>
    <row r="126" spans="4:12" x14ac:dyDescent="0.25">
      <c r="D126" s="353" t="s">
        <v>67</v>
      </c>
      <c r="E126" s="355">
        <f>SUM(E103:E125)</f>
        <v>5023.0434999999998</v>
      </c>
    </row>
    <row r="127" spans="4:12" x14ac:dyDescent="0.25">
      <c r="D127" s="354"/>
      <c r="E127" s="356"/>
    </row>
    <row r="129" spans="4:12" x14ac:dyDescent="0.25">
      <c r="I129" s="337" t="s">
        <v>46</v>
      </c>
      <c r="J129" s="337"/>
      <c r="K129" s="337"/>
    </row>
    <row r="130" spans="4:12" x14ac:dyDescent="0.25">
      <c r="D130" s="64" t="s">
        <v>565</v>
      </c>
      <c r="H130" s="352" t="s">
        <v>97</v>
      </c>
      <c r="I130" s="352"/>
      <c r="J130" s="352"/>
      <c r="K130" s="352"/>
      <c r="L130" s="352"/>
    </row>
    <row r="131" spans="4:12" x14ac:dyDescent="0.25">
      <c r="D131" s="351" t="s">
        <v>97</v>
      </c>
      <c r="E131" s="351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53" t="s">
        <v>67</v>
      </c>
      <c r="E156" s="355">
        <f>SUM(E133:E155)</f>
        <v>5221.0058999999992</v>
      </c>
      <c r="H156" s="357" t="s">
        <v>40</v>
      </c>
      <c r="I156" s="358"/>
      <c r="J156" s="65">
        <f>SUM(J132:J155)</f>
        <v>4130.47</v>
      </c>
      <c r="K156" s="8"/>
      <c r="L156" s="8"/>
    </row>
    <row r="157" spans="4:12" x14ac:dyDescent="0.25">
      <c r="D157" s="354"/>
      <c r="E157" s="356"/>
    </row>
    <row r="160" spans="4:12" x14ac:dyDescent="0.25">
      <c r="I160" s="337" t="s">
        <v>46</v>
      </c>
      <c r="J160" s="337"/>
      <c r="K160" s="337"/>
    </row>
    <row r="161" spans="4:12" x14ac:dyDescent="0.25">
      <c r="D161" s="64" t="s">
        <v>565</v>
      </c>
      <c r="H161" s="352" t="s">
        <v>91</v>
      </c>
      <c r="I161" s="352"/>
      <c r="J161" s="352"/>
      <c r="K161" s="352"/>
      <c r="L161" s="352"/>
    </row>
    <row r="162" spans="4:12" x14ac:dyDescent="0.25">
      <c r="D162" s="351" t="s">
        <v>630</v>
      </c>
      <c r="E162" s="351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57" t="s">
        <v>40</v>
      </c>
      <c r="I186" s="358"/>
      <c r="J186" s="65">
        <f>SUM(J163:J185)</f>
        <v>3760.8699999999994</v>
      </c>
      <c r="K186" s="8"/>
      <c r="L186" s="8"/>
    </row>
    <row r="187" spans="4:12" x14ac:dyDescent="0.25">
      <c r="D187" s="353" t="s">
        <v>67</v>
      </c>
      <c r="E187" s="363">
        <f>SUM(E164:E186)</f>
        <v>5457.1655000000001</v>
      </c>
    </row>
    <row r="188" spans="4:12" x14ac:dyDescent="0.25">
      <c r="D188" s="354"/>
      <c r="E188" s="364"/>
    </row>
    <row r="190" spans="4:12" x14ac:dyDescent="0.25">
      <c r="I190" s="337" t="s">
        <v>46</v>
      </c>
      <c r="J190" s="337"/>
      <c r="K190" s="337"/>
    </row>
    <row r="191" spans="4:12" x14ac:dyDescent="0.25">
      <c r="D191" s="64" t="s">
        <v>46</v>
      </c>
      <c r="H191" s="352" t="s">
        <v>92</v>
      </c>
      <c r="I191" s="352"/>
      <c r="J191" s="352"/>
      <c r="K191" s="352"/>
      <c r="L191" s="352"/>
    </row>
    <row r="192" spans="4:12" x14ac:dyDescent="0.25">
      <c r="D192" s="351" t="s">
        <v>92</v>
      </c>
      <c r="E192" s="351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57" t="s">
        <v>40</v>
      </c>
      <c r="I216" s="358"/>
      <c r="J216" s="65">
        <f>SUM(J193:J215)</f>
        <v>3841.89</v>
      </c>
      <c r="K216" s="8"/>
      <c r="L216" s="8"/>
    </row>
    <row r="217" spans="4:12" x14ac:dyDescent="0.25">
      <c r="D217" s="353" t="s">
        <v>67</v>
      </c>
      <c r="E217" s="361">
        <f>SUM(E194:E216)</f>
        <v>6009.0315000000019</v>
      </c>
    </row>
    <row r="218" spans="4:12" x14ac:dyDescent="0.25">
      <c r="D218" s="354"/>
      <c r="E218" s="362"/>
    </row>
    <row r="220" spans="4:12" x14ac:dyDescent="0.25">
      <c r="I220" s="337" t="s">
        <v>46</v>
      </c>
      <c r="J220" s="337"/>
      <c r="K220" s="337"/>
    </row>
    <row r="221" spans="4:12" x14ac:dyDescent="0.25">
      <c r="D221" s="64" t="s">
        <v>46</v>
      </c>
      <c r="H221" s="352" t="s">
        <v>93</v>
      </c>
      <c r="I221" s="352"/>
      <c r="J221" s="352"/>
      <c r="K221" s="352"/>
      <c r="L221" s="352"/>
    </row>
    <row r="222" spans="4:12" x14ac:dyDescent="0.25">
      <c r="D222" s="351" t="s">
        <v>93</v>
      </c>
      <c r="E222" s="351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57" t="s">
        <v>40</v>
      </c>
      <c r="I246" s="358"/>
      <c r="J246" s="65">
        <f>SUM(J223:J245)</f>
        <v>8871</v>
      </c>
      <c r="K246" s="8"/>
      <c r="L246" s="8"/>
    </row>
    <row r="247" spans="4:12" x14ac:dyDescent="0.25">
      <c r="D247" s="353" t="s">
        <v>67</v>
      </c>
      <c r="E247" s="361">
        <f>SUM(E224:E246)</f>
        <v>8611.6898999999976</v>
      </c>
    </row>
    <row r="248" spans="4:12" x14ac:dyDescent="0.25">
      <c r="D248" s="354"/>
      <c r="E248" s="362"/>
    </row>
    <row r="250" spans="4:12" x14ac:dyDescent="0.25">
      <c r="I250" s="337" t="s">
        <v>46</v>
      </c>
      <c r="J250" s="337"/>
      <c r="K250" s="337"/>
    </row>
    <row r="251" spans="4:12" x14ac:dyDescent="0.25">
      <c r="D251" s="64" t="s">
        <v>46</v>
      </c>
      <c r="H251" s="352" t="s">
        <v>844</v>
      </c>
      <c r="I251" s="352"/>
      <c r="J251" s="352"/>
      <c r="K251" s="352"/>
      <c r="L251" s="352"/>
    </row>
    <row r="252" spans="4:12" x14ac:dyDescent="0.25">
      <c r="D252" s="351" t="s">
        <v>844</v>
      </c>
      <c r="E252" s="351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1290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57" t="s">
        <v>40</v>
      </c>
      <c r="I276" s="358"/>
      <c r="J276" s="65">
        <f>SUM(J253:J275)</f>
        <v>9038.3900000000012</v>
      </c>
      <c r="K276" s="8"/>
      <c r="L276" s="8"/>
    </row>
    <row r="277" spans="4:12" x14ac:dyDescent="0.25">
      <c r="D277" s="353" t="s">
        <v>67</v>
      </c>
      <c r="E277" s="361">
        <f>SUM(E254:E276)</f>
        <v>6214.5601999999963</v>
      </c>
    </row>
    <row r="278" spans="4:12" x14ac:dyDescent="0.25">
      <c r="D278" s="354"/>
      <c r="E278" s="362"/>
    </row>
    <row r="281" spans="4:12" x14ac:dyDescent="0.25">
      <c r="I281" s="337" t="s">
        <v>46</v>
      </c>
      <c r="J281" s="337"/>
      <c r="K281" s="337"/>
    </row>
    <row r="282" spans="4:12" x14ac:dyDescent="0.25">
      <c r="D282" s="64" t="s">
        <v>46</v>
      </c>
      <c r="H282" s="352" t="s">
        <v>99</v>
      </c>
      <c r="I282" s="352"/>
      <c r="J282" s="352"/>
      <c r="K282" s="352"/>
      <c r="L282" s="352"/>
    </row>
    <row r="283" spans="4:12" x14ac:dyDescent="0.25">
      <c r="D283" s="351" t="s">
        <v>99</v>
      </c>
      <c r="E283" s="351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1290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17.699999999999989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33.299999999999955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111.79999999999995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1482.6952999999994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307.97000000000025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aldia!AA149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834.31999999999971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57" t="s">
        <v>40</v>
      </c>
      <c r="I306" s="358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53" t="s">
        <v>67</v>
      </c>
      <c r="E308" s="359">
        <f>SUM(E285:E307)</f>
        <v>6195.6488279999985</v>
      </c>
    </row>
    <row r="309" spans="4:12" x14ac:dyDescent="0.25">
      <c r="D309" s="354"/>
      <c r="E309" s="360"/>
    </row>
    <row r="311" spans="4:12" x14ac:dyDescent="0.25">
      <c r="I311" s="337" t="s">
        <v>46</v>
      </c>
      <c r="J311" s="337"/>
      <c r="K311" s="337"/>
    </row>
    <row r="312" spans="4:12" x14ac:dyDescent="0.25">
      <c r="H312" s="352" t="s">
        <v>96</v>
      </c>
      <c r="I312" s="352"/>
      <c r="J312" s="352"/>
      <c r="K312" s="352"/>
      <c r="L312" s="352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51" t="s">
        <v>96</v>
      </c>
      <c r="E314" s="351"/>
      <c r="H314" s="8"/>
      <c r="I314" s="8" t="s">
        <v>51</v>
      </c>
      <c r="J314" s="9"/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55</v>
      </c>
      <c r="J316" s="9">
        <v>33</v>
      </c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nestle!I391</f>
        <v>200</v>
      </c>
      <c r="H323" s="8"/>
      <c r="I323" s="8" t="s">
        <v>184</v>
      </c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 t="s">
        <v>295</v>
      </c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 t="s">
        <v>294</v>
      </c>
      <c r="J325" s="9"/>
      <c r="K325" s="8"/>
      <c r="L325" s="8"/>
    </row>
    <row r="326" spans="4:12" x14ac:dyDescent="0.25">
      <c r="D326" s="12" t="s">
        <v>64</v>
      </c>
      <c r="E326" s="10">
        <f>YOBEL!I326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aldia!L333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2.'!J339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357" t="s">
        <v>40</v>
      </c>
      <c r="I337" s="358"/>
      <c r="J337" s="65">
        <f>SUM(J314:J336)</f>
        <v>2082.6800000000003</v>
      </c>
      <c r="K337" s="8"/>
      <c r="L337" s="8"/>
    </row>
    <row r="338" spans="4:12" x14ac:dyDescent="0.25">
      <c r="D338" s="353" t="s">
        <v>67</v>
      </c>
      <c r="E338" s="355">
        <f>SUM(E316:E336)</f>
        <v>200</v>
      </c>
    </row>
    <row r="339" spans="4:12" x14ac:dyDescent="0.25">
      <c r="D339" s="354"/>
      <c r="E339" s="356"/>
    </row>
    <row r="342" spans="4:12" x14ac:dyDescent="0.25">
      <c r="I342" s="337" t="s">
        <v>46</v>
      </c>
      <c r="J342" s="337"/>
      <c r="K342" s="337"/>
    </row>
    <row r="343" spans="4:12" x14ac:dyDescent="0.25">
      <c r="H343" s="352" t="s">
        <v>0</v>
      </c>
      <c r="I343" s="352"/>
      <c r="J343" s="352"/>
      <c r="K343" s="352"/>
      <c r="L343" s="352"/>
    </row>
    <row r="344" spans="4:12" x14ac:dyDescent="0.25">
      <c r="D344" s="64" t="s">
        <v>46</v>
      </c>
      <c r="H344" s="52" t="s">
        <v>26</v>
      </c>
      <c r="I344" s="52" t="s">
        <v>47</v>
      </c>
      <c r="J344" s="52" t="s">
        <v>7</v>
      </c>
      <c r="K344" s="52" t="s">
        <v>48</v>
      </c>
      <c r="L344" s="52"/>
    </row>
    <row r="345" spans="4:12" x14ac:dyDescent="0.25">
      <c r="D345" s="351" t="s">
        <v>0</v>
      </c>
      <c r="E345" s="351"/>
      <c r="H345" s="8"/>
      <c r="I345" s="8" t="s">
        <v>51</v>
      </c>
      <c r="J345" s="9"/>
      <c r="K345" s="8"/>
      <c r="L345" s="8"/>
    </row>
    <row r="346" spans="4:12" x14ac:dyDescent="0.25">
      <c r="D346" s="35" t="s">
        <v>49</v>
      </c>
      <c r="E346" s="35" t="s">
        <v>50</v>
      </c>
      <c r="H346" s="8"/>
      <c r="I346" s="8" t="s">
        <v>53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55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56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58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/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150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YOBEL!I357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aldia!L364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2.'!J370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357" t="s">
        <v>40</v>
      </c>
      <c r="I368" s="358"/>
      <c r="J368" s="65">
        <f>SUM(J345:J367)</f>
        <v>0</v>
      </c>
      <c r="K368" s="8"/>
      <c r="L368" s="8"/>
    </row>
    <row r="369" spans="4:5" x14ac:dyDescent="0.25">
      <c r="D369" s="353" t="s">
        <v>67</v>
      </c>
      <c r="E369" s="355">
        <f>SUM(E347:E367)</f>
        <v>150</v>
      </c>
    </row>
    <row r="370" spans="4:5" x14ac:dyDescent="0.25">
      <c r="D370" s="354"/>
      <c r="E370" s="356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H306:I306"/>
    <mergeCell ref="D308:D309"/>
    <mergeCell ref="E308:E309"/>
    <mergeCell ref="I311:K311"/>
    <mergeCell ref="D314:E314"/>
    <mergeCell ref="H312:L312"/>
    <mergeCell ref="D338:D339"/>
    <mergeCell ref="E338:E339"/>
    <mergeCell ref="H337:I337"/>
    <mergeCell ref="I342:K342"/>
    <mergeCell ref="D345:E345"/>
    <mergeCell ref="H343:L343"/>
    <mergeCell ref="D369:D370"/>
    <mergeCell ref="E369:E370"/>
    <mergeCell ref="H368:I368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1:O16"/>
  <sheetViews>
    <sheetView workbookViewId="0">
      <selection activeCell="C23" sqref="C23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67" t="s">
        <v>102</v>
      </c>
      <c r="H1" s="367"/>
      <c r="I1" s="367"/>
      <c r="J1" s="367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5023.0434999999998</v>
      </c>
      <c r="G3" s="219">
        <f>utilidad!E156</f>
        <v>5221.0058999999992</v>
      </c>
      <c r="H3" s="219">
        <f>utilidad!E187</f>
        <v>5457.1655000000001</v>
      </c>
      <c r="I3" s="219">
        <f>utilidad!E217</f>
        <v>6009.0315000000019</v>
      </c>
      <c r="J3" s="219">
        <f>utilidad!E247</f>
        <v>8611.6898999999976</v>
      </c>
      <c r="K3" s="219">
        <f>utilidad!E277</f>
        <v>6214.5601999999963</v>
      </c>
      <c r="L3" s="219">
        <f>utilidad!E308</f>
        <v>6195.6488279999985</v>
      </c>
      <c r="M3" s="219">
        <f>utilidad!E307</f>
        <v>755.46</v>
      </c>
      <c r="N3" s="219">
        <f>utilidad!E369</f>
        <v>150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5023.0434999999998</v>
      </c>
      <c r="G6" s="220">
        <f t="shared" si="0"/>
        <v>5221.0058999999992</v>
      </c>
      <c r="H6" s="220">
        <f t="shared" si="0"/>
        <v>5457.1655000000001</v>
      </c>
      <c r="I6" s="220">
        <f t="shared" si="0"/>
        <v>6009.0315000000019</v>
      </c>
      <c r="J6" s="220">
        <f t="shared" si="0"/>
        <v>8611.6898999999976</v>
      </c>
      <c r="K6" s="220">
        <f t="shared" si="0"/>
        <v>6214.5601999999963</v>
      </c>
      <c r="L6" s="220">
        <f t="shared" si="0"/>
        <v>6195.6488279999985</v>
      </c>
      <c r="M6" s="220">
        <f t="shared" si="0"/>
        <v>755.46</v>
      </c>
      <c r="N6" s="220">
        <f t="shared" si="0"/>
        <v>150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utilidad!J306</f>
        <v>5508.6900000000005</v>
      </c>
      <c r="M8" s="221">
        <f>utilidad!J306</f>
        <v>5508.6900000000005</v>
      </c>
      <c r="N8" s="221">
        <f>utilidad!J368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5508.6900000000005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1378.2334999999994</v>
      </c>
      <c r="G15" s="218">
        <f t="shared" si="2"/>
        <v>1090.5358999999989</v>
      </c>
      <c r="H15" s="218">
        <f t="shared" si="2"/>
        <v>1696.2955000000006</v>
      </c>
      <c r="I15" s="218">
        <f t="shared" si="2"/>
        <v>2167.141500000002</v>
      </c>
      <c r="J15" s="218">
        <f t="shared" si="2"/>
        <v>-259.31010000000242</v>
      </c>
      <c r="K15" s="218">
        <f>K6-K8</f>
        <v>-2823.829800000005</v>
      </c>
      <c r="L15" s="218">
        <f t="shared" si="2"/>
        <v>686.95882799999799</v>
      </c>
      <c r="M15" s="218"/>
      <c r="N15" s="218">
        <f t="shared" si="2"/>
        <v>150</v>
      </c>
      <c r="O15" s="212">
        <f>SUM(C15:N15)</f>
        <v>7296.126227999991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215" zoomScaleNormal="100" workbookViewId="0">
      <selection activeCell="H227" sqref="H227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22" t="s">
        <v>18</v>
      </c>
      <c r="F38" s="323"/>
      <c r="G38" s="323"/>
      <c r="H38" s="324"/>
      <c r="I38" s="18">
        <f>F37-I36</f>
        <v>73.396400000000085</v>
      </c>
      <c r="J38" s="17"/>
      <c r="R38" s="322" t="s">
        <v>18</v>
      </c>
      <c r="S38" s="323"/>
      <c r="T38" s="323"/>
      <c r="U38" s="324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22" t="s">
        <v>18</v>
      </c>
      <c r="F80" s="323"/>
      <c r="G80" s="323"/>
      <c r="H80" s="324"/>
      <c r="I80" s="18">
        <f>F79-I78</f>
        <v>116.23340000000007</v>
      </c>
      <c r="R80" s="322" t="s">
        <v>18</v>
      </c>
      <c r="S80" s="323"/>
      <c r="T80" s="323"/>
      <c r="U80" s="324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22" t="s">
        <v>18</v>
      </c>
      <c r="F123" s="323"/>
      <c r="G123" s="323"/>
      <c r="H123" s="324"/>
      <c r="I123" s="18">
        <f>F122-I121</f>
        <v>61.100000000000023</v>
      </c>
      <c r="R123" s="322" t="s">
        <v>18</v>
      </c>
      <c r="S123" s="323"/>
      <c r="T123" s="323"/>
      <c r="U123" s="324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22" t="s">
        <v>18</v>
      </c>
      <c r="F168" s="323"/>
      <c r="G168" s="323"/>
      <c r="H168" s="324"/>
      <c r="I168" s="18">
        <f>F167-I166</f>
        <v>100.30079999999998</v>
      </c>
      <c r="R168" s="322" t="s">
        <v>18</v>
      </c>
      <c r="S168" s="323"/>
      <c r="T168" s="323"/>
      <c r="U168" s="324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123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307">
        <v>766</v>
      </c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SUM(S177:S208)</f>
        <v>230</v>
      </c>
      <c r="T209" s="14"/>
      <c r="U209" s="14"/>
      <c r="V209" s="14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227.7</v>
      </c>
      <c r="W210" s="29"/>
      <c r="X210" s="8"/>
    </row>
    <row r="211" spans="1:24" x14ac:dyDescent="0.25">
      <c r="E211" s="322" t="s">
        <v>18</v>
      </c>
      <c r="F211" s="323"/>
      <c r="G211" s="323"/>
      <c r="H211" s="324"/>
      <c r="I211" s="18">
        <f>F210-I209</f>
        <v>101.67750000000001</v>
      </c>
      <c r="R211" s="322" t="s">
        <v>18</v>
      </c>
      <c r="S211" s="323"/>
      <c r="T211" s="323"/>
      <c r="U211" s="324"/>
      <c r="V211" s="18">
        <f>S210-V209</f>
        <v>17.699999999999989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1024</v>
      </c>
      <c r="E219" s="123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95">
        <v>767</v>
      </c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1024</v>
      </c>
      <c r="E220" s="123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95">
        <v>767</v>
      </c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1024</v>
      </c>
      <c r="E221" s="123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95">
        <v>767</v>
      </c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>
        <v>45240</v>
      </c>
      <c r="B222" s="8" t="s">
        <v>1044</v>
      </c>
      <c r="C222" s="8" t="s">
        <v>57</v>
      </c>
      <c r="D222" s="8" t="s">
        <v>1024</v>
      </c>
      <c r="E222" s="123">
        <v>30338560</v>
      </c>
      <c r="F222" s="14">
        <v>230</v>
      </c>
      <c r="G222" s="8" t="s">
        <v>139</v>
      </c>
      <c r="H222" s="8"/>
      <c r="I222" s="27">
        <v>210</v>
      </c>
      <c r="J222" s="8"/>
      <c r="K222" s="95">
        <v>767</v>
      </c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>
        <v>45240</v>
      </c>
      <c r="B223" s="8" t="s">
        <v>326</v>
      </c>
      <c r="C223" s="8" t="s">
        <v>57</v>
      </c>
      <c r="D223" s="8" t="s">
        <v>1024</v>
      </c>
      <c r="E223" s="123">
        <v>30338711</v>
      </c>
      <c r="F223" s="14">
        <v>230</v>
      </c>
      <c r="G223" s="8" t="s">
        <v>141</v>
      </c>
      <c r="H223" s="8"/>
      <c r="I223" s="27">
        <v>210</v>
      </c>
      <c r="J223" s="8"/>
      <c r="K223" s="95">
        <v>767</v>
      </c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>
        <v>45254</v>
      </c>
      <c r="B224" s="8" t="s">
        <v>546</v>
      </c>
      <c r="C224" s="8" t="s">
        <v>57</v>
      </c>
      <c r="D224" s="8" t="s">
        <v>1024</v>
      </c>
      <c r="E224" s="123">
        <v>30339557</v>
      </c>
      <c r="F224" s="14">
        <v>230</v>
      </c>
      <c r="G224" s="8" t="s">
        <v>139</v>
      </c>
      <c r="H224" s="8"/>
      <c r="I224" s="27">
        <v>210</v>
      </c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1380</v>
      </c>
      <c r="G252" s="14"/>
      <c r="H252" s="14"/>
      <c r="I252" s="14">
        <f>SUM(I219:I251)</f>
        <v>1260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1366.2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22" t="s">
        <v>18</v>
      </c>
      <c r="F254" s="323"/>
      <c r="G254" s="323"/>
      <c r="H254" s="324"/>
      <c r="I254" s="18">
        <f>F253-I252</f>
        <v>106.20000000000005</v>
      </c>
      <c r="R254" s="322" t="s">
        <v>18</v>
      </c>
      <c r="S254" s="323"/>
      <c r="T254" s="323"/>
      <c r="U254" s="324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2:K6"/>
  <sheetViews>
    <sheetView workbookViewId="0">
      <selection sqref="A1:N15"/>
    </sheetView>
  </sheetViews>
  <sheetFormatPr baseColWidth="10" defaultRowHeight="15" x14ac:dyDescent="0.25"/>
  <cols>
    <col min="6" max="6" width="15.42578125" customWidth="1"/>
  </cols>
  <sheetData>
    <row r="2" spans="1:11" x14ac:dyDescent="0.25">
      <c r="A2" s="7">
        <v>45223</v>
      </c>
      <c r="B2" s="8" t="s">
        <v>979</v>
      </c>
      <c r="C2" s="8" t="s">
        <v>109</v>
      </c>
      <c r="D2" s="8" t="s">
        <v>957</v>
      </c>
      <c r="E2" s="8" t="s">
        <v>217</v>
      </c>
      <c r="F2" s="8">
        <v>30925</v>
      </c>
      <c r="G2" s="10">
        <v>162</v>
      </c>
      <c r="H2" s="10"/>
      <c r="I2" s="10"/>
      <c r="J2" s="10">
        <v>140</v>
      </c>
      <c r="K2" s="299">
        <v>733</v>
      </c>
    </row>
    <row r="3" spans="1:11" x14ac:dyDescent="0.25">
      <c r="A3" s="7">
        <v>45223</v>
      </c>
      <c r="B3" s="8" t="s">
        <v>916</v>
      </c>
      <c r="C3" s="8" t="s">
        <v>283</v>
      </c>
      <c r="D3" s="8" t="s">
        <v>957</v>
      </c>
      <c r="E3" s="8" t="s">
        <v>217</v>
      </c>
      <c r="F3" s="8">
        <v>30926</v>
      </c>
      <c r="G3" s="10">
        <v>162</v>
      </c>
      <c r="H3" s="10"/>
      <c r="I3" s="10"/>
      <c r="J3" s="10">
        <v>140</v>
      </c>
      <c r="K3" s="299">
        <v>733</v>
      </c>
    </row>
    <row r="4" spans="1:11" x14ac:dyDescent="0.25">
      <c r="A4" s="7">
        <v>45229</v>
      </c>
      <c r="B4" s="8" t="s">
        <v>423</v>
      </c>
      <c r="C4" s="8" t="s">
        <v>283</v>
      </c>
      <c r="D4" s="8" t="s">
        <v>957</v>
      </c>
      <c r="E4" s="8" t="s">
        <v>217</v>
      </c>
      <c r="F4" s="8">
        <v>31189</v>
      </c>
      <c r="G4" s="10">
        <v>162</v>
      </c>
      <c r="H4" s="10"/>
      <c r="I4" s="10"/>
      <c r="J4" s="10">
        <v>140</v>
      </c>
      <c r="K4" s="299">
        <v>733</v>
      </c>
    </row>
    <row r="5" spans="1:11" x14ac:dyDescent="0.25">
      <c r="A5" s="7">
        <v>45229</v>
      </c>
      <c r="B5" s="8" t="s">
        <v>916</v>
      </c>
      <c r="C5" s="8" t="s">
        <v>141</v>
      </c>
      <c r="D5" s="8" t="s">
        <v>957</v>
      </c>
      <c r="E5" s="8" t="s">
        <v>217</v>
      </c>
      <c r="F5" s="8">
        <v>31188</v>
      </c>
      <c r="G5" s="10">
        <v>162</v>
      </c>
      <c r="H5" s="10"/>
      <c r="I5" s="10"/>
      <c r="J5" s="10">
        <v>140</v>
      </c>
      <c r="K5" s="299">
        <v>733</v>
      </c>
    </row>
    <row r="6" spans="1:11" x14ac:dyDescent="0.25">
      <c r="G6" s="17">
        <f>SUM(G2:G5)</f>
        <v>648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971</v>
      </c>
      <c r="C1" s="8" t="s">
        <v>109</v>
      </c>
      <c r="D1" s="8" t="s">
        <v>972</v>
      </c>
      <c r="E1" s="8" t="s">
        <v>973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35" t="s">
        <v>99</v>
      </c>
      <c r="E7" s="335"/>
      <c r="F7" s="335"/>
      <c r="G7" s="335"/>
    </row>
    <row r="8" spans="1:11" x14ac:dyDescent="0.25">
      <c r="D8" s="319"/>
      <c r="E8" s="319"/>
      <c r="F8" s="319"/>
      <c r="G8" s="319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300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300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300">
        <v>741</v>
      </c>
    </row>
    <row r="13" spans="1:11" x14ac:dyDescent="0.25">
      <c r="A13" s="7">
        <v>45215</v>
      </c>
      <c r="B13" s="8" t="s">
        <v>979</v>
      </c>
      <c r="C13" s="8" t="s">
        <v>109</v>
      </c>
      <c r="D13" s="8" t="s">
        <v>957</v>
      </c>
      <c r="E13" s="8" t="s">
        <v>980</v>
      </c>
      <c r="F13" s="8"/>
      <c r="G13" s="10">
        <v>315</v>
      </c>
      <c r="H13" s="10"/>
      <c r="I13" s="10"/>
      <c r="J13" s="10">
        <v>280</v>
      </c>
      <c r="K13" s="299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980</v>
      </c>
      <c r="F14" s="8"/>
      <c r="G14" s="10">
        <v>315</v>
      </c>
      <c r="H14" s="10"/>
      <c r="I14" s="10"/>
      <c r="J14" s="10">
        <v>280</v>
      </c>
      <c r="K14" s="299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980</v>
      </c>
      <c r="F15" s="8"/>
      <c r="G15" s="10">
        <v>315</v>
      </c>
      <c r="H15" s="10"/>
      <c r="I15" s="10"/>
      <c r="J15" s="10">
        <v>280</v>
      </c>
      <c r="K15" s="299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N11"/>
  <sheetViews>
    <sheetView workbookViewId="0">
      <selection sqref="A1:N11"/>
    </sheetView>
  </sheetViews>
  <sheetFormatPr baseColWidth="10" defaultRowHeight="15" x14ac:dyDescent="0.25"/>
  <cols>
    <col min="1" max="1" width="11.28515625" customWidth="1"/>
    <col min="2" max="2" width="9" customWidth="1"/>
    <col min="3" max="3" width="8.85546875" customWidth="1"/>
    <col min="4" max="4" width="10" customWidth="1"/>
    <col min="5" max="5" width="11.28515625" customWidth="1"/>
    <col min="6" max="6" width="1.85546875" hidden="1" customWidth="1"/>
    <col min="7" max="7" width="7.28515625" customWidth="1"/>
    <col min="8" max="8" width="10" customWidth="1"/>
    <col min="9" max="9" width="9.5703125" customWidth="1"/>
    <col min="10" max="10" width="8.140625" customWidth="1"/>
    <col min="11" max="11" width="9.5703125" customWidth="1"/>
    <col min="12" max="12" width="7.42578125" customWidth="1"/>
    <col min="13" max="13" width="8.7109375" customWidth="1"/>
    <col min="14" max="14" width="9.85546875" customWidth="1"/>
  </cols>
  <sheetData>
    <row r="1" spans="1:14" ht="26.25" x14ac:dyDescent="0.4">
      <c r="B1" s="329" t="s">
        <v>96</v>
      </c>
      <c r="C1" s="329"/>
      <c r="D1" s="329"/>
      <c r="E1" s="329"/>
      <c r="F1" s="329"/>
    </row>
    <row r="2" spans="1:14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x14ac:dyDescent="0.25">
      <c r="A3" s="44">
        <v>45236</v>
      </c>
      <c r="B3" s="38" t="s">
        <v>12</v>
      </c>
      <c r="C3" s="38" t="s">
        <v>122</v>
      </c>
      <c r="D3" s="38" t="s">
        <v>962</v>
      </c>
      <c r="E3" s="312" t="s">
        <v>217</v>
      </c>
      <c r="F3" s="38"/>
      <c r="G3" s="45">
        <v>150</v>
      </c>
      <c r="H3" s="313">
        <f t="shared" ref="H3:I11" si="0">G3*0.99</f>
        <v>148.5</v>
      </c>
      <c r="I3" s="45">
        <f>H3*0.99</f>
        <v>147.01499999999999</v>
      </c>
      <c r="J3" s="45"/>
      <c r="K3" s="45">
        <f>H3*0.96</f>
        <v>142.56</v>
      </c>
      <c r="L3" s="46">
        <v>774</v>
      </c>
      <c r="M3" s="59">
        <f>I3-J3</f>
        <v>147.01499999999999</v>
      </c>
      <c r="N3" s="10">
        <f>M3*0.96</f>
        <v>141.13439999999997</v>
      </c>
    </row>
    <row r="4" spans="1:14" x14ac:dyDescent="0.25">
      <c r="A4" s="44">
        <v>45238</v>
      </c>
      <c r="B4" s="38" t="s">
        <v>12</v>
      </c>
      <c r="C4" s="38" t="s">
        <v>122</v>
      </c>
      <c r="D4" s="38" t="s">
        <v>962</v>
      </c>
      <c r="E4" s="38" t="s">
        <v>999</v>
      </c>
      <c r="F4" s="38"/>
      <c r="G4" s="45">
        <v>550</v>
      </c>
      <c r="H4" s="313">
        <f t="shared" si="0"/>
        <v>544.5</v>
      </c>
      <c r="I4" s="45">
        <f t="shared" si="0"/>
        <v>539.05499999999995</v>
      </c>
      <c r="J4" s="45">
        <v>270</v>
      </c>
      <c r="K4" s="45">
        <f t="shared" ref="K4:K11" si="1">H4*0.96</f>
        <v>522.72</v>
      </c>
      <c r="L4" s="46">
        <v>774</v>
      </c>
      <c r="M4" s="59">
        <f t="shared" ref="M4:M10" si="2">I4-J4</f>
        <v>269.05499999999995</v>
      </c>
      <c r="N4" s="10">
        <f t="shared" ref="N4:N10" si="3">M4*0.96</f>
        <v>258.29279999999994</v>
      </c>
    </row>
    <row r="5" spans="1:14" x14ac:dyDescent="0.25">
      <c r="A5" s="44">
        <v>45239</v>
      </c>
      <c r="B5" s="38" t="s">
        <v>12</v>
      </c>
      <c r="C5" s="38" t="s">
        <v>122</v>
      </c>
      <c r="D5" s="38" t="s">
        <v>1041</v>
      </c>
      <c r="E5" s="38" t="s">
        <v>962</v>
      </c>
      <c r="F5" s="38"/>
      <c r="G5" s="45">
        <v>340</v>
      </c>
      <c r="H5" s="313">
        <f t="shared" si="0"/>
        <v>336.6</v>
      </c>
      <c r="I5" s="45">
        <f t="shared" si="0"/>
        <v>333.23400000000004</v>
      </c>
      <c r="J5" s="45">
        <v>170</v>
      </c>
      <c r="K5" s="45">
        <f t="shared" si="1"/>
        <v>323.13600000000002</v>
      </c>
      <c r="L5" s="46">
        <v>774</v>
      </c>
      <c r="M5" s="59">
        <f t="shared" si="2"/>
        <v>163.23400000000004</v>
      </c>
      <c r="N5" s="10">
        <f t="shared" si="3"/>
        <v>156.70464000000004</v>
      </c>
    </row>
    <row r="6" spans="1:14" x14ac:dyDescent="0.25">
      <c r="A6" s="44">
        <v>45242</v>
      </c>
      <c r="B6" s="38" t="s">
        <v>689</v>
      </c>
      <c r="C6" s="38" t="s">
        <v>122</v>
      </c>
      <c r="D6" s="38" t="s">
        <v>179</v>
      </c>
      <c r="E6" s="38" t="s">
        <v>261</v>
      </c>
      <c r="F6" s="38"/>
      <c r="G6" s="45">
        <v>270</v>
      </c>
      <c r="H6" s="313">
        <f t="shared" si="0"/>
        <v>267.3</v>
      </c>
      <c r="I6" s="45">
        <f t="shared" si="0"/>
        <v>264.62700000000001</v>
      </c>
      <c r="J6" s="45">
        <v>100</v>
      </c>
      <c r="K6" s="45">
        <f t="shared" si="1"/>
        <v>256.608</v>
      </c>
      <c r="L6" s="46">
        <v>774</v>
      </c>
      <c r="M6" s="59">
        <f t="shared" si="2"/>
        <v>164.62700000000001</v>
      </c>
      <c r="N6" s="10">
        <f t="shared" si="3"/>
        <v>158.04192</v>
      </c>
    </row>
    <row r="7" spans="1:14" x14ac:dyDescent="0.25">
      <c r="A7" s="44">
        <v>45182</v>
      </c>
      <c r="B7" s="38" t="s">
        <v>689</v>
      </c>
      <c r="C7" s="38" t="s">
        <v>122</v>
      </c>
      <c r="D7" s="38" t="s">
        <v>962</v>
      </c>
      <c r="E7" s="38" t="s">
        <v>217</v>
      </c>
      <c r="F7" s="38"/>
      <c r="G7" s="45">
        <v>150</v>
      </c>
      <c r="H7" s="313">
        <f t="shared" si="0"/>
        <v>148.5</v>
      </c>
      <c r="I7" s="45">
        <f t="shared" si="0"/>
        <v>147.01499999999999</v>
      </c>
      <c r="J7" s="45"/>
      <c r="K7" s="45">
        <f t="shared" si="1"/>
        <v>142.56</v>
      </c>
      <c r="L7" s="46">
        <v>774</v>
      </c>
      <c r="M7" s="59">
        <f t="shared" si="2"/>
        <v>147.01499999999999</v>
      </c>
      <c r="N7" s="10">
        <f t="shared" si="3"/>
        <v>141.13439999999997</v>
      </c>
    </row>
    <row r="8" spans="1:14" x14ac:dyDescent="0.25">
      <c r="A8" s="44">
        <v>45245</v>
      </c>
      <c r="B8" s="38" t="s">
        <v>689</v>
      </c>
      <c r="C8" s="38" t="s">
        <v>122</v>
      </c>
      <c r="D8" s="38" t="s">
        <v>1052</v>
      </c>
      <c r="E8" s="38" t="s">
        <v>962</v>
      </c>
      <c r="F8" s="38"/>
      <c r="G8" s="45">
        <v>340</v>
      </c>
      <c r="H8" s="313">
        <f t="shared" si="0"/>
        <v>336.6</v>
      </c>
      <c r="I8" s="45">
        <f t="shared" si="0"/>
        <v>333.23400000000004</v>
      </c>
      <c r="J8" s="45">
        <v>170</v>
      </c>
      <c r="K8" s="45">
        <f t="shared" si="1"/>
        <v>323.13600000000002</v>
      </c>
      <c r="L8" s="46">
        <v>774</v>
      </c>
      <c r="M8" s="59">
        <f t="shared" si="2"/>
        <v>163.23400000000004</v>
      </c>
      <c r="N8" s="10">
        <f t="shared" si="3"/>
        <v>156.70464000000004</v>
      </c>
    </row>
    <row r="9" spans="1:14" x14ac:dyDescent="0.25">
      <c r="A9" s="44">
        <v>45247</v>
      </c>
      <c r="B9" s="38" t="s">
        <v>689</v>
      </c>
      <c r="C9" s="38" t="s">
        <v>122</v>
      </c>
      <c r="D9" s="38" t="s">
        <v>179</v>
      </c>
      <c r="E9" s="38" t="s">
        <v>189</v>
      </c>
      <c r="F9" s="38"/>
      <c r="G9" s="45">
        <v>270</v>
      </c>
      <c r="H9" s="313">
        <f t="shared" si="0"/>
        <v>267.3</v>
      </c>
      <c r="I9" s="45">
        <f t="shared" si="0"/>
        <v>264.62700000000001</v>
      </c>
      <c r="J9" s="45">
        <v>120</v>
      </c>
      <c r="K9" s="45">
        <f t="shared" si="1"/>
        <v>256.608</v>
      </c>
      <c r="L9" s="46">
        <v>774</v>
      </c>
      <c r="M9" s="59">
        <f t="shared" si="2"/>
        <v>144.62700000000001</v>
      </c>
      <c r="N9" s="10">
        <f t="shared" si="3"/>
        <v>138.84192000000002</v>
      </c>
    </row>
    <row r="10" spans="1:14" x14ac:dyDescent="0.25">
      <c r="A10" s="44">
        <v>45248</v>
      </c>
      <c r="B10" s="38" t="s">
        <v>689</v>
      </c>
      <c r="C10" s="38" t="s">
        <v>122</v>
      </c>
      <c r="D10" s="38" t="s">
        <v>179</v>
      </c>
      <c r="E10" s="38" t="s">
        <v>741</v>
      </c>
      <c r="F10" s="38"/>
      <c r="G10" s="45">
        <v>270</v>
      </c>
      <c r="H10" s="313">
        <f t="shared" si="0"/>
        <v>267.3</v>
      </c>
      <c r="I10" s="45">
        <f t="shared" si="0"/>
        <v>264.62700000000001</v>
      </c>
      <c r="J10" s="45">
        <v>100</v>
      </c>
      <c r="K10" s="45">
        <f t="shared" si="1"/>
        <v>256.608</v>
      </c>
      <c r="L10" s="46">
        <v>774</v>
      </c>
      <c r="M10" s="59">
        <f t="shared" si="2"/>
        <v>164.62700000000001</v>
      </c>
      <c r="N10" s="10">
        <f t="shared" si="3"/>
        <v>158.04192</v>
      </c>
    </row>
    <row r="11" spans="1:14" x14ac:dyDescent="0.25">
      <c r="H11" s="17">
        <f>SUM(H3:H10)</f>
        <v>2316.6000000000004</v>
      </c>
      <c r="I11" s="314">
        <f t="shared" si="0"/>
        <v>2293.4340000000002</v>
      </c>
      <c r="K11" s="314">
        <f t="shared" si="1"/>
        <v>2223.9360000000001</v>
      </c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K292"/>
  <sheetViews>
    <sheetView topLeftCell="A257" zoomScale="80" zoomScaleNormal="80" workbookViewId="0">
      <selection activeCell="H271" sqref="H271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28" t="s">
        <v>24</v>
      </c>
      <c r="C1" s="328"/>
      <c r="D1" s="328"/>
      <c r="E1" s="328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22" t="s">
        <v>18</v>
      </c>
      <c r="G24" s="323"/>
      <c r="H24" s="323"/>
      <c r="I24" s="324"/>
      <c r="J24" s="30">
        <f>G23-J22</f>
        <v>0</v>
      </c>
    </row>
    <row r="29" spans="1:10" ht="27" x14ac:dyDescent="0.35">
      <c r="B29" s="328" t="s">
        <v>87</v>
      </c>
      <c r="C29" s="328"/>
      <c r="D29" s="328"/>
      <c r="E29" s="328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22" t="s">
        <v>18</v>
      </c>
      <c r="G52" s="323"/>
      <c r="H52" s="323"/>
      <c r="I52" s="324"/>
      <c r="J52" s="30">
        <f>G51-J50</f>
        <v>17</v>
      </c>
    </row>
    <row r="56" spans="1:10" ht="27" x14ac:dyDescent="0.35">
      <c r="B56" s="328" t="s">
        <v>88</v>
      </c>
      <c r="C56" s="328"/>
      <c r="D56" s="328"/>
      <c r="E56" s="328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22" t="s">
        <v>18</v>
      </c>
      <c r="G79" s="323"/>
      <c r="H79" s="323"/>
      <c r="I79" s="324"/>
      <c r="J79" s="30">
        <f>G78-J77</f>
        <v>88.300400000000081</v>
      </c>
    </row>
    <row r="82" spans="1:10" ht="27" x14ac:dyDescent="0.35">
      <c r="B82" s="328" t="s">
        <v>498</v>
      </c>
      <c r="C82" s="328"/>
      <c r="D82" s="328"/>
      <c r="E82" s="328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22" t="s">
        <v>18</v>
      </c>
      <c r="G105" s="323"/>
      <c r="H105" s="323"/>
      <c r="I105" s="324"/>
      <c r="J105" s="30">
        <f>G104-J103</f>
        <v>0</v>
      </c>
    </row>
    <row r="108" spans="1:10" ht="27" x14ac:dyDescent="0.35">
      <c r="B108" s="328" t="s">
        <v>97</v>
      </c>
      <c r="C108" s="328"/>
      <c r="D108" s="328"/>
      <c r="E108" s="328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22" t="s">
        <v>18</v>
      </c>
      <c r="G131" s="323"/>
      <c r="H131" s="323"/>
      <c r="I131" s="324"/>
      <c r="J131" s="30">
        <f>G130-J129</f>
        <v>41.5</v>
      </c>
    </row>
    <row r="136" spans="1:10" ht="27" x14ac:dyDescent="0.35">
      <c r="B136" s="328" t="s">
        <v>610</v>
      </c>
      <c r="C136" s="328"/>
      <c r="D136" s="328"/>
      <c r="E136" s="328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22" t="s">
        <v>18</v>
      </c>
      <c r="G159" s="323"/>
      <c r="H159" s="323"/>
      <c r="I159" s="324"/>
      <c r="J159" s="30">
        <f>G158-J157</f>
        <v>-16.74249999999995</v>
      </c>
    </row>
    <row r="162" spans="1:10" ht="27" x14ac:dyDescent="0.35">
      <c r="B162" s="328" t="s">
        <v>92</v>
      </c>
      <c r="C162" s="328"/>
      <c r="D162" s="328"/>
      <c r="E162" s="328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22" t="s">
        <v>18</v>
      </c>
      <c r="G185" s="323"/>
      <c r="H185" s="323"/>
      <c r="I185" s="324"/>
      <c r="J185" s="30">
        <f>G184-J183</f>
        <v>63.06919999999991</v>
      </c>
    </row>
    <row r="189" spans="1:10" ht="27" x14ac:dyDescent="0.35">
      <c r="B189" s="328" t="s">
        <v>772</v>
      </c>
      <c r="C189" s="328"/>
      <c r="D189" s="328"/>
      <c r="E189" s="328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22" t="s">
        <v>18</v>
      </c>
      <c r="G212" s="323"/>
      <c r="H212" s="323"/>
      <c r="I212" s="324"/>
      <c r="J212" s="30">
        <f>G211-J210</f>
        <v>127.44249999999988</v>
      </c>
    </row>
    <row r="216" spans="1:10" ht="27" x14ac:dyDescent="0.35">
      <c r="B216" s="328" t="s">
        <v>94</v>
      </c>
      <c r="C216" s="328"/>
      <c r="D216" s="328"/>
      <c r="E216" s="328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22" t="s">
        <v>18</v>
      </c>
      <c r="G239" s="323"/>
      <c r="H239" s="323"/>
      <c r="I239" s="324"/>
      <c r="J239" s="30">
        <f>G238-J237</f>
        <v>118.70000000000005</v>
      </c>
    </row>
    <row r="243" spans="1:11" ht="27" x14ac:dyDescent="0.35">
      <c r="B243" s="328" t="s">
        <v>95</v>
      </c>
      <c r="C243" s="328"/>
      <c r="D243" s="328"/>
      <c r="E243" s="328"/>
    </row>
    <row r="244" spans="1:11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1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308">
        <v>130</v>
      </c>
    </row>
    <row r="246" spans="1:11" x14ac:dyDescent="0.25">
      <c r="A246" s="7">
        <v>45210</v>
      </c>
      <c r="B246" s="8" t="s">
        <v>870</v>
      </c>
      <c r="C246" s="8" t="s">
        <v>122</v>
      </c>
      <c r="D246" s="8" t="s">
        <v>955</v>
      </c>
      <c r="E246" s="26" t="s">
        <v>1054</v>
      </c>
      <c r="F246" s="26">
        <v>30336880</v>
      </c>
      <c r="G246" s="190">
        <v>520</v>
      </c>
      <c r="H246" s="8"/>
      <c r="I246" s="27"/>
      <c r="J246" s="190">
        <v>500</v>
      </c>
      <c r="K246" s="8"/>
    </row>
    <row r="247" spans="1:11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308"/>
    </row>
    <row r="248" spans="1:11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308"/>
    </row>
    <row r="249" spans="1:11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308"/>
    </row>
    <row r="250" spans="1:11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308"/>
    </row>
    <row r="251" spans="1:11" x14ac:dyDescent="0.25">
      <c r="A251" s="7"/>
      <c r="B251" s="8"/>
      <c r="C251" s="8"/>
      <c r="D251" s="8"/>
      <c r="E251" s="8"/>
      <c r="F251" s="11"/>
      <c r="G251" s="308"/>
      <c r="H251" s="14"/>
      <c r="I251" s="14"/>
      <c r="J251" s="308"/>
    </row>
    <row r="252" spans="1:11" x14ac:dyDescent="0.25">
      <c r="A252" s="7"/>
      <c r="B252" s="8"/>
      <c r="C252" s="8"/>
      <c r="D252" s="8"/>
      <c r="E252" s="8"/>
      <c r="F252" s="11"/>
      <c r="G252" s="308"/>
      <c r="H252" s="14"/>
      <c r="I252" s="14"/>
      <c r="J252" s="308"/>
    </row>
    <row r="253" spans="1:11" x14ac:dyDescent="0.25">
      <c r="A253" s="7"/>
      <c r="B253" s="8"/>
      <c r="C253" s="8"/>
      <c r="D253" s="8"/>
      <c r="E253" s="8"/>
      <c r="F253" s="11"/>
      <c r="G253" s="308"/>
      <c r="H253" s="14"/>
      <c r="I253" s="14"/>
      <c r="J253" s="308"/>
    </row>
    <row r="254" spans="1:11" x14ac:dyDescent="0.25">
      <c r="A254" s="8"/>
      <c r="B254" s="8"/>
      <c r="C254" s="8"/>
      <c r="D254" s="8"/>
      <c r="E254" s="8"/>
      <c r="F254" s="11"/>
      <c r="G254" s="308"/>
      <c r="H254" s="14"/>
      <c r="I254" s="14"/>
      <c r="J254" s="14"/>
    </row>
    <row r="255" spans="1:11" x14ac:dyDescent="0.25">
      <c r="A255" s="28"/>
      <c r="B255" s="8"/>
      <c r="C255" s="8"/>
      <c r="D255" s="8"/>
      <c r="E255" s="8"/>
      <c r="F255" s="11"/>
      <c r="G255" s="308"/>
      <c r="H255" s="14"/>
      <c r="I255" s="14"/>
      <c r="J255" s="14"/>
    </row>
    <row r="256" spans="1:11" x14ac:dyDescent="0.25">
      <c r="A256" s="28"/>
      <c r="B256" s="8"/>
      <c r="C256" s="8"/>
      <c r="D256" s="8"/>
      <c r="E256" s="8"/>
      <c r="F256" s="11"/>
      <c r="G256" s="308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308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309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309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309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308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670</v>
      </c>
      <c r="H264" s="14"/>
      <c r="I264" s="14"/>
      <c r="J264" s="14">
        <f>SUM(J245:J263)</f>
        <v>630</v>
      </c>
    </row>
    <row r="265" spans="1:10" x14ac:dyDescent="0.25">
      <c r="F265" s="12" t="s">
        <v>17</v>
      </c>
      <c r="G265" s="13">
        <f>G264*0.99</f>
        <v>663.3</v>
      </c>
    </row>
    <row r="266" spans="1:10" x14ac:dyDescent="0.25">
      <c r="F266" s="322" t="s">
        <v>18</v>
      </c>
      <c r="G266" s="323"/>
      <c r="H266" s="323"/>
      <c r="I266" s="324"/>
      <c r="J266" s="30">
        <f>G265-J264</f>
        <v>33.299999999999955</v>
      </c>
    </row>
    <row r="269" spans="1:10" ht="27" x14ac:dyDescent="0.35">
      <c r="B269" s="328" t="s">
        <v>1023</v>
      </c>
      <c r="C269" s="328"/>
      <c r="D269" s="328"/>
      <c r="E269" s="328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>
        <v>45246</v>
      </c>
      <c r="B271" s="8" t="s">
        <v>1058</v>
      </c>
      <c r="C271" s="8" t="s">
        <v>1064</v>
      </c>
      <c r="D271" s="8" t="s">
        <v>720</v>
      </c>
      <c r="E271" s="26" t="s">
        <v>217</v>
      </c>
      <c r="F271" s="200">
        <v>30338999</v>
      </c>
      <c r="G271" s="190"/>
      <c r="H271" s="128"/>
      <c r="I271" s="92"/>
      <c r="J271" s="14">
        <v>260</v>
      </c>
    </row>
    <row r="272" spans="1:10" x14ac:dyDescent="0.25">
      <c r="A272" s="7">
        <v>45246</v>
      </c>
      <c r="B272" s="8" t="s">
        <v>1057</v>
      </c>
      <c r="C272" t="s">
        <v>1065</v>
      </c>
      <c r="D272" s="8" t="s">
        <v>720</v>
      </c>
      <c r="E272" s="26" t="s">
        <v>217</v>
      </c>
      <c r="F272" s="26">
        <v>30338999</v>
      </c>
      <c r="G272" s="190"/>
      <c r="H272" s="128"/>
      <c r="I272" s="92"/>
      <c r="J272" s="14">
        <v>260</v>
      </c>
    </row>
    <row r="273" spans="1:10" x14ac:dyDescent="0.25">
      <c r="A273" s="7">
        <v>45259</v>
      </c>
      <c r="B273" s="8" t="s">
        <v>13</v>
      </c>
      <c r="C273" s="8" t="s">
        <v>126</v>
      </c>
      <c r="D273" s="8" t="s">
        <v>720</v>
      </c>
      <c r="E273" s="26" t="s">
        <v>627</v>
      </c>
      <c r="F273" s="274"/>
      <c r="G273" s="190"/>
      <c r="H273" s="128"/>
      <c r="I273" s="92"/>
      <c r="J273" s="14"/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0</v>
      </c>
      <c r="H290" s="14"/>
      <c r="I290" s="14"/>
      <c r="J290" s="14">
        <f>SUM(J271:J289)</f>
        <v>520</v>
      </c>
    </row>
    <row r="291" spans="1:10" x14ac:dyDescent="0.25">
      <c r="F291" s="12" t="s">
        <v>17</v>
      </c>
      <c r="G291" s="13">
        <f>G290*0.99</f>
        <v>0</v>
      </c>
    </row>
    <row r="292" spans="1:10" x14ac:dyDescent="0.25">
      <c r="F292" s="322" t="s">
        <v>18</v>
      </c>
      <c r="G292" s="323"/>
      <c r="H292" s="323"/>
      <c r="I292" s="324"/>
      <c r="J292" s="30">
        <f>G291-J290</f>
        <v>-520</v>
      </c>
    </row>
  </sheetData>
  <mergeCells count="22"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137" zoomScaleNormal="100" workbookViewId="0">
      <selection activeCell="J153" sqref="J153"/>
    </sheetView>
  </sheetViews>
  <sheetFormatPr baseColWidth="10" defaultRowHeight="15" x14ac:dyDescent="0.25"/>
  <cols>
    <col min="2" max="2" width="20.7109375" customWidth="1"/>
    <col min="6" max="6" width="13.855468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28" t="s">
        <v>24</v>
      </c>
      <c r="C1" s="328"/>
      <c r="D1" s="328"/>
      <c r="E1" s="328"/>
      <c r="N1" s="328" t="s">
        <v>87</v>
      </c>
      <c r="O1" s="328"/>
      <c r="P1" s="328"/>
      <c r="Q1" s="328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22" t="s">
        <v>18</v>
      </c>
      <c r="G24" s="323"/>
      <c r="H24" s="323"/>
      <c r="I24" s="324"/>
      <c r="J24" s="30">
        <f>G23-J22</f>
        <v>43.5</v>
      </c>
      <c r="R24" s="322" t="s">
        <v>18</v>
      </c>
      <c r="S24" s="323"/>
      <c r="T24" s="323"/>
      <c r="U24" s="324"/>
      <c r="V24" s="30">
        <f>S23-V22</f>
        <v>26.100000000000023</v>
      </c>
    </row>
    <row r="29" spans="1:22" ht="27" x14ac:dyDescent="0.35">
      <c r="B29" s="328" t="s">
        <v>88</v>
      </c>
      <c r="C29" s="328"/>
      <c r="D29" s="328"/>
      <c r="E29" s="328"/>
      <c r="N29" s="328" t="s">
        <v>89</v>
      </c>
      <c r="O29" s="328"/>
      <c r="P29" s="328"/>
      <c r="Q29" s="328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22" t="s">
        <v>18</v>
      </c>
      <c r="G52" s="323"/>
      <c r="H52" s="323"/>
      <c r="I52" s="324"/>
      <c r="J52" s="30">
        <f>G51-J50</f>
        <v>92.650000000000091</v>
      </c>
      <c r="R52" s="322" t="s">
        <v>18</v>
      </c>
      <c r="S52" s="323"/>
      <c r="T52" s="323"/>
      <c r="U52" s="324"/>
      <c r="V52" s="30">
        <f>S51-V50</f>
        <v>83.200000000000045</v>
      </c>
    </row>
    <row r="57" spans="1:22" ht="27" x14ac:dyDescent="0.35">
      <c r="B57" s="328" t="s">
        <v>97</v>
      </c>
      <c r="C57" s="328"/>
      <c r="D57" s="328"/>
      <c r="E57" s="328"/>
      <c r="N57" s="328" t="s">
        <v>91</v>
      </c>
      <c r="O57" s="328"/>
      <c r="P57" s="328"/>
      <c r="Q57" s="328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22" t="s">
        <v>18</v>
      </c>
      <c r="G80" s="323"/>
      <c r="H80" s="323"/>
      <c r="I80" s="324"/>
      <c r="J80" s="30">
        <f>G79-J78</f>
        <v>69.599999999999909</v>
      </c>
      <c r="R80" s="322" t="s">
        <v>18</v>
      </c>
      <c r="S80" s="323"/>
      <c r="T80" s="323"/>
      <c r="U80" s="324"/>
      <c r="V80" s="30">
        <f>S79-V78</f>
        <v>65.899999999999977</v>
      </c>
    </row>
    <row r="84" spans="1:22" ht="27" x14ac:dyDescent="0.35">
      <c r="B84" s="328" t="s">
        <v>92</v>
      </c>
      <c r="C84" s="328"/>
      <c r="D84" s="328"/>
      <c r="E84" s="328"/>
      <c r="N84" s="328" t="s">
        <v>93</v>
      </c>
      <c r="O84" s="328"/>
      <c r="P84" s="328"/>
      <c r="Q84" s="328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22" t="s">
        <v>18</v>
      </c>
      <c r="G107" s="323"/>
      <c r="H107" s="323"/>
      <c r="I107" s="324"/>
      <c r="J107" s="30">
        <f>G106-J105</f>
        <v>43.5</v>
      </c>
      <c r="R107" s="322" t="s">
        <v>18</v>
      </c>
      <c r="S107" s="323"/>
      <c r="T107" s="323"/>
      <c r="U107" s="324"/>
      <c r="V107" s="30">
        <f>S106-V105</f>
        <v>34.799999999999955</v>
      </c>
    </row>
    <row r="112" spans="1:22" ht="27" x14ac:dyDescent="0.35">
      <c r="B112" s="328" t="s">
        <v>94</v>
      </c>
      <c r="C112" s="328"/>
      <c r="D112" s="328"/>
      <c r="E112" s="328"/>
      <c r="N112" s="328" t="s">
        <v>99</v>
      </c>
      <c r="O112" s="328"/>
      <c r="P112" s="328"/>
      <c r="Q112" s="328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75">
        <v>762</v>
      </c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75">
        <v>762</v>
      </c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75">
        <v>762</v>
      </c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987</v>
      </c>
      <c r="R117" s="11">
        <v>4750</v>
      </c>
      <c r="S117" s="14">
        <v>130</v>
      </c>
      <c r="T117" s="14"/>
      <c r="U117" s="175">
        <v>762</v>
      </c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75">
        <v>762</v>
      </c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75">
        <v>762</v>
      </c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987</v>
      </c>
      <c r="R120" s="11">
        <v>65998</v>
      </c>
      <c r="S120" s="14">
        <v>130</v>
      </c>
      <c r="T120" s="14"/>
      <c r="U120" s="175">
        <v>762</v>
      </c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998</v>
      </c>
      <c r="R121" s="11">
        <v>4950</v>
      </c>
      <c r="S121" s="14">
        <v>130</v>
      </c>
      <c r="T121" s="14"/>
      <c r="U121" s="175">
        <v>762</v>
      </c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987</v>
      </c>
      <c r="R122" s="11">
        <v>5010</v>
      </c>
      <c r="S122" s="14">
        <v>130</v>
      </c>
      <c r="T122" s="14"/>
      <c r="U122" s="175">
        <v>762</v>
      </c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75">
        <v>762</v>
      </c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22" t="s">
        <v>18</v>
      </c>
      <c r="G135" s="323"/>
      <c r="H135" s="323"/>
      <c r="I135" s="324"/>
      <c r="J135" s="30">
        <f>G134-J133</f>
        <v>17.399999999999977</v>
      </c>
      <c r="R135" s="322" t="s">
        <v>18</v>
      </c>
      <c r="S135" s="323"/>
      <c r="T135" s="323"/>
      <c r="U135" s="324"/>
      <c r="V135" s="30">
        <f>S134-V133</f>
        <v>82.5</v>
      </c>
    </row>
    <row r="141" spans="1:22" ht="27" x14ac:dyDescent="0.35">
      <c r="B141" s="328" t="s">
        <v>96</v>
      </c>
      <c r="C141" s="328"/>
      <c r="D141" s="328"/>
      <c r="E141" s="328"/>
      <c r="N141" s="328" t="s">
        <v>0</v>
      </c>
      <c r="O141" s="328"/>
      <c r="P141" s="328"/>
      <c r="Q141" s="328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>
        <v>45241</v>
      </c>
      <c r="B143" s="8" t="s">
        <v>13</v>
      </c>
      <c r="C143" s="8" t="s">
        <v>126</v>
      </c>
      <c r="D143" s="8" t="s">
        <v>951</v>
      </c>
      <c r="E143" s="8" t="s">
        <v>217</v>
      </c>
      <c r="F143" s="11">
        <v>5964</v>
      </c>
      <c r="G143" s="14">
        <v>130</v>
      </c>
      <c r="H143" s="14"/>
      <c r="I143" s="14"/>
      <c r="J143" s="14">
        <v>120</v>
      </c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>
        <v>45243</v>
      </c>
      <c r="B144" s="8" t="s">
        <v>13</v>
      </c>
      <c r="C144" s="8" t="s">
        <v>126</v>
      </c>
      <c r="D144" s="8" t="s">
        <v>951</v>
      </c>
      <c r="E144" s="8" t="s">
        <v>217</v>
      </c>
      <c r="F144" s="11">
        <v>5995</v>
      </c>
      <c r="G144" s="14">
        <v>130</v>
      </c>
      <c r="H144" s="14"/>
      <c r="I144" s="14"/>
      <c r="J144" s="14">
        <v>120</v>
      </c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>
        <v>45246</v>
      </c>
      <c r="B145" s="8" t="s">
        <v>916</v>
      </c>
      <c r="C145" s="8" t="s">
        <v>117</v>
      </c>
      <c r="D145" s="8" t="s">
        <v>951</v>
      </c>
      <c r="E145" s="8" t="s">
        <v>217</v>
      </c>
      <c r="F145" s="11" t="s">
        <v>1059</v>
      </c>
      <c r="G145" s="14">
        <v>130</v>
      </c>
      <c r="H145" s="14"/>
      <c r="I145" s="14"/>
      <c r="J145" s="14">
        <v>120</v>
      </c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>
        <v>45247</v>
      </c>
      <c r="B146" s="8" t="s">
        <v>423</v>
      </c>
      <c r="C146" s="8" t="s">
        <v>283</v>
      </c>
      <c r="D146" s="8" t="s">
        <v>1060</v>
      </c>
      <c r="E146" s="8" t="s">
        <v>217</v>
      </c>
      <c r="F146" s="11" t="s">
        <v>1067</v>
      </c>
      <c r="G146" s="14">
        <v>130</v>
      </c>
      <c r="H146" s="14"/>
      <c r="I146" s="14"/>
      <c r="J146" s="14">
        <v>120</v>
      </c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>
        <v>45247</v>
      </c>
      <c r="B147" s="8" t="s">
        <v>916</v>
      </c>
      <c r="C147" s="8" t="s">
        <v>117</v>
      </c>
      <c r="D147" s="8" t="s">
        <v>1060</v>
      </c>
      <c r="E147" s="8" t="s">
        <v>217</v>
      </c>
      <c r="F147" s="11" t="s">
        <v>1066</v>
      </c>
      <c r="G147" s="14">
        <v>130</v>
      </c>
      <c r="H147" s="14"/>
      <c r="I147" s="14"/>
      <c r="J147" s="14">
        <v>120</v>
      </c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>
        <v>45250</v>
      </c>
      <c r="B148" s="8" t="s">
        <v>916</v>
      </c>
      <c r="C148" s="8" t="s">
        <v>117</v>
      </c>
      <c r="D148" s="8" t="s">
        <v>1060</v>
      </c>
      <c r="E148" s="8" t="s">
        <v>217</v>
      </c>
      <c r="F148" s="11">
        <v>6476</v>
      </c>
      <c r="G148" s="14">
        <v>130</v>
      </c>
      <c r="H148" s="14"/>
      <c r="I148" s="14"/>
      <c r="J148" s="14">
        <v>120</v>
      </c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>
        <v>45252</v>
      </c>
      <c r="B149" s="8" t="s">
        <v>546</v>
      </c>
      <c r="C149" s="8" t="s">
        <v>117</v>
      </c>
      <c r="D149" s="8" t="s">
        <v>1060</v>
      </c>
      <c r="E149" s="8" t="s">
        <v>987</v>
      </c>
      <c r="F149" s="11">
        <v>54902</v>
      </c>
      <c r="G149" s="14">
        <v>130</v>
      </c>
      <c r="H149" s="14"/>
      <c r="I149" s="14"/>
      <c r="J149" s="14">
        <v>120</v>
      </c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>
        <v>45253</v>
      </c>
      <c r="B150" s="8" t="s">
        <v>22</v>
      </c>
      <c r="C150" s="8" t="s">
        <v>136</v>
      </c>
      <c r="D150" s="8" t="s">
        <v>951</v>
      </c>
      <c r="E150" s="8" t="s">
        <v>217</v>
      </c>
      <c r="F150" s="11" t="s">
        <v>1075</v>
      </c>
      <c r="G150" s="14">
        <v>130</v>
      </c>
      <c r="H150" s="14"/>
      <c r="I150" s="14"/>
      <c r="J150" s="14">
        <v>120</v>
      </c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>
        <v>45254</v>
      </c>
      <c r="B151" s="8" t="s">
        <v>326</v>
      </c>
      <c r="C151" s="8" t="s">
        <v>141</v>
      </c>
      <c r="D151" s="8" t="s">
        <v>951</v>
      </c>
      <c r="E151" s="8" t="s">
        <v>217</v>
      </c>
      <c r="F151" s="11">
        <v>6761</v>
      </c>
      <c r="G151" s="14">
        <v>130</v>
      </c>
      <c r="H151" s="14"/>
      <c r="I151" s="14"/>
      <c r="J151" s="14">
        <v>120</v>
      </c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>
        <v>45259</v>
      </c>
      <c r="B152" s="8" t="s">
        <v>326</v>
      </c>
      <c r="C152" s="8" t="s">
        <v>213</v>
      </c>
      <c r="D152" s="8" t="s">
        <v>951</v>
      </c>
      <c r="E152" s="8" t="s">
        <v>217</v>
      </c>
      <c r="F152" s="11"/>
      <c r="G152" s="14">
        <v>130</v>
      </c>
      <c r="H152" s="14"/>
      <c r="I152" s="14"/>
      <c r="J152" s="14">
        <v>120</v>
      </c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1300</v>
      </c>
      <c r="H162" s="14"/>
      <c r="I162" s="14"/>
      <c r="J162" s="14">
        <f>SUM(J143:J161)</f>
        <v>1200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1287</v>
      </c>
      <c r="R163" s="12" t="s">
        <v>17</v>
      </c>
      <c r="S163" s="13">
        <f>S162*0.99</f>
        <v>0</v>
      </c>
    </row>
    <row r="164" spans="1:22" x14ac:dyDescent="0.25">
      <c r="F164" s="322" t="s">
        <v>18</v>
      </c>
      <c r="G164" s="323"/>
      <c r="H164" s="323"/>
      <c r="I164" s="324"/>
      <c r="J164" s="30">
        <f>G163-J162</f>
        <v>87</v>
      </c>
      <c r="R164" s="322" t="s">
        <v>18</v>
      </c>
      <c r="S164" s="323"/>
      <c r="T164" s="323"/>
      <c r="U164" s="324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4"/>
  <sheetViews>
    <sheetView topLeftCell="A406" zoomScale="91" zoomScaleNormal="91" workbookViewId="0">
      <selection activeCell="F424" sqref="F424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29" t="s">
        <v>24</v>
      </c>
      <c r="D1" s="329"/>
      <c r="E1" s="329"/>
      <c r="N1" s="329" t="s">
        <v>87</v>
      </c>
      <c r="O1" s="329"/>
      <c r="P1" s="329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30" t="s">
        <v>18</v>
      </c>
      <c r="F63" s="331"/>
      <c r="G63" s="331"/>
      <c r="H63" s="332"/>
      <c r="I63" s="30">
        <f>G62-I61</f>
        <v>903.5</v>
      </c>
      <c r="J63" s="80"/>
      <c r="L63" s="8"/>
      <c r="M63" s="8"/>
      <c r="N63" s="8"/>
      <c r="O63" s="8"/>
      <c r="P63" s="330" t="s">
        <v>18</v>
      </c>
      <c r="Q63" s="331"/>
      <c r="R63" s="331"/>
      <c r="S63" s="332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29" t="s">
        <v>88</v>
      </c>
      <c r="D69" s="329"/>
      <c r="E69" s="329"/>
      <c r="N69" s="329" t="s">
        <v>89</v>
      </c>
      <c r="O69" s="329"/>
      <c r="P69" s="329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33" t="s">
        <v>538</v>
      </c>
      <c r="X84" s="333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33"/>
      <c r="X85" s="333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30" t="s">
        <v>18</v>
      </c>
      <c r="F131" s="331"/>
      <c r="G131" s="331"/>
      <c r="H131" s="332"/>
      <c r="I131" s="30">
        <f>G130-I129</f>
        <v>606</v>
      </c>
      <c r="J131" s="80"/>
      <c r="L131" s="8"/>
      <c r="M131" s="8"/>
      <c r="N131" s="8"/>
      <c r="O131" s="8"/>
      <c r="P131" s="330" t="s">
        <v>18</v>
      </c>
      <c r="Q131" s="331"/>
      <c r="R131" s="331"/>
      <c r="S131" s="332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29" t="s">
        <v>97</v>
      </c>
      <c r="D137" s="329"/>
      <c r="E137" s="329"/>
      <c r="N137" s="329" t="s">
        <v>91</v>
      </c>
      <c r="O137" s="329"/>
      <c r="P137" s="329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30" t="s">
        <v>18</v>
      </c>
      <c r="F199" s="331"/>
      <c r="G199" s="331"/>
      <c r="H199" s="332"/>
      <c r="I199" s="30">
        <f>G198-I197</f>
        <v>956.5</v>
      </c>
      <c r="J199" s="80"/>
      <c r="L199" s="8"/>
      <c r="M199" s="8"/>
      <c r="N199" s="8"/>
      <c r="O199" s="8"/>
      <c r="P199" s="330" t="s">
        <v>18</v>
      </c>
      <c r="Q199" s="331"/>
      <c r="R199" s="331"/>
      <c r="S199" s="332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29" t="s">
        <v>92</v>
      </c>
      <c r="D205" s="329"/>
      <c r="E205" s="329"/>
      <c r="N205" s="329" t="s">
        <v>93</v>
      </c>
      <c r="O205" s="329"/>
      <c r="P205" s="329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30" t="s">
        <v>18</v>
      </c>
      <c r="F279" s="331"/>
      <c r="G279" s="331"/>
      <c r="H279" s="332"/>
      <c r="I279" s="30">
        <f>G278-I277</f>
        <v>1925.099000000002</v>
      </c>
      <c r="J279" s="80"/>
      <c r="L279" s="8"/>
      <c r="M279" s="8"/>
      <c r="N279" s="8"/>
      <c r="O279" s="8"/>
      <c r="P279" s="330" t="s">
        <v>18</v>
      </c>
      <c r="Q279" s="331"/>
      <c r="R279" s="331"/>
      <c r="S279" s="332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29" t="s">
        <v>94</v>
      </c>
      <c r="D287" s="329"/>
      <c r="E287" s="329"/>
      <c r="N287" s="329" t="s">
        <v>99</v>
      </c>
      <c r="O287" s="329"/>
      <c r="P287" s="329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174">
        <v>763</v>
      </c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978</v>
      </c>
      <c r="Q301" s="38">
        <v>8029036365</v>
      </c>
      <c r="R301" s="39">
        <v>643.83000000000004</v>
      </c>
      <c r="S301" s="298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8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298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298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298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298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298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5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5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5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5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5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5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5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5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999</v>
      </c>
      <c r="Q318" s="38">
        <v>8029072771</v>
      </c>
      <c r="R318" s="39">
        <v>688.83</v>
      </c>
      <c r="S318" s="174">
        <v>763</v>
      </c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999</v>
      </c>
      <c r="Q319" s="38">
        <v>8029072663</v>
      </c>
      <c r="R319" s="39">
        <v>643.83000000000004</v>
      </c>
      <c r="S319" s="305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5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5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5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5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5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5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5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5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5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5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5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5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5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5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11626.49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11277.695299999999</v>
      </c>
      <c r="S360" s="14"/>
      <c r="T360" s="14"/>
    </row>
    <row r="361" spans="1:20" x14ac:dyDescent="0.25">
      <c r="A361" s="8"/>
      <c r="B361" s="8"/>
      <c r="C361" s="8"/>
      <c r="D361" s="8"/>
      <c r="E361" s="330" t="s">
        <v>18</v>
      </c>
      <c r="F361" s="331"/>
      <c r="G361" s="331"/>
      <c r="H361" s="332"/>
      <c r="I361" s="30">
        <f>G360-I359</f>
        <v>1553.4781999999977</v>
      </c>
      <c r="J361" s="80"/>
      <c r="L361" s="8"/>
      <c r="M361" s="8"/>
      <c r="N361" s="8"/>
      <c r="O361" s="8"/>
      <c r="P361" s="330" t="s">
        <v>18</v>
      </c>
      <c r="Q361" s="331"/>
      <c r="R361" s="331"/>
      <c r="S361" s="332"/>
      <c r="T361" s="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29" t="s">
        <v>96</v>
      </c>
      <c r="D370" s="329"/>
      <c r="E370" s="329"/>
      <c r="N370" s="329" t="s">
        <v>0</v>
      </c>
      <c r="O370" s="329"/>
      <c r="P370" s="329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5">
        <v>754</v>
      </c>
      <c r="I372" s="14">
        <v>200</v>
      </c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>
        <v>45233</v>
      </c>
      <c r="B373" s="8" t="s">
        <v>1025</v>
      </c>
      <c r="C373" s="8" t="s">
        <v>1026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5">
        <v>754</v>
      </c>
      <c r="I373" s="14">
        <v>200</v>
      </c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38">
        <v>8029118175</v>
      </c>
      <c r="G374" s="14">
        <v>250</v>
      </c>
      <c r="H374" s="174">
        <v>763</v>
      </c>
      <c r="I374" s="14">
        <v>200</v>
      </c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38">
        <v>8029122891</v>
      </c>
      <c r="G375" s="14">
        <v>175</v>
      </c>
      <c r="H375" s="174">
        <v>763</v>
      </c>
      <c r="I375" s="14">
        <v>150</v>
      </c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174">
        <v>763</v>
      </c>
      <c r="I376" s="39">
        <v>150</v>
      </c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174">
        <v>763</v>
      </c>
      <c r="I377" s="39">
        <v>200</v>
      </c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>
        <v>8029131934</v>
      </c>
      <c r="G378" s="39">
        <v>250</v>
      </c>
      <c r="H378" s="174">
        <v>763</v>
      </c>
      <c r="I378" s="39">
        <v>200</v>
      </c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>
        <v>45240</v>
      </c>
      <c r="B379" s="38" t="s">
        <v>743</v>
      </c>
      <c r="C379" s="38" t="s">
        <v>109</v>
      </c>
      <c r="D379" s="38" t="s">
        <v>437</v>
      </c>
      <c r="E379" s="38" t="s">
        <v>217</v>
      </c>
      <c r="F379" s="38">
        <v>8029141887</v>
      </c>
      <c r="G379" s="39">
        <v>250</v>
      </c>
      <c r="H379" s="174">
        <v>763</v>
      </c>
      <c r="I379" s="39">
        <v>200</v>
      </c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>
        <v>45240</v>
      </c>
      <c r="B380" s="38" t="s">
        <v>818</v>
      </c>
      <c r="C380" s="38" t="s">
        <v>1043</v>
      </c>
      <c r="D380" s="38" t="s">
        <v>437</v>
      </c>
      <c r="E380" s="38" t="s">
        <v>217</v>
      </c>
      <c r="F380" s="38">
        <v>8029141892</v>
      </c>
      <c r="G380" s="39">
        <v>250</v>
      </c>
      <c r="H380" s="174">
        <v>763</v>
      </c>
      <c r="I380" s="39">
        <v>200</v>
      </c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>
        <v>45240</v>
      </c>
      <c r="B381" s="38" t="s">
        <v>12</v>
      </c>
      <c r="C381" s="38" t="s">
        <v>144</v>
      </c>
      <c r="D381" s="38" t="s">
        <v>437</v>
      </c>
      <c r="E381" s="38" t="s">
        <v>217</v>
      </c>
      <c r="F381" s="38">
        <v>8029141908</v>
      </c>
      <c r="G381" s="39">
        <v>250</v>
      </c>
      <c r="H381" s="174">
        <v>763</v>
      </c>
      <c r="I381" s="39">
        <v>200</v>
      </c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>
        <v>45243</v>
      </c>
      <c r="B382" s="38" t="s">
        <v>743</v>
      </c>
      <c r="C382" s="38" t="s">
        <v>109</v>
      </c>
      <c r="D382" s="38" t="s">
        <v>437</v>
      </c>
      <c r="E382" s="38" t="s">
        <v>217</v>
      </c>
      <c r="F382" s="38">
        <v>8029147671</v>
      </c>
      <c r="G382" s="39">
        <v>250</v>
      </c>
      <c r="H382" s="310">
        <v>769</v>
      </c>
      <c r="I382" s="39">
        <v>200</v>
      </c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>
        <v>45243</v>
      </c>
      <c r="B383" s="38" t="s">
        <v>818</v>
      </c>
      <c r="C383" s="38" t="s">
        <v>136</v>
      </c>
      <c r="D383" s="38" t="s">
        <v>437</v>
      </c>
      <c r="E383" s="38" t="s">
        <v>217</v>
      </c>
      <c r="F383" s="38">
        <v>8029147658</v>
      </c>
      <c r="G383" s="39">
        <v>250</v>
      </c>
      <c r="H383" s="310">
        <v>769</v>
      </c>
      <c r="I383" s="39">
        <v>200</v>
      </c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>
        <v>45243</v>
      </c>
      <c r="B384" s="38" t="s">
        <v>426</v>
      </c>
      <c r="C384" s="38" t="s">
        <v>181</v>
      </c>
      <c r="D384" s="38" t="s">
        <v>437</v>
      </c>
      <c r="E384" s="38" t="s">
        <v>217</v>
      </c>
      <c r="F384" s="38">
        <v>8029147696</v>
      </c>
      <c r="G384" s="39">
        <v>250</v>
      </c>
      <c r="H384" s="310">
        <v>769</v>
      </c>
      <c r="I384" s="39">
        <v>200</v>
      </c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>
        <v>45243</v>
      </c>
      <c r="B385" s="38" t="s">
        <v>326</v>
      </c>
      <c r="C385" s="38" t="s">
        <v>141</v>
      </c>
      <c r="D385" s="38" t="s">
        <v>437</v>
      </c>
      <c r="E385" s="38" t="s">
        <v>217</v>
      </c>
      <c r="F385" s="38">
        <v>8029147687</v>
      </c>
      <c r="G385" s="39">
        <v>250</v>
      </c>
      <c r="H385" s="310">
        <v>769</v>
      </c>
      <c r="I385" s="39">
        <v>200</v>
      </c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>
        <v>45244</v>
      </c>
      <c r="B386" s="38" t="s">
        <v>426</v>
      </c>
      <c r="C386" s="38" t="s">
        <v>181</v>
      </c>
      <c r="D386" s="38" t="s">
        <v>437</v>
      </c>
      <c r="E386" s="38" t="s">
        <v>189</v>
      </c>
      <c r="F386" s="38">
        <v>8029149052</v>
      </c>
      <c r="G386" s="39">
        <v>175</v>
      </c>
      <c r="H386" s="310">
        <v>769</v>
      </c>
      <c r="I386" s="39">
        <v>150</v>
      </c>
      <c r="J386" s="78"/>
      <c r="K386" s="3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>
        <v>45244</v>
      </c>
      <c r="B387" s="38" t="s">
        <v>326</v>
      </c>
      <c r="C387" s="38" t="s">
        <v>141</v>
      </c>
      <c r="D387" s="38" t="s">
        <v>437</v>
      </c>
      <c r="E387" s="38" t="s">
        <v>189</v>
      </c>
      <c r="F387" s="38">
        <v>8029152462</v>
      </c>
      <c r="G387" s="39">
        <v>175</v>
      </c>
      <c r="H387" s="310">
        <v>769</v>
      </c>
      <c r="I387" s="39">
        <v>150</v>
      </c>
      <c r="J387" s="78"/>
      <c r="K387" s="3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>
        <v>45245</v>
      </c>
      <c r="B388" s="38" t="s">
        <v>743</v>
      </c>
      <c r="C388" s="38" t="s">
        <v>109</v>
      </c>
      <c r="D388" s="38" t="s">
        <v>437</v>
      </c>
      <c r="E388" s="38" t="s">
        <v>1046</v>
      </c>
      <c r="F388" s="38">
        <v>8029155195</v>
      </c>
      <c r="G388" s="39">
        <v>694.78</v>
      </c>
      <c r="H388" s="310">
        <v>769</v>
      </c>
      <c r="I388" s="39">
        <v>650</v>
      </c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>
        <v>45245</v>
      </c>
      <c r="B389" s="38" t="s">
        <v>818</v>
      </c>
      <c r="C389" s="38" t="s">
        <v>136</v>
      </c>
      <c r="D389" s="38" t="s">
        <v>437</v>
      </c>
      <c r="E389" s="38" t="s">
        <v>217</v>
      </c>
      <c r="F389" s="38">
        <v>8029156337</v>
      </c>
      <c r="G389" s="39">
        <v>250</v>
      </c>
      <c r="H389" s="310">
        <v>769</v>
      </c>
      <c r="I389" s="39">
        <v>200</v>
      </c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>
        <v>45245</v>
      </c>
      <c r="B390" s="38" t="s">
        <v>426</v>
      </c>
      <c r="C390" s="38" t="s">
        <v>181</v>
      </c>
      <c r="D390" s="38" t="s">
        <v>437</v>
      </c>
      <c r="E390" s="38" t="s">
        <v>217</v>
      </c>
      <c r="F390" s="38">
        <v>8029156326</v>
      </c>
      <c r="G390" s="39">
        <v>250</v>
      </c>
      <c r="H390" s="278">
        <v>777</v>
      </c>
      <c r="I390" s="39">
        <v>200</v>
      </c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>
        <v>45245</v>
      </c>
      <c r="B391" s="38" t="s">
        <v>326</v>
      </c>
      <c r="C391" s="38" t="s">
        <v>141</v>
      </c>
      <c r="D391" s="38" t="s">
        <v>437</v>
      </c>
      <c r="E391" s="38" t="s">
        <v>217</v>
      </c>
      <c r="F391" s="38">
        <v>8029156385</v>
      </c>
      <c r="G391" s="39">
        <v>250</v>
      </c>
      <c r="H391" s="310">
        <v>769</v>
      </c>
      <c r="I391" s="39">
        <v>200</v>
      </c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>
        <v>45247</v>
      </c>
      <c r="B392" s="37" t="s">
        <v>743</v>
      </c>
      <c r="C392" s="37" t="s">
        <v>109</v>
      </c>
      <c r="D392" s="37" t="s">
        <v>437</v>
      </c>
      <c r="E392" s="37" t="s">
        <v>217</v>
      </c>
      <c r="F392" s="38">
        <v>8029164884</v>
      </c>
      <c r="G392" s="39">
        <v>250</v>
      </c>
      <c r="H392" s="278">
        <v>777</v>
      </c>
      <c r="I392" s="39">
        <v>200</v>
      </c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>
        <v>45247</v>
      </c>
      <c r="B393" s="38" t="s">
        <v>818</v>
      </c>
      <c r="C393" s="38" t="s">
        <v>136</v>
      </c>
      <c r="D393" s="38" t="s">
        <v>437</v>
      </c>
      <c r="E393" s="38" t="s">
        <v>217</v>
      </c>
      <c r="F393" s="38">
        <v>8029164870</v>
      </c>
      <c r="G393" s="39">
        <v>250</v>
      </c>
      <c r="H393" s="278">
        <v>777</v>
      </c>
      <c r="I393" s="39">
        <v>200</v>
      </c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>
        <v>45250</v>
      </c>
      <c r="B394" s="38" t="s">
        <v>743</v>
      </c>
      <c r="C394" s="38" t="s">
        <v>109</v>
      </c>
      <c r="D394" s="38" t="s">
        <v>437</v>
      </c>
      <c r="E394" s="38" t="s">
        <v>217</v>
      </c>
      <c r="F394" s="38">
        <v>8029170981</v>
      </c>
      <c r="G394" s="39">
        <v>250</v>
      </c>
      <c r="H394" s="278">
        <v>777</v>
      </c>
      <c r="I394" s="39">
        <v>200</v>
      </c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>
        <v>45250</v>
      </c>
      <c r="B395" s="38" t="s">
        <v>818</v>
      </c>
      <c r="C395" s="38" t="s">
        <v>136</v>
      </c>
      <c r="D395" s="38" t="s">
        <v>437</v>
      </c>
      <c r="E395" s="38" t="s">
        <v>217</v>
      </c>
      <c r="F395" s="38">
        <v>8029170996</v>
      </c>
      <c r="G395" s="39">
        <v>250</v>
      </c>
      <c r="H395" s="278">
        <v>777</v>
      </c>
      <c r="I395" s="39">
        <v>200</v>
      </c>
      <c r="J395" s="78"/>
      <c r="K395" s="38">
        <v>8029164884</v>
      </c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>
        <v>45250</v>
      </c>
      <c r="B396" s="38" t="s">
        <v>326</v>
      </c>
      <c r="C396" s="38" t="s">
        <v>141</v>
      </c>
      <c r="D396" s="38" t="s">
        <v>437</v>
      </c>
      <c r="E396" s="38" t="s">
        <v>217</v>
      </c>
      <c r="F396" s="38">
        <v>8029170950</v>
      </c>
      <c r="G396" s="39">
        <v>250</v>
      </c>
      <c r="H396" s="278">
        <v>777</v>
      </c>
      <c r="I396" s="39">
        <v>200</v>
      </c>
      <c r="J396" s="78"/>
      <c r="K396" s="38">
        <v>8029170996</v>
      </c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>
        <v>45250</v>
      </c>
      <c r="B397" s="38" t="s">
        <v>426</v>
      </c>
      <c r="C397" s="38" t="s">
        <v>181</v>
      </c>
      <c r="D397" s="38" t="s">
        <v>437</v>
      </c>
      <c r="E397" s="38" t="s">
        <v>217</v>
      </c>
      <c r="F397" s="38">
        <v>8029171009</v>
      </c>
      <c r="G397" s="39">
        <v>250</v>
      </c>
      <c r="H397" s="278">
        <v>777</v>
      </c>
      <c r="I397" s="39">
        <v>200</v>
      </c>
      <c r="J397" s="78"/>
      <c r="K397" s="38">
        <v>8029181086</v>
      </c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>
        <v>45250</v>
      </c>
      <c r="B398" s="38" t="s">
        <v>12</v>
      </c>
      <c r="C398" s="38" t="s">
        <v>144</v>
      </c>
      <c r="D398" s="38" t="s">
        <v>437</v>
      </c>
      <c r="E398" s="38" t="s">
        <v>217</v>
      </c>
      <c r="F398" s="38">
        <v>8029171085</v>
      </c>
      <c r="G398" s="39">
        <v>175</v>
      </c>
      <c r="H398" s="278">
        <v>777</v>
      </c>
      <c r="I398" s="39">
        <v>150</v>
      </c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>
        <v>45250</v>
      </c>
      <c r="B399" s="38" t="s">
        <v>689</v>
      </c>
      <c r="C399" s="38" t="s">
        <v>122</v>
      </c>
      <c r="D399" s="38" t="s">
        <v>437</v>
      </c>
      <c r="E399" s="38" t="s">
        <v>217</v>
      </c>
      <c r="F399" s="38">
        <v>8029171073</v>
      </c>
      <c r="G399" s="39">
        <v>175</v>
      </c>
      <c r="H399" s="278">
        <v>777</v>
      </c>
      <c r="I399" s="39">
        <v>150</v>
      </c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>
        <v>45251</v>
      </c>
      <c r="B400" s="38" t="s">
        <v>13</v>
      </c>
      <c r="C400" s="38" t="s">
        <v>126</v>
      </c>
      <c r="D400" s="38" t="s">
        <v>437</v>
      </c>
      <c r="E400" s="38" t="s">
        <v>189</v>
      </c>
      <c r="F400" s="38">
        <v>8029173603</v>
      </c>
      <c r="G400" s="39">
        <v>175</v>
      </c>
      <c r="H400" s="278">
        <v>777</v>
      </c>
      <c r="I400" s="39">
        <v>150</v>
      </c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>
        <v>45251</v>
      </c>
      <c r="B401" s="38" t="s">
        <v>689</v>
      </c>
      <c r="C401" s="38" t="s">
        <v>122</v>
      </c>
      <c r="D401" s="38" t="s">
        <v>437</v>
      </c>
      <c r="E401" s="38" t="s">
        <v>189</v>
      </c>
      <c r="F401" s="38">
        <v>8029175367</v>
      </c>
      <c r="G401" s="39">
        <v>175</v>
      </c>
      <c r="H401" s="278">
        <v>777</v>
      </c>
      <c r="I401" s="39">
        <v>150</v>
      </c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>
        <v>45252</v>
      </c>
      <c r="B402" s="38" t="s">
        <v>743</v>
      </c>
      <c r="C402" s="38" t="s">
        <v>109</v>
      </c>
      <c r="D402" s="38" t="s">
        <v>437</v>
      </c>
      <c r="E402" s="38" t="s">
        <v>1071</v>
      </c>
      <c r="F402" s="38">
        <v>8029178076</v>
      </c>
      <c r="G402" s="39">
        <v>337.42</v>
      </c>
      <c r="H402" s="278">
        <v>777</v>
      </c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>
        <v>45252</v>
      </c>
      <c r="B403" s="38" t="s">
        <v>426</v>
      </c>
      <c r="C403" s="38" t="s">
        <v>181</v>
      </c>
      <c r="D403" s="38" t="s">
        <v>437</v>
      </c>
      <c r="E403" s="38" t="s">
        <v>1071</v>
      </c>
      <c r="F403" s="38">
        <v>8029178122</v>
      </c>
      <c r="G403" s="39">
        <v>298.54000000000002</v>
      </c>
      <c r="H403" s="278">
        <v>777</v>
      </c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>
        <v>45252</v>
      </c>
      <c r="B404" s="38" t="s">
        <v>689</v>
      </c>
      <c r="C404" s="38" t="s">
        <v>122</v>
      </c>
      <c r="D404" s="38" t="s">
        <v>437</v>
      </c>
      <c r="E404" s="38" t="s">
        <v>217</v>
      </c>
      <c r="F404" s="38">
        <v>8029176481</v>
      </c>
      <c r="G404" s="39">
        <v>175</v>
      </c>
      <c r="H404" s="278">
        <v>777</v>
      </c>
      <c r="I404" s="39">
        <v>150</v>
      </c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>
        <v>45252</v>
      </c>
      <c r="B405" s="38" t="s">
        <v>818</v>
      </c>
      <c r="C405" s="38" t="s">
        <v>136</v>
      </c>
      <c r="D405" s="38" t="s">
        <v>437</v>
      </c>
      <c r="E405" s="38" t="s">
        <v>217</v>
      </c>
      <c r="F405" s="38">
        <v>8029181086</v>
      </c>
      <c r="G405" s="39">
        <v>250</v>
      </c>
      <c r="H405" s="278">
        <v>777</v>
      </c>
      <c r="I405" s="39">
        <v>200</v>
      </c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>
        <v>45252</v>
      </c>
      <c r="B406" s="38" t="s">
        <v>426</v>
      </c>
      <c r="C406" s="38" t="s">
        <v>181</v>
      </c>
      <c r="D406" s="38" t="s">
        <v>437</v>
      </c>
      <c r="E406" s="38" t="s">
        <v>217</v>
      </c>
      <c r="F406" s="38">
        <v>8029181111</v>
      </c>
      <c r="G406" s="39">
        <v>175</v>
      </c>
      <c r="H406" s="278">
        <v>777</v>
      </c>
      <c r="I406" s="39">
        <v>150</v>
      </c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>
        <v>45252</v>
      </c>
      <c r="B407" s="38" t="s">
        <v>12</v>
      </c>
      <c r="C407" s="38" t="s">
        <v>144</v>
      </c>
      <c r="D407" s="38" t="s">
        <v>437</v>
      </c>
      <c r="E407" s="38" t="s">
        <v>217</v>
      </c>
      <c r="F407" s="38">
        <v>8029181024</v>
      </c>
      <c r="G407" s="39">
        <v>250</v>
      </c>
      <c r="H407" s="278">
        <v>777</v>
      </c>
      <c r="I407" s="39">
        <v>200</v>
      </c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15">
        <v>45253</v>
      </c>
      <c r="B408" s="316" t="s">
        <v>12</v>
      </c>
      <c r="C408" s="316" t="s">
        <v>144</v>
      </c>
      <c r="D408" s="316" t="s">
        <v>437</v>
      </c>
      <c r="E408" s="316" t="s">
        <v>217</v>
      </c>
      <c r="F408" s="38">
        <v>8029185805</v>
      </c>
      <c r="G408" s="39">
        <v>175</v>
      </c>
      <c r="H408" s="145"/>
      <c r="I408" s="39">
        <v>150</v>
      </c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>
        <v>45253</v>
      </c>
      <c r="B409" s="38" t="s">
        <v>326</v>
      </c>
      <c r="C409" s="38" t="s">
        <v>141</v>
      </c>
      <c r="D409" s="38" t="s">
        <v>437</v>
      </c>
      <c r="E409" s="38" t="s">
        <v>217</v>
      </c>
      <c r="F409" s="285">
        <v>8029183082</v>
      </c>
      <c r="G409" s="39">
        <v>175</v>
      </c>
      <c r="H409" s="145"/>
      <c r="I409" s="39">
        <v>150</v>
      </c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>
        <v>45254</v>
      </c>
      <c r="B410" s="38" t="s">
        <v>12</v>
      </c>
      <c r="C410" s="38" t="s">
        <v>144</v>
      </c>
      <c r="D410" s="38" t="s">
        <v>437</v>
      </c>
      <c r="E410" s="38" t="s">
        <v>217</v>
      </c>
      <c r="F410" s="285">
        <v>8029192024</v>
      </c>
      <c r="G410" s="39">
        <v>175</v>
      </c>
      <c r="H410" s="145"/>
      <c r="I410" s="39">
        <v>150</v>
      </c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>
        <v>45254</v>
      </c>
      <c r="B411" s="38" t="s">
        <v>818</v>
      </c>
      <c r="C411" s="38" t="s">
        <v>136</v>
      </c>
      <c r="D411" s="38" t="s">
        <v>437</v>
      </c>
      <c r="E411" s="38" t="s">
        <v>217</v>
      </c>
      <c r="F411" s="285">
        <v>8029191995</v>
      </c>
      <c r="G411" s="39">
        <v>175</v>
      </c>
      <c r="H411" s="145"/>
      <c r="I411" s="39">
        <v>150</v>
      </c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>
        <v>45257</v>
      </c>
      <c r="B412" s="38" t="s">
        <v>12</v>
      </c>
      <c r="C412" s="38" t="s">
        <v>144</v>
      </c>
      <c r="D412" s="38" t="s">
        <v>437</v>
      </c>
      <c r="E412" s="38" t="s">
        <v>217</v>
      </c>
      <c r="F412" s="38">
        <v>8029199131</v>
      </c>
      <c r="G412" s="39">
        <v>250</v>
      </c>
      <c r="H412" s="145"/>
      <c r="I412" s="39">
        <v>200</v>
      </c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>
        <v>45257</v>
      </c>
      <c r="B413" s="37" t="s">
        <v>426</v>
      </c>
      <c r="C413" s="37" t="s">
        <v>181</v>
      </c>
      <c r="D413" s="37" t="s">
        <v>437</v>
      </c>
      <c r="E413" s="37" t="s">
        <v>217</v>
      </c>
      <c r="F413" s="38">
        <v>8029199127</v>
      </c>
      <c r="G413" s="39">
        <v>250</v>
      </c>
      <c r="H413" s="39"/>
      <c r="I413" s="39">
        <v>200</v>
      </c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>
        <v>45257</v>
      </c>
      <c r="B414" s="38" t="s">
        <v>13</v>
      </c>
      <c r="C414" s="38" t="s">
        <v>126</v>
      </c>
      <c r="D414" s="38" t="s">
        <v>437</v>
      </c>
      <c r="E414" s="38" t="s">
        <v>217</v>
      </c>
      <c r="F414" s="38">
        <v>8029199135</v>
      </c>
      <c r="G414" s="39">
        <v>175</v>
      </c>
      <c r="H414" s="39"/>
      <c r="I414" s="39">
        <v>150</v>
      </c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>
        <v>45257</v>
      </c>
      <c r="B415" s="38" t="s">
        <v>326</v>
      </c>
      <c r="C415" s="38" t="s">
        <v>141</v>
      </c>
      <c r="D415" s="38" t="s">
        <v>437</v>
      </c>
      <c r="E415" s="38" t="s">
        <v>217</v>
      </c>
      <c r="F415" s="38">
        <v>8029199136</v>
      </c>
      <c r="G415" s="39">
        <v>175</v>
      </c>
      <c r="H415" s="39"/>
      <c r="I415" s="39">
        <v>150</v>
      </c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>
        <v>45258</v>
      </c>
      <c r="B416" s="38" t="s">
        <v>743</v>
      </c>
      <c r="C416" s="38" t="s">
        <v>109</v>
      </c>
      <c r="D416" s="38" t="s">
        <v>437</v>
      </c>
      <c r="E416" s="38" t="s">
        <v>874</v>
      </c>
      <c r="F416" s="38">
        <v>8029201695</v>
      </c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>
        <v>45258</v>
      </c>
      <c r="B417" s="38" t="s">
        <v>214</v>
      </c>
      <c r="C417" s="38" t="s">
        <v>133</v>
      </c>
      <c r="D417" s="38" t="s">
        <v>437</v>
      </c>
      <c r="E417" s="38" t="s">
        <v>874</v>
      </c>
      <c r="F417" s="38">
        <v>8029201699</v>
      </c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>
        <v>45258</v>
      </c>
      <c r="B418" s="38" t="s">
        <v>13</v>
      </c>
      <c r="C418" s="38" t="s">
        <v>126</v>
      </c>
      <c r="D418" s="38" t="s">
        <v>437</v>
      </c>
      <c r="E418" s="38" t="s">
        <v>999</v>
      </c>
      <c r="F418" s="38"/>
      <c r="G418" s="39">
        <v>600</v>
      </c>
      <c r="H418" s="39"/>
      <c r="I418" s="39">
        <v>600</v>
      </c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>
        <v>45258</v>
      </c>
      <c r="B419" s="38" t="s">
        <v>12</v>
      </c>
      <c r="C419" s="38" t="s">
        <v>141</v>
      </c>
      <c r="D419" s="38" t="s">
        <v>437</v>
      </c>
      <c r="E419" s="38" t="s">
        <v>999</v>
      </c>
      <c r="F419" s="38">
        <v>8029201853</v>
      </c>
      <c r="G419" s="39">
        <v>600</v>
      </c>
      <c r="H419" s="39"/>
      <c r="I419" s="39">
        <v>600</v>
      </c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>
        <v>45258</v>
      </c>
      <c r="B420" s="38" t="s">
        <v>426</v>
      </c>
      <c r="C420" s="38" t="s">
        <v>181</v>
      </c>
      <c r="D420" s="38" t="s">
        <v>437</v>
      </c>
      <c r="E420" s="38" t="s">
        <v>189</v>
      </c>
      <c r="F420" s="38">
        <v>8029201802</v>
      </c>
      <c r="G420" s="39">
        <v>175</v>
      </c>
      <c r="H420" s="39"/>
      <c r="I420" s="39">
        <v>150</v>
      </c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>
        <v>45258</v>
      </c>
      <c r="B421" s="8" t="s">
        <v>326</v>
      </c>
      <c r="C421" s="8" t="s">
        <v>144</v>
      </c>
      <c r="D421" s="8" t="s">
        <v>437</v>
      </c>
      <c r="E421" s="8" t="s">
        <v>189</v>
      </c>
      <c r="F421" s="8">
        <v>8029201805</v>
      </c>
      <c r="G421" s="14">
        <v>175</v>
      </c>
      <c r="H421" s="14"/>
      <c r="I421" s="14">
        <v>150</v>
      </c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>
        <v>45258</v>
      </c>
      <c r="B422" s="8" t="s">
        <v>818</v>
      </c>
      <c r="C422" s="8" t="s">
        <v>136</v>
      </c>
      <c r="D422" s="8" t="s">
        <v>437</v>
      </c>
      <c r="E422" s="8" t="s">
        <v>189</v>
      </c>
      <c r="F422" s="8">
        <v>8029201803</v>
      </c>
      <c r="G422" s="14">
        <v>175</v>
      </c>
      <c r="H422" s="14"/>
      <c r="I422" s="14">
        <v>150</v>
      </c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7">
        <v>45259</v>
      </c>
      <c r="B423" s="8" t="s">
        <v>12</v>
      </c>
      <c r="C423" s="8" t="s">
        <v>122</v>
      </c>
      <c r="D423" s="8" t="s">
        <v>437</v>
      </c>
      <c r="E423" s="8" t="s">
        <v>1084</v>
      </c>
      <c r="F423" s="8"/>
      <c r="G423" s="14"/>
      <c r="H423" s="14"/>
      <c r="I423" s="14"/>
      <c r="J423" s="77"/>
      <c r="L423" s="7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>
        <v>45259</v>
      </c>
      <c r="B424" s="8" t="s">
        <v>818</v>
      </c>
      <c r="C424" s="8" t="s">
        <v>136</v>
      </c>
      <c r="D424" s="8" t="s">
        <v>437</v>
      </c>
      <c r="E424" s="8" t="s">
        <v>217</v>
      </c>
      <c r="F424" s="8"/>
      <c r="G424" s="14">
        <v>250</v>
      </c>
      <c r="H424" s="14"/>
      <c r="I424" s="14">
        <v>200</v>
      </c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>
        <v>45259</v>
      </c>
      <c r="B425" s="8" t="s">
        <v>12</v>
      </c>
      <c r="C425" s="8" t="s">
        <v>122</v>
      </c>
      <c r="D425" s="8" t="s">
        <v>437</v>
      </c>
      <c r="E425" s="8" t="s">
        <v>217</v>
      </c>
      <c r="F425" s="8"/>
      <c r="G425" s="14">
        <v>175</v>
      </c>
      <c r="H425" s="14"/>
      <c r="I425" s="14">
        <v>150</v>
      </c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>
        <v>45259</v>
      </c>
      <c r="B426" s="8" t="s">
        <v>326</v>
      </c>
      <c r="C426" s="8" t="s">
        <v>144</v>
      </c>
      <c r="D426" s="8" t="s">
        <v>437</v>
      </c>
      <c r="E426" s="8" t="s">
        <v>217</v>
      </c>
      <c r="F426" s="8"/>
      <c r="G426" s="14">
        <v>250</v>
      </c>
      <c r="H426" s="14"/>
      <c r="I426" s="14">
        <v>200</v>
      </c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28"/>
      <c r="B429" s="8"/>
      <c r="C429" s="8"/>
      <c r="D429" s="8"/>
      <c r="E429" s="8"/>
      <c r="F429" s="8"/>
      <c r="G429" s="14"/>
      <c r="H429" s="14"/>
      <c r="I429" s="14"/>
      <c r="J429" s="77"/>
      <c r="L429" s="2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8"/>
      <c r="G430" s="14"/>
      <c r="H430" s="14"/>
      <c r="I430" s="14"/>
      <c r="J430" s="77"/>
      <c r="L430" s="8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8"/>
      <c r="B431" s="8"/>
      <c r="C431" s="8"/>
      <c r="D431" s="8"/>
      <c r="E431" s="8"/>
      <c r="F431" s="12" t="s">
        <v>14</v>
      </c>
      <c r="G431" s="13">
        <f>SUM(G372:G430)</f>
        <v>12780.74</v>
      </c>
      <c r="H431" s="14"/>
      <c r="I431" s="16">
        <f>SUM(I372:I430)</f>
        <v>10250</v>
      </c>
      <c r="J431" s="79"/>
      <c r="L431" s="8"/>
      <c r="M431" s="8"/>
      <c r="N431" s="8"/>
      <c r="O431" s="8"/>
      <c r="P431" s="8"/>
      <c r="Q431" s="12" t="s">
        <v>14</v>
      </c>
      <c r="R431" s="13">
        <f>SUM(R372:R430)</f>
        <v>0</v>
      </c>
      <c r="S431" s="14"/>
      <c r="T431" s="16">
        <f>SUM(T372:T430)</f>
        <v>0</v>
      </c>
    </row>
    <row r="432" spans="1:20" x14ac:dyDescent="0.25">
      <c r="A432" s="8"/>
      <c r="B432" s="8"/>
      <c r="C432" s="8"/>
      <c r="D432" s="8"/>
      <c r="E432" s="8"/>
      <c r="F432" s="12" t="s">
        <v>35</v>
      </c>
      <c r="G432" s="13">
        <f>G431*0.97</f>
        <v>12397.317799999999</v>
      </c>
      <c r="H432" s="14"/>
      <c r="I432" s="14"/>
      <c r="J432" s="77"/>
      <c r="L432" s="8"/>
      <c r="M432" s="8"/>
      <c r="N432" s="8"/>
      <c r="O432" s="8"/>
      <c r="P432" s="8"/>
      <c r="Q432" s="12" t="s">
        <v>35</v>
      </c>
      <c r="R432" s="13">
        <f>R431*0.97</f>
        <v>0</v>
      </c>
      <c r="S432" s="14"/>
      <c r="T432" s="14"/>
    </row>
    <row r="433" spans="1:20" x14ac:dyDescent="0.25">
      <c r="A433" s="8"/>
      <c r="B433" s="8"/>
      <c r="C433" s="8"/>
      <c r="D433" s="8"/>
      <c r="E433" s="330" t="s">
        <v>18</v>
      </c>
      <c r="F433" s="331"/>
      <c r="G433" s="331"/>
      <c r="H433" s="332"/>
      <c r="I433" s="30">
        <f>G432-I431</f>
        <v>2147.3177999999989</v>
      </c>
      <c r="J433" s="80"/>
      <c r="L433" s="8"/>
      <c r="M433" s="8"/>
      <c r="N433" s="8"/>
      <c r="O433" s="8"/>
      <c r="P433" s="330" t="s">
        <v>18</v>
      </c>
      <c r="Q433" s="331"/>
      <c r="R433" s="331"/>
      <c r="S433" s="332"/>
      <c r="T433" s="30">
        <f>R432-T431</f>
        <v>0</v>
      </c>
    </row>
    <row r="434" spans="1:20" x14ac:dyDescent="0.25">
      <c r="A434" s="8"/>
      <c r="B434" s="8"/>
      <c r="C434" s="8"/>
      <c r="D434" s="8"/>
      <c r="E434" s="8"/>
      <c r="F434" s="8"/>
      <c r="G434" s="14"/>
      <c r="H434" s="14"/>
      <c r="I434" s="14"/>
      <c r="J434" s="77"/>
      <c r="L434" s="8"/>
      <c r="M434" s="8"/>
      <c r="N434" s="8"/>
      <c r="O434" s="8"/>
      <c r="P434" s="8"/>
      <c r="Q434" s="8"/>
      <c r="R434" s="14"/>
      <c r="S434" s="14"/>
      <c r="T434" s="14"/>
    </row>
    <row r="435" spans="1:20" x14ac:dyDescent="0.25">
      <c r="G435" s="36"/>
      <c r="H435" s="36"/>
    </row>
    <row r="440" spans="1:20" ht="26.25" x14ac:dyDescent="0.4">
      <c r="C440" s="329" t="s">
        <v>24</v>
      </c>
      <c r="D440" s="329"/>
      <c r="E440" s="329"/>
      <c r="N440" s="329" t="s">
        <v>24</v>
      </c>
      <c r="O440" s="329"/>
      <c r="P440" s="329"/>
    </row>
    <row r="441" spans="1:20" x14ac:dyDescent="0.25">
      <c r="A441" s="5" t="s">
        <v>26</v>
      </c>
      <c r="B441" s="5" t="s">
        <v>2</v>
      </c>
      <c r="C441" s="5" t="s">
        <v>3</v>
      </c>
      <c r="D441" s="5" t="s">
        <v>4</v>
      </c>
      <c r="E441" s="5" t="s">
        <v>5</v>
      </c>
      <c r="F441" s="5" t="s">
        <v>31</v>
      </c>
      <c r="G441" s="5" t="s">
        <v>7</v>
      </c>
      <c r="H441" s="5"/>
      <c r="I441" s="5" t="s">
        <v>33</v>
      </c>
      <c r="J441" s="76"/>
      <c r="L441" s="5" t="s">
        <v>26</v>
      </c>
      <c r="M441" s="5" t="s">
        <v>2</v>
      </c>
      <c r="N441" s="5" t="s">
        <v>3</v>
      </c>
      <c r="O441" s="5" t="s">
        <v>4</v>
      </c>
      <c r="P441" s="5" t="s">
        <v>5</v>
      </c>
      <c r="Q441" s="5" t="s">
        <v>31</v>
      </c>
      <c r="R441" s="5" t="s">
        <v>7</v>
      </c>
      <c r="S441" s="5"/>
      <c r="T441" s="5" t="s">
        <v>33</v>
      </c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7"/>
      <c r="B445" s="8"/>
      <c r="C445" s="8"/>
      <c r="D445" s="8"/>
      <c r="E445" s="8"/>
      <c r="F445" s="8"/>
      <c r="G445" s="14"/>
      <c r="H445" s="14"/>
      <c r="I445" s="14"/>
      <c r="J445" s="77"/>
      <c r="L445" s="7"/>
      <c r="M445" s="8"/>
      <c r="N445" s="8"/>
      <c r="O445" s="8"/>
      <c r="P445" s="8"/>
      <c r="Q445" s="8"/>
      <c r="R445" s="14"/>
      <c r="S445" s="14"/>
      <c r="T445" s="14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7"/>
      <c r="C462" s="37"/>
      <c r="D462" s="37"/>
      <c r="E462" s="37"/>
      <c r="F462" s="38"/>
      <c r="G462" s="39"/>
      <c r="H462" s="39"/>
      <c r="I462" s="39"/>
      <c r="J462" s="78"/>
      <c r="L462" s="37"/>
      <c r="M462" s="37"/>
      <c r="N462" s="37"/>
      <c r="O462" s="37"/>
      <c r="P462" s="37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8"/>
      <c r="C480" s="38"/>
      <c r="D480" s="38"/>
      <c r="E480" s="38"/>
      <c r="F480" s="38"/>
      <c r="G480" s="39"/>
      <c r="H480" s="39"/>
      <c r="I480" s="39"/>
      <c r="J480" s="78"/>
      <c r="L480" s="37"/>
      <c r="M480" s="38"/>
      <c r="N480" s="38"/>
      <c r="O480" s="38"/>
      <c r="P480" s="38"/>
      <c r="Q480" s="38"/>
      <c r="R480" s="39"/>
      <c r="S480" s="39"/>
      <c r="T480" s="39"/>
    </row>
    <row r="481" spans="1:20" x14ac:dyDescent="0.25">
      <c r="A481" s="37"/>
      <c r="B481" s="37"/>
      <c r="C481" s="37"/>
      <c r="D481" s="37"/>
      <c r="E481" s="37"/>
      <c r="F481" s="38"/>
      <c r="G481" s="39"/>
      <c r="H481" s="39"/>
      <c r="I481" s="39"/>
      <c r="J481" s="78"/>
      <c r="L481" s="37"/>
      <c r="M481" s="37"/>
      <c r="N481" s="37"/>
      <c r="O481" s="37"/>
      <c r="P481" s="37"/>
      <c r="Q481" s="38"/>
      <c r="R481" s="39"/>
      <c r="S481" s="39"/>
      <c r="T481" s="39"/>
    </row>
    <row r="482" spans="1:20" x14ac:dyDescent="0.25">
      <c r="A482" s="37"/>
      <c r="B482" s="38"/>
      <c r="C482" s="38"/>
      <c r="D482" s="38"/>
      <c r="E482" s="38"/>
      <c r="F482" s="38"/>
      <c r="G482" s="39"/>
      <c r="H482" s="39"/>
      <c r="I482" s="39"/>
      <c r="J482" s="78"/>
      <c r="L482" s="37"/>
      <c r="M482" s="38"/>
      <c r="N482" s="38"/>
      <c r="O482" s="38"/>
      <c r="P482" s="38"/>
      <c r="Q482" s="38"/>
      <c r="R482" s="39"/>
      <c r="S482" s="39"/>
      <c r="T482" s="39"/>
    </row>
    <row r="483" spans="1:20" x14ac:dyDescent="0.25">
      <c r="A483" s="37"/>
      <c r="B483" s="37"/>
      <c r="C483" s="37"/>
      <c r="D483" s="37"/>
      <c r="E483" s="37"/>
      <c r="F483" s="38"/>
      <c r="G483" s="39"/>
      <c r="H483" s="39"/>
      <c r="I483" s="39"/>
      <c r="J483" s="78"/>
      <c r="L483" s="37"/>
      <c r="M483" s="37"/>
      <c r="N483" s="37"/>
      <c r="O483" s="37"/>
      <c r="P483" s="37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37"/>
      <c r="B490" s="38"/>
      <c r="C490" s="38"/>
      <c r="D490" s="38"/>
      <c r="E490" s="38"/>
      <c r="F490" s="38"/>
      <c r="G490" s="39"/>
      <c r="H490" s="39"/>
      <c r="I490" s="39"/>
      <c r="J490" s="78"/>
      <c r="L490" s="37"/>
      <c r="M490" s="38"/>
      <c r="N490" s="38"/>
      <c r="O490" s="38"/>
      <c r="P490" s="38"/>
      <c r="Q490" s="38"/>
      <c r="R490" s="39"/>
      <c r="S490" s="39"/>
      <c r="T490" s="39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7"/>
      <c r="B492" s="8"/>
      <c r="C492" s="8"/>
      <c r="D492" s="8"/>
      <c r="E492" s="8"/>
      <c r="F492" s="8"/>
      <c r="G492" s="14"/>
      <c r="H492" s="14"/>
      <c r="I492" s="14"/>
      <c r="J492" s="77"/>
      <c r="L492" s="7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28"/>
      <c r="B498" s="8"/>
      <c r="C498" s="8"/>
      <c r="D498" s="8"/>
      <c r="E498" s="8"/>
      <c r="F498" s="8"/>
      <c r="G498" s="14"/>
      <c r="H498" s="14"/>
      <c r="I498" s="14"/>
      <c r="J498" s="77"/>
      <c r="L498" s="2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8"/>
      <c r="G499" s="14"/>
      <c r="H499" s="14"/>
      <c r="I499" s="14"/>
      <c r="J499" s="77"/>
      <c r="L499" s="8"/>
      <c r="M499" s="8"/>
      <c r="N499" s="8"/>
      <c r="O499" s="8"/>
      <c r="P499" s="8"/>
      <c r="Q499" s="8"/>
      <c r="R499" s="14"/>
      <c r="S499" s="14"/>
      <c r="T499" s="14"/>
    </row>
    <row r="500" spans="1:20" x14ac:dyDescent="0.25">
      <c r="A500" s="8"/>
      <c r="B500" s="8"/>
      <c r="C500" s="8"/>
      <c r="D500" s="8"/>
      <c r="E500" s="8"/>
      <c r="F500" s="12" t="s">
        <v>14</v>
      </c>
      <c r="G500" s="13">
        <f>SUM(G442:G499)</f>
        <v>0</v>
      </c>
      <c r="H500" s="14"/>
      <c r="I500" s="16">
        <f>SUM(I442:I499)</f>
        <v>0</v>
      </c>
      <c r="J500" s="79"/>
      <c r="L500" s="8"/>
      <c r="M500" s="8"/>
      <c r="N500" s="8"/>
      <c r="O500" s="8"/>
      <c r="P500" s="8"/>
      <c r="Q500" s="12" t="s">
        <v>14</v>
      </c>
      <c r="R500" s="13">
        <f>SUM(R442:R499)</f>
        <v>0</v>
      </c>
      <c r="S500" s="14"/>
      <c r="T500" s="16">
        <f>SUM(T442:T499)</f>
        <v>0</v>
      </c>
    </row>
    <row r="501" spans="1:20" x14ac:dyDescent="0.25">
      <c r="A501" s="8"/>
      <c r="B501" s="8"/>
      <c r="C501" s="8"/>
      <c r="D501" s="8"/>
      <c r="E501" s="8"/>
      <c r="F501" s="12" t="s">
        <v>35</v>
      </c>
      <c r="G501" s="13">
        <f>G500*0.97</f>
        <v>0</v>
      </c>
      <c r="H501" s="14"/>
      <c r="I501" s="14"/>
      <c r="J501" s="77"/>
      <c r="L501" s="8"/>
      <c r="M501" s="8"/>
      <c r="N501" s="8"/>
      <c r="O501" s="8"/>
      <c r="P501" s="8"/>
      <c r="Q501" s="12" t="s">
        <v>35</v>
      </c>
      <c r="R501" s="13">
        <f>R500*0.97</f>
        <v>0</v>
      </c>
      <c r="S501" s="14"/>
      <c r="T501" s="14"/>
    </row>
    <row r="502" spans="1:20" x14ac:dyDescent="0.25">
      <c r="A502" s="8"/>
      <c r="B502" s="8"/>
      <c r="C502" s="8"/>
      <c r="D502" s="8"/>
      <c r="E502" s="330" t="s">
        <v>18</v>
      </c>
      <c r="F502" s="331"/>
      <c r="G502" s="331"/>
      <c r="H502" s="332"/>
      <c r="I502" s="30">
        <f>G501-I500</f>
        <v>0</v>
      </c>
      <c r="J502" s="80"/>
      <c r="L502" s="8"/>
      <c r="M502" s="8"/>
      <c r="N502" s="8"/>
      <c r="O502" s="8"/>
      <c r="P502" s="330" t="s">
        <v>18</v>
      </c>
      <c r="Q502" s="331"/>
      <c r="R502" s="331"/>
      <c r="S502" s="332"/>
      <c r="T502" s="30">
        <f>R501-T500</f>
        <v>0</v>
      </c>
    </row>
    <row r="503" spans="1:20" x14ac:dyDescent="0.25">
      <c r="A503" s="8"/>
      <c r="B503" s="8"/>
      <c r="C503" s="8"/>
      <c r="D503" s="8"/>
      <c r="E503" s="8"/>
      <c r="F503" s="8"/>
      <c r="G503" s="14"/>
      <c r="H503" s="14"/>
      <c r="I503" s="14"/>
      <c r="J503" s="77"/>
      <c r="L503" s="8"/>
      <c r="M503" s="8"/>
      <c r="N503" s="8"/>
      <c r="O503" s="8"/>
      <c r="P503" s="8"/>
      <c r="Q503" s="8"/>
      <c r="R503" s="14"/>
      <c r="S503" s="14"/>
      <c r="T503" s="14"/>
    </row>
    <row r="504" spans="1:20" x14ac:dyDescent="0.25">
      <c r="G504" s="36"/>
      <c r="H504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40:E440"/>
    <mergeCell ref="N440:P440"/>
    <mergeCell ref="E502:H502"/>
    <mergeCell ref="P502:S502"/>
    <mergeCell ref="E361:H361"/>
    <mergeCell ref="P361:S361"/>
    <mergeCell ref="C370:E370"/>
    <mergeCell ref="N370:P370"/>
    <mergeCell ref="E433:H433"/>
    <mergeCell ref="P433:S433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79998168889431442"/>
  </sheetPr>
  <dimension ref="A1:S127"/>
  <sheetViews>
    <sheetView topLeftCell="A98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34" t="s">
        <v>24</v>
      </c>
      <c r="D1" s="334"/>
      <c r="E1" s="334"/>
      <c r="M1" s="334" t="s">
        <v>87</v>
      </c>
      <c r="N1" s="334"/>
      <c r="O1" s="334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30" t="s">
        <v>18</v>
      </c>
      <c r="F17" s="331"/>
      <c r="G17" s="331"/>
      <c r="H17" s="332"/>
      <c r="I17" s="30">
        <f>G16-I15</f>
        <v>0</v>
      </c>
      <c r="K17" s="8"/>
      <c r="L17" s="8"/>
      <c r="M17" s="8"/>
      <c r="N17" s="8"/>
      <c r="O17" s="330" t="s">
        <v>18</v>
      </c>
      <c r="P17" s="331"/>
      <c r="Q17" s="331"/>
      <c r="R17" s="332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34" t="s">
        <v>88</v>
      </c>
      <c r="D22" s="334"/>
      <c r="E22" s="334"/>
      <c r="M22" s="334" t="s">
        <v>89</v>
      </c>
      <c r="N22" s="334"/>
      <c r="O22" s="334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30" t="s">
        <v>18</v>
      </c>
      <c r="F38" s="331"/>
      <c r="G38" s="331"/>
      <c r="H38" s="332"/>
      <c r="I38" s="30">
        <f>G37-I36</f>
        <v>21.700000000000045</v>
      </c>
      <c r="K38" s="8"/>
      <c r="L38" s="8"/>
      <c r="M38" s="8"/>
      <c r="N38" s="8"/>
      <c r="O38" s="330" t="s">
        <v>18</v>
      </c>
      <c r="P38" s="331"/>
      <c r="Q38" s="331"/>
      <c r="R38" s="332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34" t="s">
        <v>97</v>
      </c>
      <c r="D43" s="334"/>
      <c r="E43" s="334"/>
      <c r="M43" s="334" t="s">
        <v>91</v>
      </c>
      <c r="N43" s="334"/>
      <c r="O43" s="334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30" t="s">
        <v>18</v>
      </c>
      <c r="F59" s="331"/>
      <c r="G59" s="331"/>
      <c r="H59" s="332"/>
      <c r="I59" s="30">
        <f>G58-I57</f>
        <v>0</v>
      </c>
      <c r="K59" s="8"/>
      <c r="L59" s="8"/>
      <c r="M59" s="8"/>
      <c r="N59" s="8"/>
      <c r="O59" s="330" t="s">
        <v>18</v>
      </c>
      <c r="P59" s="331"/>
      <c r="Q59" s="331"/>
      <c r="R59" s="332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34" t="s">
        <v>92</v>
      </c>
      <c r="D66" s="334"/>
      <c r="E66" s="334"/>
      <c r="M66" s="334" t="s">
        <v>93</v>
      </c>
      <c r="N66" s="334"/>
      <c r="O66" s="334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30" t="s">
        <v>18</v>
      </c>
      <c r="F82" s="331"/>
      <c r="G82" s="331"/>
      <c r="H82" s="332"/>
      <c r="I82" s="30">
        <f>G81-I80</f>
        <v>8.1999999999999886</v>
      </c>
      <c r="K82" s="8"/>
      <c r="L82" s="8"/>
      <c r="M82" s="8"/>
      <c r="N82" s="8"/>
      <c r="O82" s="330" t="s">
        <v>18</v>
      </c>
      <c r="P82" s="331"/>
      <c r="Q82" s="331"/>
      <c r="R82" s="332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34" t="s">
        <v>94</v>
      </c>
      <c r="D88" s="334"/>
      <c r="E88" s="334"/>
      <c r="M88" s="334" t="s">
        <v>99</v>
      </c>
      <c r="N88" s="334"/>
      <c r="O88" s="334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30" t="s">
        <v>18</v>
      </c>
      <c r="F104" s="331"/>
      <c r="G104" s="331"/>
      <c r="H104" s="332"/>
      <c r="I104" s="30">
        <f>G103-I102</f>
        <v>0</v>
      </c>
      <c r="K104" s="8"/>
      <c r="L104" s="8"/>
      <c r="M104" s="8"/>
      <c r="N104" s="8"/>
      <c r="O104" s="330" t="s">
        <v>18</v>
      </c>
      <c r="P104" s="331"/>
      <c r="Q104" s="331"/>
      <c r="R104" s="332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34" t="s">
        <v>96</v>
      </c>
      <c r="D109" s="334"/>
      <c r="E109" s="334"/>
      <c r="M109" s="334" t="s">
        <v>0</v>
      </c>
      <c r="N109" s="334"/>
      <c r="O109" s="334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30" t="s">
        <v>18</v>
      </c>
      <c r="F125" s="331"/>
      <c r="G125" s="331"/>
      <c r="H125" s="332"/>
      <c r="I125" s="30">
        <f>G124-I123</f>
        <v>0</v>
      </c>
      <c r="K125" s="8"/>
      <c r="L125" s="8"/>
      <c r="M125" s="8"/>
      <c r="N125" s="8"/>
      <c r="O125" s="330" t="s">
        <v>18</v>
      </c>
      <c r="P125" s="331"/>
      <c r="Q125" s="331"/>
      <c r="R125" s="332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8" tint="0.59999389629810485"/>
  </sheetPr>
  <dimension ref="A1:AF108"/>
  <sheetViews>
    <sheetView topLeftCell="A90" zoomScaleNormal="100" workbookViewId="0">
      <selection activeCell="J102" sqref="J102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29" t="s">
        <v>24</v>
      </c>
      <c r="D1" s="329"/>
      <c r="E1" s="329"/>
      <c r="N1" s="329" t="s">
        <v>87</v>
      </c>
      <c r="O1" s="329"/>
      <c r="P1" s="32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22" t="s">
        <v>18</v>
      </c>
      <c r="G15" s="323"/>
      <c r="H15" s="323"/>
      <c r="I15" s="324"/>
      <c r="J15" s="30">
        <f>G14-J13</f>
        <v>28.199999999999989</v>
      </c>
      <c r="L15" s="7"/>
      <c r="M15" s="8"/>
      <c r="N15" s="8"/>
      <c r="O15" s="8"/>
      <c r="P15" s="8"/>
      <c r="Q15" s="322" t="s">
        <v>18</v>
      </c>
      <c r="R15" s="323"/>
      <c r="S15" s="323"/>
      <c r="T15" s="324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29" t="s">
        <v>88</v>
      </c>
      <c r="D20" s="329"/>
      <c r="E20" s="329"/>
      <c r="N20" s="329" t="s">
        <v>89</v>
      </c>
      <c r="O20" s="329"/>
      <c r="P20" s="329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22" t="s">
        <v>18</v>
      </c>
      <c r="G34" s="323"/>
      <c r="H34" s="323"/>
      <c r="I34" s="324"/>
      <c r="J34" s="30">
        <f>G33-J32</f>
        <v>18.199999999999989</v>
      </c>
      <c r="L34" s="7"/>
      <c r="M34" s="8"/>
      <c r="N34" s="8"/>
      <c r="O34" s="8"/>
      <c r="P34" s="8"/>
      <c r="Q34" s="322" t="s">
        <v>18</v>
      </c>
      <c r="R34" s="323"/>
      <c r="S34" s="323"/>
      <c r="T34" s="324"/>
      <c r="U34" s="30">
        <f>R33-U32</f>
        <v>72.799999999999955</v>
      </c>
    </row>
    <row r="38" spans="1:32" ht="26.25" x14ac:dyDescent="0.4">
      <c r="C38" s="329" t="s">
        <v>97</v>
      </c>
      <c r="D38" s="329"/>
      <c r="E38" s="329"/>
      <c r="N38" s="329" t="s">
        <v>91</v>
      </c>
      <c r="O38" s="329"/>
      <c r="P38" s="329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22" t="s">
        <v>18</v>
      </c>
      <c r="G52" s="323"/>
      <c r="H52" s="323"/>
      <c r="I52" s="324"/>
      <c r="J52" s="30">
        <f>G51-J50</f>
        <v>126.90000000000009</v>
      </c>
      <c r="L52" s="7"/>
      <c r="M52" s="8"/>
      <c r="N52" s="8"/>
      <c r="O52" s="8"/>
      <c r="P52" s="8"/>
      <c r="Q52" s="322" t="s">
        <v>18</v>
      </c>
      <c r="R52" s="323"/>
      <c r="S52" s="323"/>
      <c r="T52" s="324"/>
      <c r="U52" s="30">
        <f>R51-U50</f>
        <v>127.40000000000009</v>
      </c>
    </row>
    <row r="57" spans="1:21" ht="26.25" x14ac:dyDescent="0.4">
      <c r="C57" s="329" t="s">
        <v>92</v>
      </c>
      <c r="D57" s="329"/>
      <c r="E57" s="329"/>
      <c r="N57" s="329" t="s">
        <v>93</v>
      </c>
      <c r="O57" s="329"/>
      <c r="P57" s="329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22" t="s">
        <v>18</v>
      </c>
      <c r="G71" s="323"/>
      <c r="H71" s="323"/>
      <c r="I71" s="324"/>
      <c r="J71" s="30">
        <f>G70-J69</f>
        <v>145.59999999999991</v>
      </c>
      <c r="L71" s="7"/>
      <c r="M71" s="8"/>
      <c r="N71" s="8"/>
      <c r="O71" s="8"/>
      <c r="P71" s="8"/>
      <c r="Q71" s="322" t="s">
        <v>18</v>
      </c>
      <c r="R71" s="323"/>
      <c r="S71" s="323"/>
      <c r="T71" s="324"/>
      <c r="U71" s="30">
        <f>R70-U69</f>
        <v>90.799999999999955</v>
      </c>
    </row>
    <row r="75" spans="1:21" ht="26.25" x14ac:dyDescent="0.4">
      <c r="C75" s="329" t="s">
        <v>94</v>
      </c>
      <c r="D75" s="329"/>
      <c r="E75" s="329"/>
      <c r="N75" s="329" t="s">
        <v>99</v>
      </c>
      <c r="O75" s="329"/>
      <c r="P75" s="329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250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700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22" t="s">
        <v>18</v>
      </c>
      <c r="G89" s="323"/>
      <c r="H89" s="323"/>
      <c r="I89" s="324"/>
      <c r="J89" s="30">
        <f>G88-J87</f>
        <v>72.799999999999955</v>
      </c>
      <c r="L89" s="7"/>
      <c r="M89" s="8"/>
      <c r="N89" s="8"/>
      <c r="O89" s="8"/>
      <c r="P89" s="8"/>
      <c r="Q89" s="322" t="s">
        <v>18</v>
      </c>
      <c r="R89" s="323"/>
      <c r="S89" s="323"/>
      <c r="T89" s="324"/>
      <c r="U89" s="30">
        <f>R88-U87</f>
        <v>111.79999999999995</v>
      </c>
    </row>
    <row r="94" spans="1:21" ht="26.25" x14ac:dyDescent="0.4">
      <c r="C94" s="329" t="s">
        <v>96</v>
      </c>
      <c r="D94" s="329"/>
      <c r="E94" s="329"/>
      <c r="N94" s="329" t="s">
        <v>0</v>
      </c>
      <c r="O94" s="329"/>
      <c r="P94" s="329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"/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"/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>
        <v>45244</v>
      </c>
      <c r="B98" s="8" t="s">
        <v>546</v>
      </c>
      <c r="C98" s="8" t="s">
        <v>139</v>
      </c>
      <c r="D98" s="8" t="s">
        <v>179</v>
      </c>
      <c r="E98" s="8" t="s">
        <v>61</v>
      </c>
      <c r="F98" s="8"/>
      <c r="G98" s="8">
        <v>180</v>
      </c>
      <c r="H98" s="8"/>
      <c r="I98" s="31"/>
      <c r="J98" s="8">
        <v>160</v>
      </c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>
        <v>45245</v>
      </c>
      <c r="B99" s="8" t="s">
        <v>546</v>
      </c>
      <c r="C99" s="8" t="s">
        <v>139</v>
      </c>
      <c r="D99" s="8" t="s">
        <v>179</v>
      </c>
      <c r="E99" s="8" t="s">
        <v>796</v>
      </c>
      <c r="F99" s="8" t="s">
        <v>1055</v>
      </c>
      <c r="G99" s="8">
        <v>280</v>
      </c>
      <c r="H99" s="8"/>
      <c r="I99" s="31"/>
      <c r="J99" s="8">
        <v>160</v>
      </c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>
        <v>45246</v>
      </c>
      <c r="B100" s="8" t="s">
        <v>546</v>
      </c>
      <c r="C100" s="8" t="s">
        <v>139</v>
      </c>
      <c r="D100" s="8" t="s">
        <v>61</v>
      </c>
      <c r="E100" s="8" t="s">
        <v>1061</v>
      </c>
      <c r="F100" s="8"/>
      <c r="G100" s="8">
        <v>180</v>
      </c>
      <c r="H100" s="8"/>
      <c r="I100" s="31"/>
      <c r="J100" s="8">
        <v>160</v>
      </c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>
        <v>45247</v>
      </c>
      <c r="B101" s="8" t="s">
        <v>818</v>
      </c>
      <c r="C101" s="8" t="s">
        <v>136</v>
      </c>
      <c r="D101" s="8" t="s">
        <v>61</v>
      </c>
      <c r="E101" s="8" t="s">
        <v>1061</v>
      </c>
      <c r="F101" s="8"/>
      <c r="G101" s="8">
        <v>180</v>
      </c>
      <c r="H101" s="8"/>
      <c r="I101" s="31"/>
      <c r="J101" s="8">
        <v>160</v>
      </c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1180</v>
      </c>
      <c r="H106" s="13"/>
      <c r="I106" s="32"/>
      <c r="J106" s="13">
        <f>SUM(J96:J105)</f>
        <v>960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1168.2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22" t="s">
        <v>18</v>
      </c>
      <c r="G108" s="323"/>
      <c r="H108" s="323"/>
      <c r="I108" s="324"/>
      <c r="J108" s="30">
        <f>G107-J106</f>
        <v>208.20000000000005</v>
      </c>
      <c r="L108" s="7"/>
      <c r="M108" s="8"/>
      <c r="N108" s="8"/>
      <c r="O108" s="8"/>
      <c r="P108" s="8"/>
      <c r="Q108" s="322" t="s">
        <v>18</v>
      </c>
      <c r="R108" s="323"/>
      <c r="S108" s="323"/>
      <c r="T108" s="324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AF137"/>
  <sheetViews>
    <sheetView topLeftCell="A113" zoomScale="115" zoomScaleNormal="115" workbookViewId="0">
      <selection activeCell="J125" sqref="J125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29" t="s">
        <v>24</v>
      </c>
      <c r="D1" s="329"/>
      <c r="E1" s="329"/>
      <c r="N1" s="329" t="s">
        <v>87</v>
      </c>
      <c r="O1" s="329"/>
      <c r="P1" s="32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30" t="s">
        <v>18</v>
      </c>
      <c r="G17" s="331"/>
      <c r="H17" s="331"/>
      <c r="I17" s="332"/>
      <c r="J17" s="30">
        <f>G16-J15</f>
        <v>48.799999999999955</v>
      </c>
      <c r="L17" s="7"/>
      <c r="M17" s="8"/>
      <c r="N17" s="8"/>
      <c r="O17" s="8"/>
      <c r="P17" s="8"/>
      <c r="Q17" s="330" t="s">
        <v>18</v>
      </c>
      <c r="R17" s="331"/>
      <c r="S17" s="331"/>
      <c r="T17" s="332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29" t="s">
        <v>88</v>
      </c>
      <c r="D24" s="329"/>
      <c r="E24" s="329"/>
      <c r="N24" s="329" t="s">
        <v>89</v>
      </c>
      <c r="O24" s="329"/>
      <c r="P24" s="329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30" t="s">
        <v>18</v>
      </c>
      <c r="G40" s="331"/>
      <c r="H40" s="331"/>
      <c r="I40" s="332"/>
      <c r="J40" s="30">
        <f>G39-J38</f>
        <v>8.7999999999999972</v>
      </c>
      <c r="L40" s="7"/>
      <c r="M40" s="8"/>
      <c r="N40" s="8"/>
      <c r="O40" s="8"/>
      <c r="P40" s="8"/>
      <c r="Q40" s="330" t="s">
        <v>18</v>
      </c>
      <c r="R40" s="331"/>
      <c r="S40" s="331"/>
      <c r="T40" s="332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29" t="s">
        <v>97</v>
      </c>
      <c r="D48" s="329"/>
      <c r="E48" s="329"/>
      <c r="N48" s="329" t="s">
        <v>91</v>
      </c>
      <c r="O48" s="329"/>
      <c r="P48" s="329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30" t="s">
        <v>18</v>
      </c>
      <c r="G64" s="331"/>
      <c r="H64" s="331"/>
      <c r="I64" s="332"/>
      <c r="J64" s="30">
        <f>G63-J62</f>
        <v>35</v>
      </c>
      <c r="L64" s="7"/>
      <c r="M64" s="8"/>
      <c r="N64" s="8"/>
      <c r="O64" s="8"/>
      <c r="P64" s="8"/>
      <c r="Q64" s="330" t="s">
        <v>18</v>
      </c>
      <c r="R64" s="331"/>
      <c r="S64" s="331"/>
      <c r="T64" s="332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29" t="s">
        <v>92</v>
      </c>
      <c r="D71" s="329"/>
      <c r="E71" s="329"/>
      <c r="N71" s="329" t="s">
        <v>93</v>
      </c>
      <c r="O71" s="329"/>
      <c r="P71" s="329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30" t="s">
        <v>18</v>
      </c>
      <c r="G87" s="331"/>
      <c r="H87" s="331"/>
      <c r="I87" s="332"/>
      <c r="J87" s="30">
        <f>G86-J85</f>
        <v>17.599999999999994</v>
      </c>
      <c r="L87" s="7"/>
      <c r="M87" s="8"/>
      <c r="N87" s="8"/>
      <c r="O87" s="8"/>
      <c r="P87" s="8"/>
      <c r="Q87" s="330" t="s">
        <v>18</v>
      </c>
      <c r="R87" s="331"/>
      <c r="S87" s="331"/>
      <c r="T87" s="332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29" t="s">
        <v>94</v>
      </c>
      <c r="D95" s="329"/>
      <c r="E95" s="329"/>
      <c r="N95" s="329" t="s">
        <v>99</v>
      </c>
      <c r="O95" s="329"/>
      <c r="P95" s="329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30" t="s">
        <v>18</v>
      </c>
      <c r="G111" s="331"/>
      <c r="H111" s="331"/>
      <c r="I111" s="332"/>
      <c r="J111" s="30">
        <f>G110-J109</f>
        <v>8.5999999999999943</v>
      </c>
      <c r="L111" s="7"/>
      <c r="M111" s="8"/>
      <c r="N111" s="8"/>
      <c r="O111" s="8"/>
      <c r="P111" s="8"/>
      <c r="Q111" s="330" t="s">
        <v>18</v>
      </c>
      <c r="R111" s="331"/>
      <c r="S111" s="331"/>
      <c r="T111" s="332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29" t="s">
        <v>100</v>
      </c>
      <c r="D118" s="329"/>
      <c r="E118" s="329"/>
      <c r="N118" s="329" t="s">
        <v>0</v>
      </c>
      <c r="O118" s="329"/>
      <c r="P118" s="329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06">
        <v>765</v>
      </c>
      <c r="J120" s="8">
        <v>110</v>
      </c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>
        <v>45239</v>
      </c>
      <c r="B121" s="8" t="s">
        <v>1040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06">
        <v>765</v>
      </c>
      <c r="J121" s="8">
        <v>110</v>
      </c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1062</v>
      </c>
      <c r="F122" s="8">
        <v>47905</v>
      </c>
      <c r="G122" s="8">
        <v>140</v>
      </c>
      <c r="H122" s="8"/>
      <c r="I122" s="306">
        <v>765</v>
      </c>
      <c r="J122" s="8">
        <v>110</v>
      </c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>
        <v>45246</v>
      </c>
      <c r="B123" s="8" t="s">
        <v>423</v>
      </c>
      <c r="C123" s="8" t="s">
        <v>283</v>
      </c>
      <c r="D123" s="8" t="s">
        <v>409</v>
      </c>
      <c r="E123" s="8" t="s">
        <v>823</v>
      </c>
      <c r="F123" s="8">
        <v>66963</v>
      </c>
      <c r="G123" s="8">
        <v>120</v>
      </c>
      <c r="H123" s="8"/>
      <c r="I123" s="31"/>
      <c r="J123" s="8">
        <v>110</v>
      </c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>
        <v>45250</v>
      </c>
      <c r="B124" s="8" t="s">
        <v>13</v>
      </c>
      <c r="C124" s="8" t="s">
        <v>126</v>
      </c>
      <c r="D124" s="8" t="s">
        <v>409</v>
      </c>
      <c r="E124" s="8" t="s">
        <v>823</v>
      </c>
      <c r="F124" s="8">
        <v>66984</v>
      </c>
      <c r="G124" s="8">
        <v>120</v>
      </c>
      <c r="H124" s="8"/>
      <c r="I124" s="31"/>
      <c r="J124" s="8">
        <v>110</v>
      </c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620</v>
      </c>
      <c r="H132" s="13"/>
      <c r="I132" s="32"/>
      <c r="J132" s="13">
        <f>SUM(J120:J131)</f>
        <v>550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613.79999999999995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30" t="s">
        <v>18</v>
      </c>
      <c r="G134" s="331"/>
      <c r="H134" s="331"/>
      <c r="I134" s="332"/>
      <c r="J134" s="30">
        <f>G133-J132</f>
        <v>63.799999999999955</v>
      </c>
      <c r="L134" s="7"/>
      <c r="M134" s="8"/>
      <c r="N134" s="8"/>
      <c r="O134" s="8"/>
      <c r="P134" s="8"/>
      <c r="Q134" s="330" t="s">
        <v>18</v>
      </c>
      <c r="R134" s="331"/>
      <c r="S134" s="331"/>
      <c r="T134" s="332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David</cp:lastModifiedBy>
  <cp:lastPrinted>2023-11-28T21:45:34Z</cp:lastPrinted>
  <dcterms:created xsi:type="dcterms:W3CDTF">2022-12-25T20:49:22Z</dcterms:created>
  <dcterms:modified xsi:type="dcterms:W3CDTF">2023-11-30T15:23:34Z</dcterms:modified>
</cp:coreProperties>
</file>