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" activeTab="2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04" i="6" l="1"/>
  <c r="Y484" i="6" s="1"/>
  <c r="AN500" i="4" l="1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J7" i="21"/>
  <c r="E55" i="21"/>
  <c r="E44" i="21"/>
  <c r="E36" i="21"/>
  <c r="E30" i="21"/>
  <c r="E22" i="21"/>
  <c r="AN448" i="2" l="1"/>
  <c r="Y445" i="2" s="1"/>
  <c r="C464" i="19"/>
  <c r="N15" i="12"/>
  <c r="N14" i="12"/>
  <c r="N13" i="12"/>
  <c r="N16" i="12" s="1"/>
  <c r="R11" i="12"/>
  <c r="R16" i="12" s="1"/>
  <c r="D61" i="12"/>
  <c r="D62" i="12"/>
  <c r="H421" i="2"/>
  <c r="Y391" i="5"/>
  <c r="AM432" i="6"/>
  <c r="AM406" i="5"/>
  <c r="AM412" i="4"/>
  <c r="AM404" i="13"/>
  <c r="AM429" i="22"/>
  <c r="AM433" i="3"/>
  <c r="AM417" i="2"/>
  <c r="O17" i="12" l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65" i="22"/>
  <c r="AN1067" i="22"/>
  <c r="Y1059" i="22" s="1"/>
  <c r="R1067" i="22"/>
  <c r="C1059" i="22" s="1"/>
  <c r="AD1065" i="22"/>
  <c r="Y1050" i="22" s="1"/>
  <c r="C1050" i="22"/>
  <c r="H1020" i="22"/>
  <c r="C1005" i="22" s="1"/>
  <c r="AN1022" i="22"/>
  <c r="Y1013" i="22" s="1"/>
  <c r="R1022" i="22"/>
  <c r="C1013" i="22" s="1"/>
  <c r="AD1020" i="22"/>
  <c r="B1012" i="22"/>
  <c r="Y1005" i="22"/>
  <c r="H972" i="22"/>
  <c r="C957" i="22" s="1"/>
  <c r="AN974" i="22"/>
  <c r="Y966" i="22" s="1"/>
  <c r="R974" i="22"/>
  <c r="C966" i="22" s="1"/>
  <c r="AD972" i="22"/>
  <c r="Y957" i="22" s="1"/>
  <c r="H927" i="22"/>
  <c r="C912" i="22" s="1"/>
  <c r="AN929" i="22"/>
  <c r="Y920" i="22" s="1"/>
  <c r="R929" i="22"/>
  <c r="C920" i="22" s="1"/>
  <c r="AD927" i="22"/>
  <c r="Y912" i="22" s="1"/>
  <c r="B919" i="22"/>
  <c r="H878" i="22"/>
  <c r="C863" i="22" s="1"/>
  <c r="AN880" i="22"/>
  <c r="Y872" i="22" s="1"/>
  <c r="R880" i="22"/>
  <c r="C872" i="22" s="1"/>
  <c r="AD878" i="22"/>
  <c r="Y863" i="22" s="1"/>
  <c r="H833" i="22"/>
  <c r="C818" i="22" s="1"/>
  <c r="AN835" i="22"/>
  <c r="Y826" i="22" s="1"/>
  <c r="R835" i="22"/>
  <c r="C826" i="22" s="1"/>
  <c r="AD833" i="22"/>
  <c r="Y818" i="22" s="1"/>
  <c r="B825" i="22"/>
  <c r="H785" i="22"/>
  <c r="C770" i="22" s="1"/>
  <c r="AN787" i="22"/>
  <c r="Y779" i="22" s="1"/>
  <c r="R787" i="22"/>
  <c r="C779" i="22" s="1"/>
  <c r="AD785" i="22"/>
  <c r="Y770" i="22" s="1"/>
  <c r="H740" i="22"/>
  <c r="C725" i="22" s="1"/>
  <c r="AN742" i="22"/>
  <c r="Y733" i="22" s="1"/>
  <c r="R742" i="22"/>
  <c r="C733" i="22" s="1"/>
  <c r="AD740" i="22"/>
  <c r="Y725" i="22" s="1"/>
  <c r="B732" i="22"/>
  <c r="H692" i="22"/>
  <c r="C677" i="22" s="1"/>
  <c r="AN694" i="22"/>
  <c r="Y686" i="22" s="1"/>
  <c r="R694" i="22"/>
  <c r="C686" i="22" s="1"/>
  <c r="AD692" i="22"/>
  <c r="Y677" i="22" s="1"/>
  <c r="H647" i="22"/>
  <c r="C632" i="22" s="1"/>
  <c r="AN649" i="22"/>
  <c r="Y640" i="22" s="1"/>
  <c r="R649" i="22"/>
  <c r="C640" i="22" s="1"/>
  <c r="AD647" i="22"/>
  <c r="Y632" i="22" s="1"/>
  <c r="B639" i="22"/>
  <c r="H599" i="22"/>
  <c r="C584" i="22" s="1"/>
  <c r="AN601" i="22"/>
  <c r="Y593" i="22" s="1"/>
  <c r="R601" i="22"/>
  <c r="C593" i="22" s="1"/>
  <c r="AD599" i="22"/>
  <c r="Y584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62" i="22" s="1"/>
  <c r="X14" i="22"/>
  <c r="D155" i="12"/>
  <c r="D154" i="12"/>
  <c r="H152" i="12"/>
  <c r="H157" i="12" s="1"/>
  <c r="B60" i="22" l="1"/>
  <c r="Y62" i="22"/>
  <c r="Y81" i="22" s="1"/>
  <c r="Y57" i="22" s="1"/>
  <c r="Y58" i="22" s="1"/>
  <c r="X59" i="22" s="1"/>
  <c r="D157" i="12"/>
  <c r="E15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B158" i="22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N108" i="12"/>
  <c r="D108" i="12"/>
  <c r="N107" i="12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N110" i="12" l="1"/>
  <c r="Y420" i="22"/>
  <c r="X421" i="22" s="1"/>
  <c r="E111" i="12"/>
  <c r="O111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R59" i="12"/>
  <c r="C496" i="22" l="1"/>
  <c r="Y53" i="8"/>
  <c r="AD69" i="8"/>
  <c r="Y54" i="8" s="1"/>
  <c r="X500" i="22" l="1"/>
  <c r="Y500" i="22"/>
  <c r="Y512" i="22" s="1"/>
  <c r="Y495" i="22" s="1"/>
  <c r="Y496" i="22" s="1"/>
  <c r="B498" i="22"/>
  <c r="X497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5" i="22" s="1"/>
  <c r="C542" i="22" s="1"/>
  <c r="C538" i="22"/>
  <c r="C541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43" i="22" l="1"/>
  <c r="C583" i="22"/>
  <c r="C586" i="22" s="1"/>
  <c r="Y546" i="22"/>
  <c r="Y565" i="22" s="1"/>
  <c r="Y542" i="22" s="1"/>
  <c r="X546" i="22"/>
  <c r="Y538" i="22"/>
  <c r="Y541" i="22" s="1"/>
  <c r="Y543" i="22" s="1"/>
  <c r="B592" i="22" s="1"/>
  <c r="B544" i="22"/>
  <c r="Y13" i="19"/>
  <c r="C62" i="19" s="1"/>
  <c r="C81" i="19" s="1"/>
  <c r="C57" i="19" s="1"/>
  <c r="C58" i="19" s="1"/>
  <c r="X14" i="19"/>
  <c r="Y53" i="3"/>
  <c r="C592" i="22" l="1"/>
  <c r="C611" i="22" s="1"/>
  <c r="C587" i="22" s="1"/>
  <c r="C588" i="22" s="1"/>
  <c r="X592" i="22" s="1"/>
  <c r="X544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90" i="22" l="1"/>
  <c r="Y592" i="22"/>
  <c r="Y611" i="22" s="1"/>
  <c r="Y587" i="22" s="1"/>
  <c r="Y583" i="22"/>
  <c r="C639" i="22" s="1"/>
  <c r="C658" i="22" s="1"/>
  <c r="C635" i="22" s="1"/>
  <c r="C11" i="16"/>
  <c r="Y56" i="16"/>
  <c r="C114" i="19"/>
  <c r="C133" i="19" s="1"/>
  <c r="C110" i="19" s="1"/>
  <c r="C106" i="19"/>
  <c r="C109" i="19" s="1"/>
  <c r="C111" i="19" s="1"/>
  <c r="X59" i="19"/>
  <c r="Y11" i="16"/>
  <c r="C56" i="16"/>
  <c r="C13" i="16"/>
  <c r="Y586" i="22" l="1"/>
  <c r="Y588" i="22" s="1"/>
  <c r="X589" i="22" s="1"/>
  <c r="C631" i="22"/>
  <c r="C634" i="22" s="1"/>
  <c r="C636" i="22" s="1"/>
  <c r="X639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31" i="22" l="1"/>
  <c r="Y634" i="22" s="1"/>
  <c r="C676" i="22"/>
  <c r="C679" i="22" s="1"/>
  <c r="Y639" i="22"/>
  <c r="Y658" i="22" s="1"/>
  <c r="Y635" i="22" s="1"/>
  <c r="B637" i="22"/>
  <c r="Y111" i="19"/>
  <c r="B160" i="19" s="1"/>
  <c r="C62" i="16"/>
  <c r="C81" i="16" s="1"/>
  <c r="C57" i="16" s="1"/>
  <c r="C58" i="16" s="1"/>
  <c r="B62" i="16"/>
  <c r="X14" i="16"/>
  <c r="Y636" i="22" l="1"/>
  <c r="C685" i="22" s="1"/>
  <c r="C704" i="22" s="1"/>
  <c r="C680" i="22" s="1"/>
  <c r="C681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X637" i="22" l="1"/>
  <c r="B685" i="22"/>
  <c r="Y160" i="19"/>
  <c r="Y179" i="19" s="1"/>
  <c r="Y155" i="19" s="1"/>
  <c r="Y156" i="19" s="1"/>
  <c r="X157" i="19" s="1"/>
  <c r="B158" i="19"/>
  <c r="Y685" i="22"/>
  <c r="Y704" i="22" s="1"/>
  <c r="Y680" i="22" s="1"/>
  <c r="B682" i="22"/>
  <c r="Y676" i="22"/>
  <c r="X685" i="22"/>
  <c r="C114" i="16"/>
  <c r="C133" i="16" s="1"/>
  <c r="C110" i="16" s="1"/>
  <c r="C106" i="16"/>
  <c r="C109" i="16" s="1"/>
  <c r="X59" i="16"/>
  <c r="C200" i="19" l="1"/>
  <c r="C203" i="19" s="1"/>
  <c r="C208" i="19"/>
  <c r="C227" i="19" s="1"/>
  <c r="C204" i="19" s="1"/>
  <c r="C205" i="19" s="1"/>
  <c r="C732" i="22"/>
  <c r="C751" i="22" s="1"/>
  <c r="C728" i="22" s="1"/>
  <c r="Y679" i="22"/>
  <c r="Y681" i="22" s="1"/>
  <c r="C111" i="16"/>
  <c r="Y114" i="16" s="1"/>
  <c r="Y133" i="16" s="1"/>
  <c r="Y110" i="16" s="1"/>
  <c r="C724" i="22" l="1"/>
  <c r="C727" i="22" s="1"/>
  <c r="C729" i="22" s="1"/>
  <c r="X682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2" i="22" l="1"/>
  <c r="Y751" i="22" s="1"/>
  <c r="Y728" i="22" s="1"/>
  <c r="Y724" i="22"/>
  <c r="Y727" i="22" s="1"/>
  <c r="C769" i="22"/>
  <c r="C772" i="22" s="1"/>
  <c r="X732" i="22"/>
  <c r="B730" i="22"/>
  <c r="Y205" i="19"/>
  <c r="B254" i="19" s="1"/>
  <c r="C156" i="16"/>
  <c r="Y160" i="16" s="1"/>
  <c r="Y179" i="16" s="1"/>
  <c r="Y155" i="16" s="1"/>
  <c r="B160" i="16"/>
  <c r="X112" i="16"/>
  <c r="Y729" i="22" l="1"/>
  <c r="C778" i="22" s="1"/>
  <c r="C797" i="22" s="1"/>
  <c r="C773" i="22" s="1"/>
  <c r="C774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0" i="22" l="1"/>
  <c r="B778" i="22"/>
  <c r="Y778" i="22"/>
  <c r="Y797" i="22" s="1"/>
  <c r="Y773" i="22" s="1"/>
  <c r="B776" i="22"/>
  <c r="Y769" i="22"/>
  <c r="X778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25" i="22" l="1"/>
  <c r="C844" i="22" s="1"/>
  <c r="C821" i="22" s="1"/>
  <c r="Y772" i="22"/>
  <c r="Y774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17" i="22" l="1"/>
  <c r="C820" i="22" s="1"/>
  <c r="C822" i="22" s="1"/>
  <c r="X775" i="22"/>
  <c r="C337" i="19"/>
  <c r="C340" i="19" s="1"/>
  <c r="X300" i="19"/>
  <c r="B298" i="19"/>
  <c r="Y300" i="19"/>
  <c r="Y319" i="19" s="1"/>
  <c r="Y296" i="19" s="1"/>
  <c r="Y292" i="19"/>
  <c r="Y295" i="19" s="1"/>
  <c r="Y205" i="16"/>
  <c r="Y825" i="22" l="1"/>
  <c r="Y844" i="22" s="1"/>
  <c r="Y821" i="22" s="1"/>
  <c r="Y817" i="22"/>
  <c r="Y820" i="22" s="1"/>
  <c r="C862" i="22"/>
  <c r="C865" i="22" s="1"/>
  <c r="X825" i="22"/>
  <c r="B823" i="22"/>
  <c r="Y297" i="19"/>
  <c r="B346" i="19" s="1"/>
  <c r="B254" i="16"/>
  <c r="C254" i="16"/>
  <c r="C273" i="16" s="1"/>
  <c r="C249" i="16" s="1"/>
  <c r="C250" i="16" s="1"/>
  <c r="Y245" i="16" s="1"/>
  <c r="X206" i="16"/>
  <c r="Y822" i="22" l="1"/>
  <c r="C871" i="22" s="1"/>
  <c r="C890" i="22" s="1"/>
  <c r="C866" i="22" s="1"/>
  <c r="C867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23" i="22" l="1"/>
  <c r="B871" i="22"/>
  <c r="Y871" i="22"/>
  <c r="Y890" i="22" s="1"/>
  <c r="Y866" i="22" s="1"/>
  <c r="B869" i="22"/>
  <c r="Y862" i="22"/>
  <c r="Y865" i="22" s="1"/>
  <c r="X871" i="22"/>
  <c r="Y250" i="16"/>
  <c r="C292" i="16" s="1"/>
  <c r="C295" i="16" s="1"/>
  <c r="B344" i="19"/>
  <c r="X346" i="19"/>
  <c r="C387" i="19"/>
  <c r="C401" i="19" s="1"/>
  <c r="C383" i="19" s="1"/>
  <c r="Y867" i="22" l="1"/>
  <c r="C919" i="22" s="1"/>
  <c r="C938" i="22" s="1"/>
  <c r="C915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X868" i="22" l="1"/>
  <c r="C911" i="22"/>
  <c r="C914" i="22" s="1"/>
  <c r="C916" i="22" s="1"/>
  <c r="Y919" i="22" s="1"/>
  <c r="Y938" i="22" s="1"/>
  <c r="Y915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19" i="22" l="1"/>
  <c r="Y911" i="22"/>
  <c r="Y914" i="22" s="1"/>
  <c r="Y916" i="22" s="1"/>
  <c r="C965" i="22" s="1"/>
  <c r="C984" i="22" s="1"/>
  <c r="C960" i="22" s="1"/>
  <c r="B917" i="22"/>
  <c r="C956" i="22"/>
  <c r="C959" i="22" s="1"/>
  <c r="Y384" i="19"/>
  <c r="B428" i="19" s="1"/>
  <c r="Y297" i="16"/>
  <c r="C337" i="16" s="1"/>
  <c r="C340" i="16" s="1"/>
  <c r="X917" i="22" l="1"/>
  <c r="C961" i="22"/>
  <c r="B963" i="22" s="1"/>
  <c r="B965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5" i="22" l="1"/>
  <c r="Y984" i="22" s="1"/>
  <c r="Y960" i="22" s="1"/>
  <c r="Y956" i="22"/>
  <c r="Y959" i="22" s="1"/>
  <c r="X965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61" i="22" l="1"/>
  <c r="C1004" i="22" s="1"/>
  <c r="C1007" i="22" s="1"/>
  <c r="C1012" i="22"/>
  <c r="C1031" i="22" s="1"/>
  <c r="C1008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62" i="22" l="1"/>
  <c r="C1009" i="22"/>
  <c r="Y1012" i="22" s="1"/>
  <c r="Y1031" i="22" s="1"/>
  <c r="Y100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10" i="22" l="1"/>
  <c r="C1049" i="22"/>
  <c r="C1052" i="22" s="1"/>
  <c r="Y1004" i="22"/>
  <c r="Y1007" i="22" s="1"/>
  <c r="Y1009" i="22" s="1"/>
  <c r="C1058" i="22" s="1"/>
  <c r="C1077" i="22" s="1"/>
  <c r="C1053" i="22" s="1"/>
  <c r="X101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54" i="22" l="1"/>
  <c r="Y1058" i="22" s="1"/>
  <c r="Y1077" i="22" s="1"/>
  <c r="Y1053" i="22" s="1"/>
  <c r="X1010" i="22"/>
  <c r="B1058" i="22"/>
  <c r="C518" i="19"/>
  <c r="C537" i="19" s="1"/>
  <c r="C513" i="19" s="1"/>
  <c r="C514" i="19" s="1"/>
  <c r="Y518" i="19" s="1"/>
  <c r="Y537" i="19" s="1"/>
  <c r="Y513" i="19" s="1"/>
  <c r="X470" i="19"/>
  <c r="Y390" i="16"/>
  <c r="X1058" i="22" l="1"/>
  <c r="Y1049" i="22"/>
  <c r="Y1052" i="22" s="1"/>
  <c r="Y1054" i="22" s="1"/>
  <c r="X1055" i="22" s="1"/>
  <c r="B1056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 s="1"/>
  <c r="C659" i="19" s="1"/>
  <c r="C661" i="19" s="1"/>
  <c r="B528" i="16"/>
  <c r="C528" i="16"/>
  <c r="C547" i="16" s="1"/>
  <c r="C523" i="16" s="1"/>
  <c r="C524" i="16" s="1"/>
  <c r="X480" i="16"/>
  <c r="X614" i="19" l="1"/>
  <c r="Y664" i="19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17" i="13"/>
  <c r="Y1009" i="13" s="1"/>
  <c r="R1017" i="13"/>
  <c r="C1009" i="13" s="1"/>
  <c r="AD1015" i="13"/>
  <c r="Y1000" i="13" s="1"/>
  <c r="H1015" i="13"/>
  <c r="C1000" i="13" s="1"/>
  <c r="AN972" i="13"/>
  <c r="Y963" i="13" s="1"/>
  <c r="R972" i="13"/>
  <c r="C963" i="13" s="1"/>
  <c r="AD970" i="13"/>
  <c r="Y955" i="13" s="1"/>
  <c r="H970" i="13"/>
  <c r="C955" i="13" s="1"/>
  <c r="B962" i="13"/>
  <c r="AN924" i="13"/>
  <c r="Y916" i="13" s="1"/>
  <c r="R924" i="13"/>
  <c r="C916" i="13" s="1"/>
  <c r="AD922" i="13"/>
  <c r="Y907" i="13" s="1"/>
  <c r="H922" i="13"/>
  <c r="C907" i="13" s="1"/>
  <c r="AN879" i="13"/>
  <c r="Y870" i="13" s="1"/>
  <c r="R879" i="13"/>
  <c r="C870" i="13" s="1"/>
  <c r="AD877" i="13"/>
  <c r="Y862" i="13" s="1"/>
  <c r="H877" i="13"/>
  <c r="C862" i="13" s="1"/>
  <c r="B869" i="13"/>
  <c r="AN830" i="13"/>
  <c r="Y822" i="13" s="1"/>
  <c r="R830" i="13"/>
  <c r="C822" i="13" s="1"/>
  <c r="AD828" i="13"/>
  <c r="Y813" i="13" s="1"/>
  <c r="H828" i="13"/>
  <c r="C813" i="13" s="1"/>
  <c r="AN785" i="13"/>
  <c r="Y776" i="13" s="1"/>
  <c r="R785" i="13"/>
  <c r="C776" i="13" s="1"/>
  <c r="AD783" i="13"/>
  <c r="Y768" i="13" s="1"/>
  <c r="H783" i="13"/>
  <c r="C768" i="13" s="1"/>
  <c r="B775" i="13"/>
  <c r="AN737" i="13"/>
  <c r="Y729" i="13" s="1"/>
  <c r="R737" i="13"/>
  <c r="C729" i="13" s="1"/>
  <c r="AD735" i="13"/>
  <c r="Y720" i="13" s="1"/>
  <c r="H735" i="13"/>
  <c r="C720" i="13" s="1"/>
  <c r="AN692" i="13"/>
  <c r="Y683" i="13" s="1"/>
  <c r="R692" i="13"/>
  <c r="C683" i="13" s="1"/>
  <c r="AD690" i="13"/>
  <c r="Y675" i="13" s="1"/>
  <c r="H690" i="13"/>
  <c r="C675" i="13" s="1"/>
  <c r="B682" i="13"/>
  <c r="AN644" i="13"/>
  <c r="Y636" i="13" s="1"/>
  <c r="R644" i="13"/>
  <c r="C636" i="13" s="1"/>
  <c r="AD642" i="13"/>
  <c r="Y627" i="13" s="1"/>
  <c r="H642" i="13"/>
  <c r="C627" i="13" s="1"/>
  <c r="AN599" i="13"/>
  <c r="Y590" i="13" s="1"/>
  <c r="R599" i="13"/>
  <c r="C590" i="13" s="1"/>
  <c r="AD597" i="13"/>
  <c r="Y582" i="13" s="1"/>
  <c r="H597" i="13"/>
  <c r="C582" i="13" s="1"/>
  <c r="B589" i="13"/>
  <c r="AN560" i="13"/>
  <c r="Y552" i="13" s="1"/>
  <c r="R560" i="13"/>
  <c r="C552" i="13" s="1"/>
  <c r="AD558" i="13"/>
  <c r="Y543" i="13" s="1"/>
  <c r="H558" i="13"/>
  <c r="C543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4" i="13" s="1"/>
  <c r="C501" i="13" s="1"/>
  <c r="C497" i="13"/>
  <c r="C500" i="13" s="1"/>
  <c r="C502" i="13" s="1"/>
  <c r="Y505" i="13" s="1"/>
  <c r="Y524" i="13" s="1"/>
  <c r="Y501" i="13" s="1"/>
  <c r="X470" i="13"/>
  <c r="C542" i="13" l="1"/>
  <c r="C545" i="13" s="1"/>
  <c r="X505" i="13"/>
  <c r="B503" i="13"/>
  <c r="Y497" i="13"/>
  <c r="Y500" i="13" s="1"/>
  <c r="Y502" i="13" s="1"/>
  <c r="C551" i="13" s="1"/>
  <c r="C570" i="13" s="1"/>
  <c r="C546" i="13" s="1"/>
  <c r="C547" i="13" l="1"/>
  <c r="B549" i="13" s="1"/>
  <c r="B551" i="13"/>
  <c r="X503" i="13"/>
  <c r="Y542" i="13"/>
  <c r="X551" i="13"/>
  <c r="Y551" i="13" l="1"/>
  <c r="Y570" i="13" s="1"/>
  <c r="Y546" i="13" s="1"/>
  <c r="C589" i="13"/>
  <c r="C608" i="13" s="1"/>
  <c r="C585" i="13" s="1"/>
  <c r="Y545" i="13"/>
  <c r="Y547" i="13" l="1"/>
  <c r="X548" i="13" s="1"/>
  <c r="C581" i="13"/>
  <c r="C584" i="13" s="1"/>
  <c r="C586" i="13" s="1"/>
  <c r="Y589" i="13" l="1"/>
  <c r="Y608" i="13" s="1"/>
  <c r="Y585" i="13" s="1"/>
  <c r="B587" i="13"/>
  <c r="Y581" i="13"/>
  <c r="Y584" i="13" s="1"/>
  <c r="X589" i="13"/>
  <c r="C626" i="13"/>
  <c r="C629" i="13" s="1"/>
  <c r="Y586" i="13" l="1"/>
  <c r="C635" i="13" s="1"/>
  <c r="C654" i="13" s="1"/>
  <c r="C630" i="13" s="1"/>
  <c r="C631" i="13" s="1"/>
  <c r="B635" i="13" l="1"/>
  <c r="X587" i="13"/>
  <c r="Y635" i="13"/>
  <c r="Y654" i="13" s="1"/>
  <c r="Y630" i="13" s="1"/>
  <c r="Y626" i="13"/>
  <c r="B633" i="13"/>
  <c r="X635" i="13"/>
  <c r="C682" i="13" l="1"/>
  <c r="C701" i="13" s="1"/>
  <c r="C678" i="13" s="1"/>
  <c r="Y629" i="13"/>
  <c r="Y631" i="13" s="1"/>
  <c r="C674" i="13" l="1"/>
  <c r="C677" i="13" s="1"/>
  <c r="C679" i="13" s="1"/>
  <c r="X632" i="13"/>
  <c r="B680" i="13" l="1"/>
  <c r="Y674" i="13"/>
  <c r="Y677" i="13" s="1"/>
  <c r="X682" i="13"/>
  <c r="Y682" i="13"/>
  <c r="Y701" i="13" s="1"/>
  <c r="Y678" i="13" s="1"/>
  <c r="C719" i="13"/>
  <c r="C722" i="13" s="1"/>
  <c r="Y679" i="13" l="1"/>
  <c r="X680" i="13" l="1"/>
  <c r="C728" i="13"/>
  <c r="C747" i="13" s="1"/>
  <c r="C723" i="13" s="1"/>
  <c r="C724" i="13" s="1"/>
  <c r="B728" i="13"/>
  <c r="Y728" i="13" l="1"/>
  <c r="Y747" i="13" s="1"/>
  <c r="Y723" i="13" s="1"/>
  <c r="Y719" i="13"/>
  <c r="B726" i="13"/>
  <c r="X728" i="13"/>
  <c r="Y722" i="13" l="1"/>
  <c r="Y724" i="13" s="1"/>
  <c r="C775" i="13"/>
  <c r="C794" i="13" s="1"/>
  <c r="C771" i="13" s="1"/>
  <c r="X725" i="13" l="1"/>
  <c r="C767" i="13"/>
  <c r="C770" i="13" s="1"/>
  <c r="C772" i="13" s="1"/>
  <c r="Y775" i="13" l="1"/>
  <c r="Y794" i="13" s="1"/>
  <c r="Y771" i="13" s="1"/>
  <c r="C812" i="13"/>
  <c r="C815" i="13" s="1"/>
  <c r="B773" i="13"/>
  <c r="Y767" i="13"/>
  <c r="Y770" i="13" s="1"/>
  <c r="X775" i="13"/>
  <c r="Y772" i="13" l="1"/>
  <c r="C821" i="13" s="1"/>
  <c r="C840" i="13" s="1"/>
  <c r="C816" i="13" s="1"/>
  <c r="C817" i="13" s="1"/>
  <c r="X773" i="13" l="1"/>
  <c r="B821" i="13"/>
  <c r="Y821" i="13"/>
  <c r="Y840" i="13" s="1"/>
  <c r="Y816" i="13" s="1"/>
  <c r="Y812" i="13"/>
  <c r="Y815" i="13" s="1"/>
  <c r="B819" i="13"/>
  <c r="X821" i="13"/>
  <c r="Y817" i="13" l="1"/>
  <c r="C869" i="13" s="1"/>
  <c r="C888" i="13" s="1"/>
  <c r="C865" i="13" s="1"/>
  <c r="C861" i="13" l="1"/>
  <c r="C864" i="13" s="1"/>
  <c r="C866" i="13" s="1"/>
  <c r="Y869" i="13" s="1"/>
  <c r="Y888" i="13" s="1"/>
  <c r="Y865" i="13" s="1"/>
  <c r="X818" i="13"/>
  <c r="Y861" i="13" l="1"/>
  <c r="Y864" i="13" s="1"/>
  <c r="Y866" i="13" s="1"/>
  <c r="X867" i="13" s="1"/>
  <c r="C906" i="13"/>
  <c r="C909" i="13" s="1"/>
  <c r="X869" i="13"/>
  <c r="B867" i="13"/>
  <c r="B915" i="13" l="1"/>
  <c r="C915" i="13"/>
  <c r="C934" i="13" s="1"/>
  <c r="C910" i="13" s="1"/>
  <c r="C911" i="13" s="1"/>
  <c r="X915" i="13" s="1"/>
  <c r="B913" i="13" l="1"/>
  <c r="Y915" i="13"/>
  <c r="Y934" i="13" s="1"/>
  <c r="Y910" i="13" s="1"/>
  <c r="Y906" i="13"/>
  <c r="Y909" i="13" l="1"/>
  <c r="Y911" i="13" s="1"/>
  <c r="C962" i="13"/>
  <c r="C981" i="13" s="1"/>
  <c r="C958" i="13" s="1"/>
  <c r="C954" i="13" l="1"/>
  <c r="C957" i="13" s="1"/>
  <c r="C959" i="13" s="1"/>
  <c r="X912" i="13"/>
  <c r="Y962" i="13" l="1"/>
  <c r="Y981" i="13" s="1"/>
  <c r="Y958" i="13" s="1"/>
  <c r="C999" i="13"/>
  <c r="C1002" i="13" s="1"/>
  <c r="B960" i="13"/>
  <c r="Y954" i="13"/>
  <c r="Y957" i="13" s="1"/>
  <c r="X962" i="13"/>
  <c r="Y959" i="13" l="1"/>
  <c r="C1008" i="13" s="1"/>
  <c r="C1027" i="13" s="1"/>
  <c r="C1003" i="13" s="1"/>
  <c r="C1004" i="13" s="1"/>
  <c r="B1006" i="13" s="1"/>
  <c r="H24" i="1"/>
  <c r="H24" i="7"/>
  <c r="B1008" i="13" l="1"/>
  <c r="X960" i="13"/>
  <c r="X1008" i="13"/>
  <c r="Y1008" i="13"/>
  <c r="Y1027" i="13" s="1"/>
  <c r="Y1003" i="13" s="1"/>
  <c r="Y999" i="13"/>
  <c r="Y1002" i="13" s="1"/>
  <c r="AN1081" i="3"/>
  <c r="Y1073" i="3" s="1"/>
  <c r="R1081" i="3"/>
  <c r="C1073" i="3" s="1"/>
  <c r="AD1079" i="3"/>
  <c r="Y1064" i="3" s="1"/>
  <c r="H1079" i="3"/>
  <c r="C1064" i="3" s="1"/>
  <c r="AN1036" i="3"/>
  <c r="R1036" i="3"/>
  <c r="C1027" i="3" s="1"/>
  <c r="AD1034" i="3"/>
  <c r="Y1019" i="3" s="1"/>
  <c r="H1034" i="3"/>
  <c r="C1019" i="3" s="1"/>
  <c r="Y1027" i="3"/>
  <c r="B1026" i="3"/>
  <c r="AN988" i="3"/>
  <c r="Y980" i="3" s="1"/>
  <c r="R988" i="3"/>
  <c r="C980" i="3" s="1"/>
  <c r="AD986" i="3"/>
  <c r="Y971" i="3" s="1"/>
  <c r="H986" i="3"/>
  <c r="C971" i="3" s="1"/>
  <c r="AN943" i="3"/>
  <c r="Y934" i="3" s="1"/>
  <c r="R943" i="3"/>
  <c r="C934" i="3" s="1"/>
  <c r="AD941" i="3"/>
  <c r="Y926" i="3" s="1"/>
  <c r="H941" i="3"/>
  <c r="C926" i="3" s="1"/>
  <c r="B933" i="3"/>
  <c r="AN894" i="3"/>
  <c r="Y886" i="3" s="1"/>
  <c r="R894" i="3"/>
  <c r="C886" i="3" s="1"/>
  <c r="AD892" i="3"/>
  <c r="Y877" i="3" s="1"/>
  <c r="H892" i="3"/>
  <c r="C877" i="3" s="1"/>
  <c r="AN849" i="3"/>
  <c r="Y840" i="3" s="1"/>
  <c r="R849" i="3"/>
  <c r="C840" i="3" s="1"/>
  <c r="AD847" i="3"/>
  <c r="Y832" i="3" s="1"/>
  <c r="H847" i="3"/>
  <c r="C832" i="3" s="1"/>
  <c r="B839" i="3"/>
  <c r="AN801" i="3"/>
  <c r="Y793" i="3" s="1"/>
  <c r="R801" i="3"/>
  <c r="C793" i="3" s="1"/>
  <c r="AD799" i="3"/>
  <c r="Y784" i="3" s="1"/>
  <c r="H799" i="3"/>
  <c r="C784" i="3" s="1"/>
  <c r="AN756" i="3"/>
  <c r="Y747" i="3" s="1"/>
  <c r="R756" i="3"/>
  <c r="C747" i="3" s="1"/>
  <c r="AD754" i="3"/>
  <c r="Y739" i="3" s="1"/>
  <c r="H754" i="3"/>
  <c r="C739" i="3" s="1"/>
  <c r="B746" i="3"/>
  <c r="AN708" i="3"/>
  <c r="Y700" i="3" s="1"/>
  <c r="R708" i="3"/>
  <c r="C700" i="3" s="1"/>
  <c r="AD706" i="3"/>
  <c r="Y691" i="3" s="1"/>
  <c r="H706" i="3"/>
  <c r="C691" i="3" s="1"/>
  <c r="AN663" i="3"/>
  <c r="Y654" i="3" s="1"/>
  <c r="R663" i="3"/>
  <c r="C654" i="3" s="1"/>
  <c r="AD661" i="3"/>
  <c r="Y646" i="3" s="1"/>
  <c r="H661" i="3"/>
  <c r="C646" i="3" s="1"/>
  <c r="B653" i="3"/>
  <c r="AN615" i="3"/>
  <c r="Y607" i="3" s="1"/>
  <c r="R615" i="3"/>
  <c r="C607" i="3" s="1"/>
  <c r="AD613" i="3"/>
  <c r="Y598" i="3" s="1"/>
  <c r="H613" i="3"/>
  <c r="C598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4" i="13" l="1"/>
  <c r="X100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1" i="9" l="1"/>
  <c r="Y1073" i="9" s="1"/>
  <c r="R1081" i="9"/>
  <c r="C1073" i="9" s="1"/>
  <c r="AD1079" i="9"/>
  <c r="Y1064" i="9" s="1"/>
  <c r="H1079" i="9"/>
  <c r="C1064" i="9"/>
  <c r="AN1036" i="9"/>
  <c r="R1036" i="9"/>
  <c r="AD1034" i="9"/>
  <c r="Y1019" i="9" s="1"/>
  <c r="H1034" i="9"/>
  <c r="Y1027" i="9"/>
  <c r="C1027" i="9"/>
  <c r="B1026" i="9"/>
  <c r="C1019" i="9"/>
  <c r="AN988" i="9"/>
  <c r="Y980" i="9" s="1"/>
  <c r="R988" i="9"/>
  <c r="C980" i="9" s="1"/>
  <c r="AD986" i="9"/>
  <c r="Y971" i="9" s="1"/>
  <c r="H986" i="9"/>
  <c r="C971" i="9"/>
  <c r="AN943" i="9"/>
  <c r="Y934" i="9" s="1"/>
  <c r="R943" i="9"/>
  <c r="C934" i="9" s="1"/>
  <c r="AD941" i="9"/>
  <c r="Y926" i="9" s="1"/>
  <c r="H941" i="9"/>
  <c r="C926" i="9" s="1"/>
  <c r="B933" i="9"/>
  <c r="AN894" i="9"/>
  <c r="Y886" i="9" s="1"/>
  <c r="R894" i="9"/>
  <c r="C886" i="9" s="1"/>
  <c r="AD892" i="9"/>
  <c r="Y877" i="9" s="1"/>
  <c r="H892" i="9"/>
  <c r="C877" i="9" s="1"/>
  <c r="AN849" i="9"/>
  <c r="Y840" i="9" s="1"/>
  <c r="R849" i="9"/>
  <c r="C840" i="9" s="1"/>
  <c r="AD847" i="9"/>
  <c r="Y832" i="9" s="1"/>
  <c r="H847" i="9"/>
  <c r="C832" i="9" s="1"/>
  <c r="B839" i="9"/>
  <c r="AN801" i="9"/>
  <c r="Y793" i="9" s="1"/>
  <c r="R801" i="9"/>
  <c r="C793" i="9" s="1"/>
  <c r="AD799" i="9"/>
  <c r="Y784" i="9" s="1"/>
  <c r="H799" i="9"/>
  <c r="C784" i="9" s="1"/>
  <c r="AN756" i="9"/>
  <c r="Y747" i="9" s="1"/>
  <c r="R756" i="9"/>
  <c r="C747" i="9" s="1"/>
  <c r="AD754" i="9"/>
  <c r="Y739" i="9" s="1"/>
  <c r="H754" i="9"/>
  <c r="C739" i="9" s="1"/>
  <c r="B746" i="9"/>
  <c r="AN708" i="9"/>
  <c r="Y700" i="9" s="1"/>
  <c r="R708" i="9"/>
  <c r="C700" i="9" s="1"/>
  <c r="AD706" i="9"/>
  <c r="Y691" i="9" s="1"/>
  <c r="H706" i="9"/>
  <c r="C691" i="9" s="1"/>
  <c r="AN663" i="9"/>
  <c r="Y654" i="9" s="1"/>
  <c r="R663" i="9"/>
  <c r="C654" i="9" s="1"/>
  <c r="AD661" i="9"/>
  <c r="Y646" i="9" s="1"/>
  <c r="H661" i="9"/>
  <c r="C646" i="9" s="1"/>
  <c r="B653" i="9"/>
  <c r="AN615" i="9"/>
  <c r="Y607" i="9" s="1"/>
  <c r="R615" i="9"/>
  <c r="C607" i="9" s="1"/>
  <c r="AD613" i="9"/>
  <c r="Y598" i="9" s="1"/>
  <c r="H613" i="9"/>
  <c r="C598" i="9" s="1"/>
  <c r="AN570" i="9"/>
  <c r="Y561" i="9" s="1"/>
  <c r="R570" i="9"/>
  <c r="C561" i="9" s="1"/>
  <c r="AD568" i="9"/>
  <c r="Y553" i="9" s="1"/>
  <c r="H568" i="9"/>
  <c r="C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7" i="6"/>
  <c r="Y1049" i="6" s="1"/>
  <c r="R1057" i="6"/>
  <c r="C1049" i="6" s="1"/>
  <c r="AD1055" i="6"/>
  <c r="Y1040" i="6" s="1"/>
  <c r="H1055" i="6"/>
  <c r="C1040" i="6" s="1"/>
  <c r="AN1012" i="6"/>
  <c r="Y1003" i="6" s="1"/>
  <c r="R1012" i="6"/>
  <c r="C1003" i="6" s="1"/>
  <c r="AD1010" i="6"/>
  <c r="Y995" i="6" s="1"/>
  <c r="H1010" i="6"/>
  <c r="C995" i="6" s="1"/>
  <c r="B1002" i="6"/>
  <c r="AN964" i="6"/>
  <c r="Y956" i="6" s="1"/>
  <c r="R964" i="6"/>
  <c r="C956" i="6" s="1"/>
  <c r="AD962" i="6"/>
  <c r="Y947" i="6" s="1"/>
  <c r="H962" i="6"/>
  <c r="C947" i="6" s="1"/>
  <c r="AN919" i="6"/>
  <c r="Y910" i="6" s="1"/>
  <c r="R919" i="6"/>
  <c r="C910" i="6" s="1"/>
  <c r="AD917" i="6"/>
  <c r="Y902" i="6" s="1"/>
  <c r="H917" i="6"/>
  <c r="C902" i="6" s="1"/>
  <c r="B909" i="6"/>
  <c r="AN870" i="6"/>
  <c r="Y862" i="6" s="1"/>
  <c r="R870" i="6"/>
  <c r="C862" i="6" s="1"/>
  <c r="AD868" i="6"/>
  <c r="Y853" i="6" s="1"/>
  <c r="H868" i="6"/>
  <c r="C853" i="6" s="1"/>
  <c r="AN825" i="6"/>
  <c r="Y816" i="6" s="1"/>
  <c r="R825" i="6"/>
  <c r="C816" i="6" s="1"/>
  <c r="AD823" i="6"/>
  <c r="Y808" i="6" s="1"/>
  <c r="H823" i="6"/>
  <c r="C808" i="6" s="1"/>
  <c r="B815" i="6"/>
  <c r="AN777" i="6"/>
  <c r="Y769" i="6" s="1"/>
  <c r="R777" i="6"/>
  <c r="C769" i="6" s="1"/>
  <c r="AD775" i="6"/>
  <c r="Y760" i="6" s="1"/>
  <c r="H775" i="6"/>
  <c r="C760" i="6" s="1"/>
  <c r="AN732" i="6"/>
  <c r="Y723" i="6" s="1"/>
  <c r="R732" i="6"/>
  <c r="C723" i="6" s="1"/>
  <c r="AD730" i="6"/>
  <c r="Y715" i="6" s="1"/>
  <c r="H730" i="6"/>
  <c r="C715" i="6" s="1"/>
  <c r="B722" i="6"/>
  <c r="AN684" i="6"/>
  <c r="Y676" i="6" s="1"/>
  <c r="R684" i="6"/>
  <c r="C676" i="6" s="1"/>
  <c r="AD682" i="6"/>
  <c r="Y667" i="6" s="1"/>
  <c r="H682" i="6"/>
  <c r="C667" i="6" s="1"/>
  <c r="AN639" i="6"/>
  <c r="Y630" i="6" s="1"/>
  <c r="R639" i="6"/>
  <c r="C630" i="6" s="1"/>
  <c r="AD637" i="6"/>
  <c r="Y622" i="6" s="1"/>
  <c r="H637" i="6"/>
  <c r="C622" i="6" s="1"/>
  <c r="B629" i="6"/>
  <c r="AN591" i="6"/>
  <c r="Y583" i="6" s="1"/>
  <c r="R591" i="6"/>
  <c r="C583" i="6" s="1"/>
  <c r="AD589" i="6"/>
  <c r="Y574" i="6" s="1"/>
  <c r="H589" i="6"/>
  <c r="C574" i="6" s="1"/>
  <c r="AN546" i="6"/>
  <c r="Y537" i="6" s="1"/>
  <c r="R546" i="6"/>
  <c r="C537" i="6" s="1"/>
  <c r="AD544" i="6"/>
  <c r="Y529" i="6" s="1"/>
  <c r="H544" i="6"/>
  <c r="C529" i="6" s="1"/>
  <c r="B536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51" i="5"/>
  <c r="Y1043" i="5" s="1"/>
  <c r="R1051" i="5"/>
  <c r="C1043" i="5" s="1"/>
  <c r="AD1049" i="5"/>
  <c r="Y1034" i="5" s="1"/>
  <c r="H1049" i="5"/>
  <c r="C1034" i="5" s="1"/>
  <c r="AN1006" i="5"/>
  <c r="Y997" i="5" s="1"/>
  <c r="R1006" i="5"/>
  <c r="C997" i="5" s="1"/>
  <c r="AD1004" i="5"/>
  <c r="Y989" i="5" s="1"/>
  <c r="H1004" i="5"/>
  <c r="C989" i="5" s="1"/>
  <c r="B996" i="5"/>
  <c r="AN958" i="5"/>
  <c r="Y950" i="5" s="1"/>
  <c r="R958" i="5"/>
  <c r="C950" i="5" s="1"/>
  <c r="AD956" i="5"/>
  <c r="Y941" i="5" s="1"/>
  <c r="H956" i="5"/>
  <c r="C941" i="5" s="1"/>
  <c r="AN913" i="5"/>
  <c r="Y904" i="5" s="1"/>
  <c r="R913" i="5"/>
  <c r="C904" i="5" s="1"/>
  <c r="AD911" i="5"/>
  <c r="Y896" i="5" s="1"/>
  <c r="H911" i="5"/>
  <c r="C896" i="5" s="1"/>
  <c r="B903" i="5"/>
  <c r="AN864" i="5"/>
  <c r="Y856" i="5" s="1"/>
  <c r="R864" i="5"/>
  <c r="C856" i="5" s="1"/>
  <c r="AD862" i="5"/>
  <c r="Y847" i="5" s="1"/>
  <c r="H862" i="5"/>
  <c r="C847" i="5" s="1"/>
  <c r="AN819" i="5"/>
  <c r="Y810" i="5" s="1"/>
  <c r="R819" i="5"/>
  <c r="C810" i="5" s="1"/>
  <c r="AD817" i="5"/>
  <c r="Y802" i="5" s="1"/>
  <c r="H817" i="5"/>
  <c r="C802" i="5" s="1"/>
  <c r="B809" i="5"/>
  <c r="AN771" i="5"/>
  <c r="Y763" i="5" s="1"/>
  <c r="R771" i="5"/>
  <c r="C763" i="5" s="1"/>
  <c r="AD769" i="5"/>
  <c r="Y754" i="5" s="1"/>
  <c r="H769" i="5"/>
  <c r="C754" i="5" s="1"/>
  <c r="AN726" i="5"/>
  <c r="Y717" i="5" s="1"/>
  <c r="R726" i="5"/>
  <c r="C717" i="5" s="1"/>
  <c r="AD724" i="5"/>
  <c r="Y709" i="5" s="1"/>
  <c r="H724" i="5"/>
  <c r="C709" i="5" s="1"/>
  <c r="B716" i="5"/>
  <c r="AN678" i="5"/>
  <c r="Y670" i="5" s="1"/>
  <c r="R678" i="5"/>
  <c r="C670" i="5" s="1"/>
  <c r="AD676" i="5"/>
  <c r="Y661" i="5" s="1"/>
  <c r="H676" i="5"/>
  <c r="C661" i="5" s="1"/>
  <c r="AN633" i="5"/>
  <c r="Y624" i="5" s="1"/>
  <c r="R633" i="5"/>
  <c r="C624" i="5" s="1"/>
  <c r="AD631" i="5"/>
  <c r="Y616" i="5" s="1"/>
  <c r="H631" i="5"/>
  <c r="C616" i="5" s="1"/>
  <c r="B623" i="5"/>
  <c r="AN585" i="5"/>
  <c r="Y577" i="5" s="1"/>
  <c r="R585" i="5"/>
  <c r="C577" i="5" s="1"/>
  <c r="AD583" i="5"/>
  <c r="Y568" i="5" s="1"/>
  <c r="H583" i="5"/>
  <c r="C568" i="5" s="1"/>
  <c r="AN540" i="5"/>
  <c r="Y531" i="5" s="1"/>
  <c r="R540" i="5"/>
  <c r="C531" i="5" s="1"/>
  <c r="AD538" i="5"/>
  <c r="Y523" i="5" s="1"/>
  <c r="H538" i="5"/>
  <c r="C523" i="5" s="1"/>
  <c r="B530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9" i="4"/>
  <c r="Y1051" i="4" s="1"/>
  <c r="R1059" i="4"/>
  <c r="C1051" i="4" s="1"/>
  <c r="AD1057" i="4"/>
  <c r="Y1042" i="4" s="1"/>
  <c r="H1057" i="4"/>
  <c r="C1042" i="4" s="1"/>
  <c r="AN1014" i="4"/>
  <c r="Y1005" i="4" s="1"/>
  <c r="R1014" i="4"/>
  <c r="C1005" i="4" s="1"/>
  <c r="AD1012" i="4"/>
  <c r="Y997" i="4" s="1"/>
  <c r="H1012" i="4"/>
  <c r="C997" i="4" s="1"/>
  <c r="B1004" i="4"/>
  <c r="AN966" i="4"/>
  <c r="Y958" i="4" s="1"/>
  <c r="R966" i="4"/>
  <c r="C958" i="4" s="1"/>
  <c r="AD964" i="4"/>
  <c r="Y949" i="4" s="1"/>
  <c r="H964" i="4"/>
  <c r="C949" i="4" s="1"/>
  <c r="AN921" i="4"/>
  <c r="Y912" i="4" s="1"/>
  <c r="R921" i="4"/>
  <c r="C912" i="4" s="1"/>
  <c r="AD919" i="4"/>
  <c r="Y904" i="4" s="1"/>
  <c r="H919" i="4"/>
  <c r="C904" i="4" s="1"/>
  <c r="B911" i="4"/>
  <c r="AN872" i="4"/>
  <c r="Y864" i="4" s="1"/>
  <c r="R872" i="4"/>
  <c r="C864" i="4" s="1"/>
  <c r="AD870" i="4"/>
  <c r="Y855" i="4" s="1"/>
  <c r="H870" i="4"/>
  <c r="C855" i="4" s="1"/>
  <c r="AN827" i="4"/>
  <c r="Y818" i="4" s="1"/>
  <c r="R827" i="4"/>
  <c r="C818" i="4" s="1"/>
  <c r="AD825" i="4"/>
  <c r="Y810" i="4" s="1"/>
  <c r="H825" i="4"/>
  <c r="C810" i="4" s="1"/>
  <c r="B817" i="4"/>
  <c r="AN779" i="4"/>
  <c r="Y771" i="4" s="1"/>
  <c r="R779" i="4"/>
  <c r="C771" i="4" s="1"/>
  <c r="AD777" i="4"/>
  <c r="Y762" i="4" s="1"/>
  <c r="H777" i="4"/>
  <c r="C762" i="4" s="1"/>
  <c r="AN734" i="4"/>
  <c r="Y725" i="4" s="1"/>
  <c r="R734" i="4"/>
  <c r="C725" i="4" s="1"/>
  <c r="AD732" i="4"/>
  <c r="Y717" i="4" s="1"/>
  <c r="H732" i="4"/>
  <c r="C717" i="4" s="1"/>
  <c r="B724" i="4"/>
  <c r="AN686" i="4"/>
  <c r="Y678" i="4" s="1"/>
  <c r="R686" i="4"/>
  <c r="C678" i="4" s="1"/>
  <c r="AD684" i="4"/>
  <c r="Y669" i="4" s="1"/>
  <c r="H684" i="4"/>
  <c r="C669" i="4" s="1"/>
  <c r="AN641" i="4"/>
  <c r="Y632" i="4" s="1"/>
  <c r="R641" i="4"/>
  <c r="C632" i="4" s="1"/>
  <c r="AD639" i="4"/>
  <c r="Y624" i="4" s="1"/>
  <c r="H639" i="4"/>
  <c r="C624" i="4" s="1"/>
  <c r="B631" i="4"/>
  <c r="AN593" i="4"/>
  <c r="Y585" i="4" s="1"/>
  <c r="R593" i="4"/>
  <c r="C585" i="4" s="1"/>
  <c r="AD591" i="4"/>
  <c r="Y576" i="4" s="1"/>
  <c r="H591" i="4"/>
  <c r="C576" i="4" s="1"/>
  <c r="AN548" i="4"/>
  <c r="Y539" i="4" s="1"/>
  <c r="R548" i="4"/>
  <c r="C539" i="4" s="1"/>
  <c r="AD546" i="4"/>
  <c r="Y531" i="4" s="1"/>
  <c r="H546" i="4"/>
  <c r="C531" i="4" s="1"/>
  <c r="B538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49" i="2"/>
  <c r="Y1041" i="2" s="1"/>
  <c r="R1049" i="2"/>
  <c r="C1041" i="2" s="1"/>
  <c r="AD1047" i="2"/>
  <c r="Y1032" i="2" s="1"/>
  <c r="H1047" i="2"/>
  <c r="C1032" i="2" s="1"/>
  <c r="AN1004" i="2"/>
  <c r="Y995" i="2" s="1"/>
  <c r="R1004" i="2"/>
  <c r="C995" i="2" s="1"/>
  <c r="AD1002" i="2"/>
  <c r="Y987" i="2" s="1"/>
  <c r="H1002" i="2"/>
  <c r="C987" i="2" s="1"/>
  <c r="B994" i="2"/>
  <c r="AN956" i="2"/>
  <c r="Y948" i="2" s="1"/>
  <c r="R956" i="2"/>
  <c r="C948" i="2" s="1"/>
  <c r="AD954" i="2"/>
  <c r="Y939" i="2" s="1"/>
  <c r="H954" i="2"/>
  <c r="C939" i="2" s="1"/>
  <c r="AN911" i="2"/>
  <c r="Y902" i="2" s="1"/>
  <c r="R911" i="2"/>
  <c r="C902" i="2" s="1"/>
  <c r="AD909" i="2"/>
  <c r="Y894" i="2" s="1"/>
  <c r="H909" i="2"/>
  <c r="C894" i="2" s="1"/>
  <c r="B901" i="2"/>
  <c r="AN862" i="2"/>
  <c r="Y854" i="2" s="1"/>
  <c r="R862" i="2"/>
  <c r="C854" i="2" s="1"/>
  <c r="AD860" i="2"/>
  <c r="Y845" i="2" s="1"/>
  <c r="H860" i="2"/>
  <c r="C845" i="2" s="1"/>
  <c r="AN817" i="2"/>
  <c r="Y808" i="2" s="1"/>
  <c r="R817" i="2"/>
  <c r="C808" i="2" s="1"/>
  <c r="AD815" i="2"/>
  <c r="Y800" i="2" s="1"/>
  <c r="H815" i="2"/>
  <c r="C800" i="2" s="1"/>
  <c r="B807" i="2"/>
  <c r="AN769" i="2"/>
  <c r="Y761" i="2" s="1"/>
  <c r="R769" i="2"/>
  <c r="C761" i="2" s="1"/>
  <c r="AD767" i="2"/>
  <c r="Y752" i="2" s="1"/>
  <c r="H767" i="2"/>
  <c r="C752" i="2" s="1"/>
  <c r="AN724" i="2"/>
  <c r="Y715" i="2" s="1"/>
  <c r="R724" i="2"/>
  <c r="C715" i="2" s="1"/>
  <c r="AD722" i="2"/>
  <c r="Y707" i="2" s="1"/>
  <c r="H722" i="2"/>
  <c r="C707" i="2" s="1"/>
  <c r="B714" i="2"/>
  <c r="AN676" i="2"/>
  <c r="Y668" i="2" s="1"/>
  <c r="R676" i="2"/>
  <c r="C668" i="2" s="1"/>
  <c r="AD674" i="2"/>
  <c r="Y659" i="2" s="1"/>
  <c r="H674" i="2"/>
  <c r="C659" i="2" s="1"/>
  <c r="AN631" i="2"/>
  <c r="Y622" i="2" s="1"/>
  <c r="R631" i="2"/>
  <c r="C622" i="2" s="1"/>
  <c r="AD629" i="2"/>
  <c r="Y614" i="2" s="1"/>
  <c r="H629" i="2"/>
  <c r="C614" i="2" s="1"/>
  <c r="B621" i="2"/>
  <c r="AN583" i="2"/>
  <c r="Y575" i="2" s="1"/>
  <c r="R583" i="2"/>
  <c r="C575" i="2" s="1"/>
  <c r="AD581" i="2"/>
  <c r="Y566" i="2" s="1"/>
  <c r="H581" i="2"/>
  <c r="C566" i="2" s="1"/>
  <c r="AN538" i="2"/>
  <c r="Y529" i="2" s="1"/>
  <c r="R538" i="2"/>
  <c r="C529" i="2" s="1"/>
  <c r="AD536" i="2"/>
  <c r="Y521" i="2" s="1"/>
  <c r="H536" i="2"/>
  <c r="C521" i="2" s="1"/>
  <c r="B528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0" i="1"/>
  <c r="Y1072" i="1" s="1"/>
  <c r="R1080" i="1"/>
  <c r="C1072" i="1" s="1"/>
  <c r="AD1078" i="1"/>
  <c r="Y1063" i="1" s="1"/>
  <c r="H1078" i="1"/>
  <c r="C1063" i="1" s="1"/>
  <c r="AN1035" i="1"/>
  <c r="Y1026" i="1" s="1"/>
  <c r="R1035" i="1"/>
  <c r="C1026" i="1" s="1"/>
  <c r="AD1033" i="1"/>
  <c r="Y1018" i="1" s="1"/>
  <c r="H1033" i="1"/>
  <c r="C1018" i="1" s="1"/>
  <c r="B1025" i="1"/>
  <c r="AN987" i="1"/>
  <c r="Y979" i="1" s="1"/>
  <c r="R987" i="1"/>
  <c r="C979" i="1" s="1"/>
  <c r="AD985" i="1"/>
  <c r="Y970" i="1" s="1"/>
  <c r="H985" i="1"/>
  <c r="C970" i="1" s="1"/>
  <c r="AN942" i="1"/>
  <c r="Y933" i="1" s="1"/>
  <c r="R942" i="1"/>
  <c r="C933" i="1" s="1"/>
  <c r="AD940" i="1"/>
  <c r="Y925" i="1" s="1"/>
  <c r="H940" i="1"/>
  <c r="C925" i="1" s="1"/>
  <c r="B932" i="1"/>
  <c r="AN893" i="1"/>
  <c r="Y885" i="1" s="1"/>
  <c r="R893" i="1"/>
  <c r="C885" i="1" s="1"/>
  <c r="AD891" i="1"/>
  <c r="Y876" i="1" s="1"/>
  <c r="H891" i="1"/>
  <c r="C876" i="1" s="1"/>
  <c r="AN848" i="1"/>
  <c r="Y839" i="1" s="1"/>
  <c r="R848" i="1"/>
  <c r="C839" i="1" s="1"/>
  <c r="AD846" i="1"/>
  <c r="Y831" i="1" s="1"/>
  <c r="H846" i="1"/>
  <c r="C831" i="1" s="1"/>
  <c r="B838" i="1"/>
  <c r="AN800" i="1"/>
  <c r="Y792" i="1" s="1"/>
  <c r="R800" i="1"/>
  <c r="C792" i="1" s="1"/>
  <c r="AD798" i="1"/>
  <c r="Y783" i="1" s="1"/>
  <c r="H798" i="1"/>
  <c r="C783" i="1" s="1"/>
  <c r="AN755" i="1"/>
  <c r="Y746" i="1" s="1"/>
  <c r="R755" i="1"/>
  <c r="C746" i="1" s="1"/>
  <c r="AD753" i="1"/>
  <c r="Y738" i="1" s="1"/>
  <c r="H753" i="1"/>
  <c r="C738" i="1" s="1"/>
  <c r="B745" i="1"/>
  <c r="AN707" i="1"/>
  <c r="Y699" i="1" s="1"/>
  <c r="R707" i="1"/>
  <c r="C699" i="1" s="1"/>
  <c r="AD705" i="1"/>
  <c r="Y690" i="1" s="1"/>
  <c r="H705" i="1"/>
  <c r="C690" i="1" s="1"/>
  <c r="AN662" i="1"/>
  <c r="Y653" i="1" s="1"/>
  <c r="R662" i="1"/>
  <c r="C653" i="1" s="1"/>
  <c r="AD660" i="1"/>
  <c r="Y645" i="1" s="1"/>
  <c r="H660" i="1"/>
  <c r="C645" i="1" s="1"/>
  <c r="B652" i="1"/>
  <c r="AN614" i="1"/>
  <c r="Y606" i="1" s="1"/>
  <c r="R614" i="1"/>
  <c r="C606" i="1" s="1"/>
  <c r="AD612" i="1"/>
  <c r="Y597" i="1" s="1"/>
  <c r="H612" i="1"/>
  <c r="C59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C114" i="11"/>
  <c r="C133" i="11" s="1"/>
  <c r="C110" i="11" s="1"/>
  <c r="C109" i="11"/>
  <c r="X59" i="11"/>
  <c r="Y58" i="9" l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6" l="1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5" i="11" s="1"/>
  <c r="C245" i="11" s="1"/>
  <c r="C248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91" i="9"/>
  <c r="C194" i="9" s="1"/>
  <c r="C180" i="5"/>
  <c r="X145" i="2" l="1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Y205" i="11" s="1"/>
  <c r="C254" i="11" s="1"/>
  <c r="C273" i="11" s="1"/>
  <c r="C249" i="11" s="1"/>
  <c r="C250" i="11" s="1"/>
  <c r="Y245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41" i="2" l="1"/>
  <c r="C184" i="2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C239" i="8"/>
  <c r="C258" i="8" s="1"/>
  <c r="C234" i="8" s="1"/>
  <c r="C235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X193" i="7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Y181" i="2" l="1"/>
  <c r="C300" i="11"/>
  <c r="C319" i="11" s="1"/>
  <c r="C296" i="11" s="1"/>
  <c r="B241" i="7"/>
  <c r="C292" i="11"/>
  <c r="C295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32" i="7" l="1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C226" i="2" l="1"/>
  <c r="Y236" i="9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Y226" i="2" l="1"/>
  <c r="C270" i="4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C268" i="2" l="1"/>
  <c r="C271" i="2" s="1"/>
  <c r="X227" i="2"/>
  <c r="C276" i="2"/>
  <c r="C295" i="2" s="1"/>
  <c r="C272" i="2" s="1"/>
  <c r="Y284" i="7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C318" i="2" s="1"/>
  <c r="Y313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22" i="2"/>
  <c r="Y334" i="2" s="1"/>
  <c r="Y317" i="2" s="1"/>
  <c r="B320" i="2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71" i="6" l="1"/>
  <c r="C374" i="6" s="1"/>
  <c r="X329" i="6"/>
  <c r="Y390" i="11"/>
  <c r="C363" i="4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64" i="4" l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X365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Y406" i="4"/>
  <c r="Y419" i="4" s="1"/>
  <c r="Y401" i="4" s="1"/>
  <c r="B404" i="4"/>
  <c r="Y397" i="4"/>
  <c r="Y400" i="4" s="1"/>
  <c r="Y402" i="4" s="1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X403" i="4" l="1"/>
  <c r="C443" i="4"/>
  <c r="C446" i="4" s="1"/>
  <c r="C451" i="4"/>
  <c r="C464" i="4" s="1"/>
  <c r="C447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77" i="7"/>
  <c r="Y496" i="7" s="1"/>
  <c r="Y473" i="7" s="1"/>
  <c r="Y469" i="7" l="1"/>
  <c r="Y472" i="7" s="1"/>
  <c r="C514" i="7"/>
  <c r="C517" i="7" s="1"/>
  <c r="X477" i="7"/>
  <c r="C448" i="4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/>
  <c r="B536" i="11" l="1"/>
  <c r="B466" i="8"/>
  <c r="Y460" i="8"/>
  <c r="Y463" i="8" s="1"/>
  <c r="C482" i="4"/>
  <c r="C485" i="4" s="1"/>
  <c r="Y451" i="4"/>
  <c r="Y464" i="4" s="1"/>
  <c r="Y447" i="4" s="1"/>
  <c r="Y443" i="4"/>
  <c r="Y446" i="4" s="1"/>
  <c r="X451" i="4"/>
  <c r="B449" i="4"/>
  <c r="C505" i="8"/>
  <c r="C508" i="8" s="1"/>
  <c r="X488" i="11"/>
  <c r="C191" i="1"/>
  <c r="C437" i="5"/>
  <c r="C440" i="5" s="1"/>
  <c r="Y468" i="8"/>
  <c r="Y487" i="8" s="1"/>
  <c r="Y464" i="8" s="1"/>
  <c r="Y465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48" i="4" l="1"/>
  <c r="X465" i="9"/>
  <c r="X449" i="4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491" i="4"/>
  <c r="C504" i="4" s="1"/>
  <c r="C486" i="4" s="1"/>
  <c r="C487" i="4" s="1"/>
  <c r="B489" i="4" s="1"/>
  <c r="B491" i="4"/>
  <c r="C586" i="11"/>
  <c r="X589" i="11" s="1"/>
  <c r="Y491" i="4"/>
  <c r="Y504" i="4" s="1"/>
  <c r="Y486" i="4" s="1"/>
  <c r="Y482" i="4"/>
  <c r="Y485" i="4" s="1"/>
  <c r="X491" i="4"/>
  <c r="Y445" i="5"/>
  <c r="Y458" i="5" s="1"/>
  <c r="Y441" i="5" s="1"/>
  <c r="Y442" i="5" s="1"/>
  <c r="X445" i="5"/>
  <c r="B443" i="5"/>
  <c r="Y589" i="11"/>
  <c r="Y608" i="11" s="1"/>
  <c r="Y585" i="11" s="1"/>
  <c r="C626" i="11"/>
  <c r="C629" i="11" s="1"/>
  <c r="Y581" i="11"/>
  <c r="Y584" i="11" s="1"/>
  <c r="B587" i="11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9" i="9" s="1"/>
  <c r="C556" i="9" s="1"/>
  <c r="X514" i="8"/>
  <c r="Y514" i="8"/>
  <c r="Y526" i="8" s="1"/>
  <c r="Y509" i="8" s="1"/>
  <c r="Y508" i="8"/>
  <c r="Y194" i="1"/>
  <c r="Y196" i="1" s="1"/>
  <c r="Y487" i="4" l="1"/>
  <c r="X488" i="4" s="1"/>
  <c r="Y586" i="11"/>
  <c r="B635" i="11" s="1"/>
  <c r="C530" i="4"/>
  <c r="C533" i="4" s="1"/>
  <c r="C474" i="5"/>
  <c r="C477" i="5" s="1"/>
  <c r="B492" i="6"/>
  <c r="C483" i="6"/>
  <c r="C486" i="6" s="1"/>
  <c r="C635" i="11"/>
  <c r="C654" i="11" s="1"/>
  <c r="C630" i="11" s="1"/>
  <c r="C631" i="11" s="1"/>
  <c r="Y635" i="11" s="1"/>
  <c r="Y654" i="11" s="1"/>
  <c r="Y630" i="11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C538" i="4" l="1"/>
  <c r="C557" i="4" s="1"/>
  <c r="C534" i="4" s="1"/>
  <c r="C535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C597" i="9"/>
  <c r="C600" i="9" s="1"/>
  <c r="X560" i="9"/>
  <c r="B558" i="9"/>
  <c r="Y560" i="9"/>
  <c r="Y579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9" i="11" l="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538" i="4"/>
  <c r="B536" i="4"/>
  <c r="Y538" i="4"/>
  <c r="Y557" i="4" s="1"/>
  <c r="Y534" i="4" s="1"/>
  <c r="Y530" i="4"/>
  <c r="Y533" i="4" s="1"/>
  <c r="C575" i="4"/>
  <c r="C578" i="4" s="1"/>
  <c r="X492" i="6"/>
  <c r="Y483" i="5"/>
  <c r="Y496" i="5" s="1"/>
  <c r="Y478" i="5" s="1"/>
  <c r="Y479" i="5" s="1"/>
  <c r="C530" i="5" s="1"/>
  <c r="C549" i="5" s="1"/>
  <c r="C526" i="5" s="1"/>
  <c r="X483" i="5"/>
  <c r="B490" i="6"/>
  <c r="Y245" i="1"/>
  <c r="Y264" i="1" s="1"/>
  <c r="Y240" i="1" s="1"/>
  <c r="Y241" i="1" s="1"/>
  <c r="B243" i="1"/>
  <c r="X245" i="1"/>
  <c r="B481" i="2"/>
  <c r="Y474" i="2"/>
  <c r="Y477" i="2" s="1"/>
  <c r="Y483" i="2"/>
  <c r="Y494" i="2" s="1"/>
  <c r="Y478" i="2" s="1"/>
  <c r="Y557" i="9"/>
  <c r="C606" i="9" s="1"/>
  <c r="C625" i="9" s="1"/>
  <c r="C601" i="9" s="1"/>
  <c r="C602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Y552" i="8" l="1"/>
  <c r="Y555" i="8" s="1"/>
  <c r="Y557" i="8" s="1"/>
  <c r="B558" i="8"/>
  <c r="C536" i="6"/>
  <c r="C555" i="6" s="1"/>
  <c r="C532" i="6" s="1"/>
  <c r="C528" i="6"/>
  <c r="C531" i="6" s="1"/>
  <c r="C719" i="11"/>
  <c r="C722" i="11" s="1"/>
  <c r="Y682" i="11"/>
  <c r="Y701" i="11" s="1"/>
  <c r="Y678" i="11" s="1"/>
  <c r="Y674" i="11"/>
  <c r="Y677" i="11" s="1"/>
  <c r="B680" i="11"/>
  <c r="X632" i="11"/>
  <c r="Y535" i="4"/>
  <c r="C584" i="4" s="1"/>
  <c r="C603" i="4" s="1"/>
  <c r="C579" i="4" s="1"/>
  <c r="C580" i="4" s="1"/>
  <c r="X489" i="6"/>
  <c r="Y479" i="2"/>
  <c r="C520" i="2" s="1"/>
  <c r="C523" i="2" s="1"/>
  <c r="C283" i="1"/>
  <c r="C286" i="1" s="1"/>
  <c r="C291" i="1"/>
  <c r="C310" i="1" s="1"/>
  <c r="C287" i="1" s="1"/>
  <c r="X480" i="5"/>
  <c r="C522" i="5"/>
  <c r="C525" i="5" s="1"/>
  <c r="C527" i="5" s="1"/>
  <c r="Y530" i="5" s="1"/>
  <c r="Y549" i="5" s="1"/>
  <c r="Y526" i="5" s="1"/>
  <c r="Y679" i="11"/>
  <c r="C728" i="11" s="1"/>
  <c r="C747" i="11" s="1"/>
  <c r="C723" i="11" s="1"/>
  <c r="C724" i="11" s="1"/>
  <c r="B606" i="9"/>
  <c r="X558" i="9"/>
  <c r="B622" i="7"/>
  <c r="X574" i="7"/>
  <c r="Y606" i="9"/>
  <c r="Y625" i="9" s="1"/>
  <c r="Y601" i="9" s="1"/>
  <c r="B604" i="9"/>
  <c r="X606" i="9"/>
  <c r="Y597" i="9"/>
  <c r="Y622" i="7"/>
  <c r="Y641" i="7" s="1"/>
  <c r="Y617" i="7" s="1"/>
  <c r="B620" i="7"/>
  <c r="X622" i="7"/>
  <c r="Y613" i="7"/>
  <c r="X242" i="1"/>
  <c r="C533" i="6" l="1"/>
  <c r="X536" i="4"/>
  <c r="B584" i="4"/>
  <c r="B582" i="4"/>
  <c r="X584" i="4"/>
  <c r="Y575" i="4"/>
  <c r="Y584" i="4"/>
  <c r="Y603" i="4" s="1"/>
  <c r="Y579" i="4" s="1"/>
  <c r="C528" i="2"/>
  <c r="C547" i="2" s="1"/>
  <c r="C524" i="2" s="1"/>
  <c r="C525" i="2" s="1"/>
  <c r="X528" i="2" s="1"/>
  <c r="X480" i="2"/>
  <c r="Y522" i="5"/>
  <c r="Y525" i="5" s="1"/>
  <c r="Y527" i="5" s="1"/>
  <c r="X530" i="5"/>
  <c r="C567" i="5"/>
  <c r="C570" i="5" s="1"/>
  <c r="B528" i="5"/>
  <c r="X680" i="11"/>
  <c r="B728" i="11"/>
  <c r="C653" i="9"/>
  <c r="C672" i="9" s="1"/>
  <c r="C649" i="9" s="1"/>
  <c r="Y600" i="9"/>
  <c r="Y602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573" i="6" l="1"/>
  <c r="C576" i="6" s="1"/>
  <c r="Y528" i="6"/>
  <c r="Y531" i="6" s="1"/>
  <c r="Y536" i="6"/>
  <c r="Y555" i="6" s="1"/>
  <c r="Y532" i="6" s="1"/>
  <c r="B534" i="6"/>
  <c r="X536" i="6"/>
  <c r="C631" i="4"/>
  <c r="C650" i="4" s="1"/>
  <c r="C627" i="4" s="1"/>
  <c r="Y578" i="4"/>
  <c r="Y580" i="4" s="1"/>
  <c r="Y520" i="2"/>
  <c r="Y523" i="2" s="1"/>
  <c r="C565" i="2"/>
  <c r="C568" i="2" s="1"/>
  <c r="Y528" i="2"/>
  <c r="Y547" i="2" s="1"/>
  <c r="Y524" i="2" s="1"/>
  <c r="B526" i="2"/>
  <c r="C576" i="5"/>
  <c r="C595" i="5" s="1"/>
  <c r="C571" i="5" s="1"/>
  <c r="C572" i="5" s="1"/>
  <c r="B576" i="5"/>
  <c r="X528" i="5"/>
  <c r="Y283" i="1"/>
  <c r="Y286" i="1" s="1"/>
  <c r="C645" i="9"/>
  <c r="C648" i="9" s="1"/>
  <c r="C650" i="9" s="1"/>
  <c r="X603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3" i="6" l="1"/>
  <c r="X581" i="4"/>
  <c r="C623" i="4"/>
  <c r="C626" i="4" s="1"/>
  <c r="C628" i="4" s="1"/>
  <c r="Y525" i="2"/>
  <c r="B574" i="2" s="1"/>
  <c r="B574" i="5"/>
  <c r="Y576" i="5"/>
  <c r="Y595" i="5" s="1"/>
  <c r="Y571" i="5" s="1"/>
  <c r="Y567" i="5"/>
  <c r="X576" i="5"/>
  <c r="Y653" i="9"/>
  <c r="Y672" i="9" s="1"/>
  <c r="Y649" i="9" s="1"/>
  <c r="Y645" i="9"/>
  <c r="Y648" i="9" s="1"/>
  <c r="C690" i="9"/>
  <c r="C693" i="9" s="1"/>
  <c r="X653" i="9"/>
  <c r="B651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82" i="6" l="1"/>
  <c r="C582" i="6"/>
  <c r="C601" i="6" s="1"/>
  <c r="C577" i="6" s="1"/>
  <c r="C578" i="6" s="1"/>
  <c r="X534" i="6"/>
  <c r="Y631" i="4"/>
  <c r="Y650" i="4" s="1"/>
  <c r="Y627" i="4" s="1"/>
  <c r="Y623" i="4"/>
  <c r="Y626" i="4" s="1"/>
  <c r="C668" i="4"/>
  <c r="C671" i="4" s="1"/>
  <c r="X631" i="4"/>
  <c r="B629" i="4"/>
  <c r="X526" i="2"/>
  <c r="C574" i="2"/>
  <c r="C593" i="2" s="1"/>
  <c r="C569" i="2" s="1"/>
  <c r="C570" i="2" s="1"/>
  <c r="B572" i="2" s="1"/>
  <c r="C337" i="1"/>
  <c r="C356" i="1" s="1"/>
  <c r="C332" i="1" s="1"/>
  <c r="C328" i="1"/>
  <c r="C331" i="1" s="1"/>
  <c r="C623" i="5"/>
  <c r="C642" i="5" s="1"/>
  <c r="C619" i="5" s="1"/>
  <c r="Y570" i="5"/>
  <c r="Y572" i="5" s="1"/>
  <c r="Y650" i="9"/>
  <c r="X651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82" i="6" l="1"/>
  <c r="Y601" i="6" s="1"/>
  <c r="Y577" i="6" s="1"/>
  <c r="B580" i="6"/>
  <c r="Y573" i="6"/>
  <c r="X582" i="6"/>
  <c r="Y628" i="4"/>
  <c r="C677" i="4" s="1"/>
  <c r="C696" i="4" s="1"/>
  <c r="C672" i="4" s="1"/>
  <c r="C673" i="4" s="1"/>
  <c r="Y565" i="2"/>
  <c r="C621" i="2" s="1"/>
  <c r="C640" i="2" s="1"/>
  <c r="C617" i="2" s="1"/>
  <c r="Y574" i="2"/>
  <c r="Y593" i="2" s="1"/>
  <c r="Y569" i="2" s="1"/>
  <c r="X574" i="2"/>
  <c r="C333" i="1"/>
  <c r="C615" i="5"/>
  <c r="C618" i="5" s="1"/>
  <c r="C620" i="5" s="1"/>
  <c r="X573" i="5"/>
  <c r="C699" i="9"/>
  <c r="C718" i="9" s="1"/>
  <c r="C694" i="9" s="1"/>
  <c r="C695" i="9" s="1"/>
  <c r="B697" i="9" s="1"/>
  <c r="B699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B677" i="4" l="1"/>
  <c r="Y576" i="6"/>
  <c r="Y578" i="6" s="1"/>
  <c r="C629" i="6"/>
  <c r="C648" i="6" s="1"/>
  <c r="C625" i="6" s="1"/>
  <c r="X629" i="4"/>
  <c r="X677" i="4"/>
  <c r="Y677" i="4"/>
  <c r="Y696" i="4" s="1"/>
  <c r="Y672" i="4" s="1"/>
  <c r="B675" i="4"/>
  <c r="Y668" i="4"/>
  <c r="Y568" i="2"/>
  <c r="Y570" i="2" s="1"/>
  <c r="Y328" i="1"/>
  <c r="Y331" i="1" s="1"/>
  <c r="Y337" i="1"/>
  <c r="Y351" i="1" s="1"/>
  <c r="Y332" i="1" s="1"/>
  <c r="X337" i="1"/>
  <c r="B335" i="1"/>
  <c r="Y699" i="9"/>
  <c r="Y718" i="9" s="1"/>
  <c r="Y694" i="9" s="1"/>
  <c r="X623" i="5"/>
  <c r="B621" i="5"/>
  <c r="Y623" i="5"/>
  <c r="Y642" i="5" s="1"/>
  <c r="Y619" i="5" s="1"/>
  <c r="Y615" i="5"/>
  <c r="Y618" i="5" s="1"/>
  <c r="C660" i="5"/>
  <c r="C663" i="5" s="1"/>
  <c r="X699" i="9"/>
  <c r="Y690" i="9"/>
  <c r="Y693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X579" i="6" l="1"/>
  <c r="C621" i="6"/>
  <c r="C624" i="6" s="1"/>
  <c r="C626" i="6" s="1"/>
  <c r="C724" i="4"/>
  <c r="C743" i="4" s="1"/>
  <c r="C720" i="4" s="1"/>
  <c r="Y671" i="4"/>
  <c r="Y673" i="4" s="1"/>
  <c r="C613" i="2"/>
  <c r="C616" i="2" s="1"/>
  <c r="C618" i="2" s="1"/>
  <c r="C658" i="2" s="1"/>
  <c r="C661" i="2" s="1"/>
  <c r="X571" i="2"/>
  <c r="Y333" i="1"/>
  <c r="C376" i="1" s="1"/>
  <c r="C379" i="1" s="1"/>
  <c r="Y695" i="9"/>
  <c r="X696" i="9" s="1"/>
  <c r="Y620" i="5"/>
  <c r="C669" i="5" s="1"/>
  <c r="C688" i="5" s="1"/>
  <c r="C664" i="5" s="1"/>
  <c r="C665" i="5" s="1"/>
  <c r="C746" i="9"/>
  <c r="C765" i="9" s="1"/>
  <c r="C742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9" i="6" l="1"/>
  <c r="Y648" i="6" s="1"/>
  <c r="Y625" i="6" s="1"/>
  <c r="C666" i="6"/>
  <c r="C669" i="6" s="1"/>
  <c r="X629" i="6"/>
  <c r="B627" i="6"/>
  <c r="Y621" i="6"/>
  <c r="Y624" i="6" s="1"/>
  <c r="C738" i="9"/>
  <c r="C741" i="9" s="1"/>
  <c r="C743" i="9" s="1"/>
  <c r="Y746" i="9" s="1"/>
  <c r="Y765" i="9" s="1"/>
  <c r="Y742" i="9" s="1"/>
  <c r="X674" i="4"/>
  <c r="C716" i="4"/>
  <c r="C719" i="4" s="1"/>
  <c r="C721" i="4" s="1"/>
  <c r="X621" i="2"/>
  <c r="Y621" i="2"/>
  <c r="Y640" i="2" s="1"/>
  <c r="Y617" i="2" s="1"/>
  <c r="Y613" i="2"/>
  <c r="Y616" i="2" s="1"/>
  <c r="B619" i="2"/>
  <c r="C384" i="1"/>
  <c r="C398" i="1" s="1"/>
  <c r="C380" i="1" s="1"/>
  <c r="C381" i="1" s="1"/>
  <c r="X334" i="1"/>
  <c r="X621" i="5"/>
  <c r="B669" i="5"/>
  <c r="B667" i="5"/>
  <c r="Y660" i="5"/>
  <c r="Y669" i="5"/>
  <c r="Y688" i="5" s="1"/>
  <c r="Y664" i="5" s="1"/>
  <c r="X669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26" i="6" l="1"/>
  <c r="C675" i="6" s="1"/>
  <c r="C694" i="6" s="1"/>
  <c r="C670" i="6" s="1"/>
  <c r="C671" i="6" s="1"/>
  <c r="B722" i="4"/>
  <c r="C761" i="4"/>
  <c r="C764" i="4" s="1"/>
  <c r="X724" i="4"/>
  <c r="Y724" i="4"/>
  <c r="Y743" i="4" s="1"/>
  <c r="Y720" i="4" s="1"/>
  <c r="Y716" i="4"/>
  <c r="Y719" i="4" s="1"/>
  <c r="Y618" i="2"/>
  <c r="C667" i="2" s="1"/>
  <c r="C686" i="2" s="1"/>
  <c r="C662" i="2" s="1"/>
  <c r="C663" i="2" s="1"/>
  <c r="B665" i="2" s="1"/>
  <c r="Y384" i="1"/>
  <c r="Y398" i="1" s="1"/>
  <c r="Y380" i="1" s="1"/>
  <c r="X384" i="1"/>
  <c r="Y376" i="1"/>
  <c r="Y379" i="1" s="1"/>
  <c r="B382" i="1"/>
  <c r="C716" i="5"/>
  <c r="C735" i="5" s="1"/>
  <c r="C712" i="5" s="1"/>
  <c r="Y663" i="5"/>
  <c r="Y665" i="5" s="1"/>
  <c r="X746" i="9"/>
  <c r="Y738" i="9"/>
  <c r="Y741" i="9" s="1"/>
  <c r="Y743" i="9" s="1"/>
  <c r="X744" i="9" s="1"/>
  <c r="B744" i="9"/>
  <c r="C783" i="9"/>
  <c r="C786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7" i="6" l="1"/>
  <c r="B675" i="6"/>
  <c r="Y675" i="6"/>
  <c r="Y694" i="6" s="1"/>
  <c r="Y670" i="6" s="1"/>
  <c r="B673" i="6"/>
  <c r="Y666" i="6"/>
  <c r="X675" i="6"/>
  <c r="Y721" i="4"/>
  <c r="X722" i="4" s="1"/>
  <c r="Y658" i="2"/>
  <c r="C714" i="2" s="1"/>
  <c r="C733" i="2" s="1"/>
  <c r="C710" i="2" s="1"/>
  <c r="B667" i="2"/>
  <c r="X619" i="2"/>
  <c r="Y667" i="2"/>
  <c r="Y686" i="2" s="1"/>
  <c r="Y662" i="2" s="1"/>
  <c r="X667" i="2"/>
  <c r="Y381" i="1"/>
  <c r="X382" i="1" s="1"/>
  <c r="C708" i="5"/>
  <c r="C711" i="5" s="1"/>
  <c r="C713" i="5" s="1"/>
  <c r="X666" i="5"/>
  <c r="C792" i="9"/>
  <c r="C811" i="9" s="1"/>
  <c r="C787" i="9" s="1"/>
  <c r="C788" i="9" s="1"/>
  <c r="B790" i="9" s="1"/>
  <c r="B792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9" i="6" l="1"/>
  <c r="Y671" i="6" s="1"/>
  <c r="C722" i="6"/>
  <c r="C741" i="6" s="1"/>
  <c r="C718" i="6" s="1"/>
  <c r="B770" i="4"/>
  <c r="C770" i="4"/>
  <c r="C789" i="4" s="1"/>
  <c r="C765" i="4" s="1"/>
  <c r="C766" i="4" s="1"/>
  <c r="B768" i="4" s="1"/>
  <c r="Y661" i="2"/>
  <c r="Y663" i="2" s="1"/>
  <c r="C706" i="2" s="1"/>
  <c r="C709" i="2" s="1"/>
  <c r="C711" i="2" s="1"/>
  <c r="C425" i="1"/>
  <c r="C438" i="1" s="1"/>
  <c r="C420" i="1" s="1"/>
  <c r="C416" i="1"/>
  <c r="C419" i="1" s="1"/>
  <c r="B425" i="1"/>
  <c r="X716" i="5"/>
  <c r="C753" i="5"/>
  <c r="C756" i="5" s="1"/>
  <c r="Y716" i="5"/>
  <c r="Y735" i="5" s="1"/>
  <c r="Y712" i="5" s="1"/>
  <c r="B714" i="5"/>
  <c r="Y708" i="5"/>
  <c r="Y711" i="5" s="1"/>
  <c r="Y792" i="9"/>
  <c r="Y811" i="9" s="1"/>
  <c r="Y787" i="9" s="1"/>
  <c r="Y783" i="9"/>
  <c r="C839" i="9" s="1"/>
  <c r="C858" i="9" s="1"/>
  <c r="C835" i="9" s="1"/>
  <c r="X792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14" i="6" l="1"/>
  <c r="C717" i="6" s="1"/>
  <c r="C719" i="6" s="1"/>
  <c r="X672" i="6"/>
  <c r="Y761" i="4"/>
  <c r="Y770" i="4"/>
  <c r="Y789" i="4" s="1"/>
  <c r="Y765" i="4" s="1"/>
  <c r="X770" i="4"/>
  <c r="Y764" i="4"/>
  <c r="C817" i="4"/>
  <c r="C836" i="4" s="1"/>
  <c r="C813" i="4" s="1"/>
  <c r="X664" i="2"/>
  <c r="C421" i="1"/>
  <c r="Y713" i="5"/>
  <c r="X714" i="5" s="1"/>
  <c r="Y714" i="2"/>
  <c r="Y733" i="2" s="1"/>
  <c r="Y710" i="2" s="1"/>
  <c r="C751" i="2"/>
  <c r="C754" i="2" s="1"/>
  <c r="B712" i="2"/>
  <c r="X714" i="2"/>
  <c r="Y706" i="2"/>
  <c r="Y709" i="2" s="1"/>
  <c r="Y786" i="9"/>
  <c r="Y788" i="9" s="1"/>
  <c r="X789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66" i="4" l="1"/>
  <c r="Y714" i="6"/>
  <c r="Y717" i="6" s="1"/>
  <c r="Y722" i="6"/>
  <c r="Y741" i="6" s="1"/>
  <c r="Y718" i="6" s="1"/>
  <c r="X722" i="6"/>
  <c r="C759" i="6"/>
  <c r="C762" i="6" s="1"/>
  <c r="B720" i="6"/>
  <c r="C809" i="4"/>
  <c r="C812" i="4" s="1"/>
  <c r="C814" i="4" s="1"/>
  <c r="X767" i="4"/>
  <c r="Y711" i="2"/>
  <c r="B760" i="2" s="1"/>
  <c r="Y425" i="1"/>
  <c r="Y438" i="1" s="1"/>
  <c r="Y420" i="1" s="1"/>
  <c r="X425" i="1"/>
  <c r="Y419" i="1"/>
  <c r="B423" i="1"/>
  <c r="B762" i="5"/>
  <c r="C762" i="5"/>
  <c r="C781" i="5" s="1"/>
  <c r="C757" i="5" s="1"/>
  <c r="C758" i="5" s="1"/>
  <c r="Y762" i="5" s="1"/>
  <c r="Y781" i="5" s="1"/>
  <c r="Y757" i="5" s="1"/>
  <c r="C831" i="9"/>
  <c r="C834" i="9" s="1"/>
  <c r="C836" i="9" s="1"/>
  <c r="Y839" i="9" s="1"/>
  <c r="Y858" i="9" s="1"/>
  <c r="Y835" i="9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719" i="6" l="1"/>
  <c r="C854" i="4"/>
  <c r="C857" i="4" s="1"/>
  <c r="X817" i="4"/>
  <c r="B815" i="4"/>
  <c r="Y817" i="4"/>
  <c r="Y836" i="4" s="1"/>
  <c r="Y813" i="4" s="1"/>
  <c r="Y809" i="4"/>
  <c r="Y812" i="4" s="1"/>
  <c r="Y421" i="1"/>
  <c r="X422" i="1" s="1"/>
  <c r="X712" i="2"/>
  <c r="C760" i="2"/>
  <c r="C779" i="2" s="1"/>
  <c r="C755" i="2" s="1"/>
  <c r="C756" i="2" s="1"/>
  <c r="Y760" i="2" s="1"/>
  <c r="Y779" i="2" s="1"/>
  <c r="Y755" i="2" s="1"/>
  <c r="Y753" i="5"/>
  <c r="Y756" i="5" s="1"/>
  <c r="Y758" i="5" s="1"/>
  <c r="B760" i="5"/>
  <c r="X762" i="5"/>
  <c r="X839" i="9"/>
  <c r="Y831" i="9"/>
  <c r="Y834" i="9" s="1"/>
  <c r="Y836" i="9" s="1"/>
  <c r="C885" i="9" s="1"/>
  <c r="C904" i="9" s="1"/>
  <c r="C880" i="9" s="1"/>
  <c r="B837" i="9"/>
  <c r="C876" i="9"/>
  <c r="C879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X720" i="6" l="1"/>
  <c r="C768" i="6"/>
  <c r="C787" i="6" s="1"/>
  <c r="C763" i="6" s="1"/>
  <c r="C764" i="6" s="1"/>
  <c r="B768" i="6"/>
  <c r="Y814" i="4"/>
  <c r="X815" i="4" s="1"/>
  <c r="C462" i="1"/>
  <c r="C465" i="1" s="1"/>
  <c r="C470" i="1"/>
  <c r="C484" i="1" s="1"/>
  <c r="C466" i="1" s="1"/>
  <c r="X760" i="2"/>
  <c r="Y751" i="2"/>
  <c r="C807" i="2" s="1"/>
  <c r="C826" i="2" s="1"/>
  <c r="C803" i="2" s="1"/>
  <c r="B758" i="2"/>
  <c r="C809" i="5"/>
  <c r="C828" i="5" s="1"/>
  <c r="C805" i="5" s="1"/>
  <c r="C954" i="11"/>
  <c r="C957" i="11" s="1"/>
  <c r="C959" i="11" s="1"/>
  <c r="X759" i="5"/>
  <c r="C801" i="5"/>
  <c r="C804" i="5" s="1"/>
  <c r="C881" i="9"/>
  <c r="Y885" i="9" s="1"/>
  <c r="Y904" i="9" s="1"/>
  <c r="Y880" i="9" s="1"/>
  <c r="X837" i="9"/>
  <c r="X911" i="11"/>
  <c r="B885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B863" i="4" l="1"/>
  <c r="Y759" i="6"/>
  <c r="B766" i="6"/>
  <c r="X768" i="6"/>
  <c r="Y768" i="6"/>
  <c r="Y787" i="6" s="1"/>
  <c r="Y763" i="6" s="1"/>
  <c r="C863" i="4"/>
  <c r="C882" i="4" s="1"/>
  <c r="C858" i="4" s="1"/>
  <c r="C859" i="4" s="1"/>
  <c r="X863" i="4" s="1"/>
  <c r="C467" i="1"/>
  <c r="B468" i="1" s="1"/>
  <c r="Y754" i="2"/>
  <c r="Y756" i="2" s="1"/>
  <c r="C799" i="2" s="1"/>
  <c r="C802" i="2" s="1"/>
  <c r="C804" i="2" s="1"/>
  <c r="C806" i="5"/>
  <c r="X809" i="5" s="1"/>
  <c r="X885" i="9"/>
  <c r="B883" i="9"/>
  <c r="Y876" i="9"/>
  <c r="Y879" i="9" s="1"/>
  <c r="Y881" i="9" s="1"/>
  <c r="C933" i="9" s="1"/>
  <c r="C952" i="9" s="1"/>
  <c r="C929" i="9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15" i="6" l="1"/>
  <c r="C834" i="6" s="1"/>
  <c r="C811" i="6" s="1"/>
  <c r="Y762" i="6"/>
  <c r="Y764" i="6" s="1"/>
  <c r="Y863" i="4"/>
  <c r="Y882" i="4" s="1"/>
  <c r="Y858" i="4" s="1"/>
  <c r="Y854" i="4"/>
  <c r="Y857" i="4" s="1"/>
  <c r="B861" i="4"/>
  <c r="X470" i="1"/>
  <c r="Y470" i="1"/>
  <c r="Y484" i="1" s="1"/>
  <c r="Y466" i="1" s="1"/>
  <c r="Y462" i="1"/>
  <c r="Y465" i="1" s="1"/>
  <c r="X757" i="2"/>
  <c r="Y809" i="5"/>
  <c r="Y828" i="5" s="1"/>
  <c r="Y805" i="5" s="1"/>
  <c r="Y801" i="5"/>
  <c r="Y804" i="5" s="1"/>
  <c r="B807" i="5"/>
  <c r="C846" i="5"/>
  <c r="C849" i="5" s="1"/>
  <c r="C885" i="8"/>
  <c r="C904" i="8" s="1"/>
  <c r="C880" i="8" s="1"/>
  <c r="C881" i="8" s="1"/>
  <c r="B883" i="8" s="1"/>
  <c r="Y807" i="2"/>
  <c r="Y826" i="2" s="1"/>
  <c r="Y803" i="2" s="1"/>
  <c r="C844" i="2"/>
  <c r="C847" i="2" s="1"/>
  <c r="B805" i="2"/>
  <c r="Y799" i="2"/>
  <c r="Y802" i="2" s="1"/>
  <c r="X807" i="2"/>
  <c r="C925" i="9"/>
  <c r="C928" i="9" s="1"/>
  <c r="C930" i="9" s="1"/>
  <c r="X882" i="9"/>
  <c r="B885" i="8"/>
  <c r="X853" i="7"/>
  <c r="B901" i="7"/>
  <c r="Y901" i="7"/>
  <c r="Y920" i="7" s="1"/>
  <c r="Y896" i="7" s="1"/>
  <c r="B899" i="7"/>
  <c r="Y892" i="7"/>
  <c r="Y895" i="7" s="1"/>
  <c r="X901" i="7"/>
  <c r="Y959" i="11"/>
  <c r="C807" i="6" l="1"/>
  <c r="C810" i="6" s="1"/>
  <c r="C812" i="6" s="1"/>
  <c r="X765" i="6"/>
  <c r="Y859" i="4"/>
  <c r="Y467" i="1"/>
  <c r="Y885" i="8"/>
  <c r="Y904" i="8" s="1"/>
  <c r="Y880" i="8" s="1"/>
  <c r="Y806" i="5"/>
  <c r="B855" i="5" s="1"/>
  <c r="Y876" i="8"/>
  <c r="Y879" i="8" s="1"/>
  <c r="X885" i="8"/>
  <c r="Y804" i="2"/>
  <c r="X805" i="2" s="1"/>
  <c r="Y897" i="7"/>
  <c r="C941" i="7" s="1"/>
  <c r="C944" i="7" s="1"/>
  <c r="Y933" i="9"/>
  <c r="Y952" i="9" s="1"/>
  <c r="Y929" i="9" s="1"/>
  <c r="Y925" i="9"/>
  <c r="Y928" i="9" s="1"/>
  <c r="C970" i="9"/>
  <c r="C973" i="9" s="1"/>
  <c r="X933" i="9"/>
  <c r="B931" i="9"/>
  <c r="C1008" i="11"/>
  <c r="C1027" i="11" s="1"/>
  <c r="C1003" i="11" s="1"/>
  <c r="C1004" i="11" s="1"/>
  <c r="X960" i="11"/>
  <c r="B1008" i="11"/>
  <c r="Y807" i="6" l="1"/>
  <c r="Y810" i="6" s="1"/>
  <c r="B813" i="6"/>
  <c r="Y815" i="6"/>
  <c r="Y834" i="6" s="1"/>
  <c r="Y811" i="6" s="1"/>
  <c r="C852" i="6"/>
  <c r="C855" i="6" s="1"/>
  <c r="X815" i="6"/>
  <c r="Y881" i="8"/>
  <c r="C903" i="4"/>
  <c r="C906" i="4" s="1"/>
  <c r="C911" i="4"/>
  <c r="C930" i="4" s="1"/>
  <c r="C907" i="4" s="1"/>
  <c r="C908" i="4" s="1"/>
  <c r="X860" i="4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C933" i="8"/>
  <c r="C952" i="8" s="1"/>
  <c r="C929" i="8" s="1"/>
  <c r="C925" i="8"/>
  <c r="C928" i="8" s="1"/>
  <c r="X882" i="8"/>
  <c r="X807" i="5"/>
  <c r="C855" i="5"/>
  <c r="C874" i="5" s="1"/>
  <c r="C850" i="5" s="1"/>
  <c r="C851" i="5" s="1"/>
  <c r="Y855" i="5" s="1"/>
  <c r="Y874" i="5" s="1"/>
  <c r="Y850" i="5" s="1"/>
  <c r="C853" i="2"/>
  <c r="C872" i="2" s="1"/>
  <c r="C848" i="2" s="1"/>
  <c r="C849" i="2" s="1"/>
  <c r="X853" i="2" s="1"/>
  <c r="B853" i="2"/>
  <c r="X898" i="7"/>
  <c r="Y930" i="9"/>
  <c r="Y1008" i="11"/>
  <c r="Y1027" i="11" s="1"/>
  <c r="Y1003" i="11" s="1"/>
  <c r="B1006" i="11"/>
  <c r="Y999" i="11"/>
  <c r="X1008" i="11"/>
  <c r="Y812" i="6" l="1"/>
  <c r="Y903" i="4"/>
  <c r="Y906" i="4" s="1"/>
  <c r="B909" i="4"/>
  <c r="Y911" i="4"/>
  <c r="Y930" i="4" s="1"/>
  <c r="Y907" i="4" s="1"/>
  <c r="Y908" i="4" s="1"/>
  <c r="X911" i="4"/>
  <c r="C948" i="4"/>
  <c r="C951" i="4" s="1"/>
  <c r="C505" i="1"/>
  <c r="X509" i="1" s="1"/>
  <c r="C930" i="8"/>
  <c r="Y925" i="8" s="1"/>
  <c r="Y928" i="8" s="1"/>
  <c r="Y846" i="5"/>
  <c r="Y849" i="5" s="1"/>
  <c r="Y851" i="5" s="1"/>
  <c r="C903" i="5" s="1"/>
  <c r="C922" i="5" s="1"/>
  <c r="C899" i="5" s="1"/>
  <c r="X855" i="5"/>
  <c r="B853" i="5"/>
  <c r="B851" i="2"/>
  <c r="Y853" i="2"/>
  <c r="Y872" i="2" s="1"/>
  <c r="Y848" i="2" s="1"/>
  <c r="Y844" i="2"/>
  <c r="Y847" i="2" s="1"/>
  <c r="B947" i="7"/>
  <c r="Y949" i="7"/>
  <c r="Y968" i="7" s="1"/>
  <c r="Y945" i="7" s="1"/>
  <c r="Y946" i="7" s="1"/>
  <c r="X949" i="7"/>
  <c r="C986" i="7"/>
  <c r="C989" i="7" s="1"/>
  <c r="C979" i="9"/>
  <c r="C998" i="9" s="1"/>
  <c r="C974" i="9" s="1"/>
  <c r="C975" i="9" s="1"/>
  <c r="X931" i="9"/>
  <c r="B979" i="9"/>
  <c r="C1055" i="11"/>
  <c r="C1074" i="11" s="1"/>
  <c r="C1051" i="11" s="1"/>
  <c r="Y1002" i="11"/>
  <c r="Y1004" i="11" s="1"/>
  <c r="X813" i="6" l="1"/>
  <c r="B861" i="6"/>
  <c r="C861" i="6"/>
  <c r="C880" i="6" s="1"/>
  <c r="C856" i="6" s="1"/>
  <c r="C857" i="6" s="1"/>
  <c r="C957" i="4"/>
  <c r="C976" i="4" s="1"/>
  <c r="C952" i="4" s="1"/>
  <c r="C953" i="4" s="1"/>
  <c r="X909" i="4"/>
  <c r="B957" i="4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95" i="5"/>
  <c r="C898" i="5" s="1"/>
  <c r="C900" i="5" s="1"/>
  <c r="X903" i="5" s="1"/>
  <c r="X852" i="5"/>
  <c r="Y849" i="2"/>
  <c r="C901" i="2" s="1"/>
  <c r="C920" i="2" s="1"/>
  <c r="C897" i="2" s="1"/>
  <c r="Y979" i="9"/>
  <c r="Y998" i="9" s="1"/>
  <c r="Y974" i="9" s="1"/>
  <c r="B977" i="9"/>
  <c r="Y970" i="9"/>
  <c r="X979" i="9"/>
  <c r="C995" i="7"/>
  <c r="C1014" i="7" s="1"/>
  <c r="C990" i="7" s="1"/>
  <c r="C991" i="7" s="1"/>
  <c r="X947" i="7"/>
  <c r="B995" i="7"/>
  <c r="C1047" i="11"/>
  <c r="C1050" i="11" s="1"/>
  <c r="C1052" i="11" s="1"/>
  <c r="X1005" i="11"/>
  <c r="B859" i="6" l="1"/>
  <c r="Y852" i="6"/>
  <c r="Y855" i="6" s="1"/>
  <c r="Y861" i="6"/>
  <c r="Y880" i="6" s="1"/>
  <c r="Y856" i="6" s="1"/>
  <c r="X861" i="6"/>
  <c r="Y957" i="4"/>
  <c r="Y976" i="4" s="1"/>
  <c r="Y952" i="4" s="1"/>
  <c r="Y948" i="4"/>
  <c r="B955" i="4"/>
  <c r="X957" i="4"/>
  <c r="Y505" i="1"/>
  <c r="C559" i="1" s="1"/>
  <c r="C578" i="1" s="1"/>
  <c r="C555" i="1" s="1"/>
  <c r="C979" i="8"/>
  <c r="C998" i="8" s="1"/>
  <c r="C974" i="8" s="1"/>
  <c r="C975" i="8" s="1"/>
  <c r="B977" i="8" s="1"/>
  <c r="C940" i="5"/>
  <c r="C943" i="5" s="1"/>
  <c r="Y895" i="5"/>
  <c r="Y898" i="5" s="1"/>
  <c r="B979" i="8"/>
  <c r="Y903" i="5"/>
  <c r="Y922" i="5" s="1"/>
  <c r="Y899" i="5" s="1"/>
  <c r="B901" i="5"/>
  <c r="X850" i="2"/>
  <c r="C893" i="2"/>
  <c r="C896" i="2" s="1"/>
  <c r="C898" i="2" s="1"/>
  <c r="Y893" i="2" s="1"/>
  <c r="Y896" i="2" s="1"/>
  <c r="C1026" i="9"/>
  <c r="C1045" i="9" s="1"/>
  <c r="C1022" i="9" s="1"/>
  <c r="Y973" i="9"/>
  <c r="Y975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857" i="6" l="1"/>
  <c r="Y900" i="5"/>
  <c r="C949" i="5" s="1"/>
  <c r="C968" i="5" s="1"/>
  <c r="C944" i="5" s="1"/>
  <c r="C945" i="5" s="1"/>
  <c r="Y949" i="5" s="1"/>
  <c r="Y968" i="5" s="1"/>
  <c r="Y944" i="5" s="1"/>
  <c r="Y951" i="4"/>
  <c r="Y953" i="4" s="1"/>
  <c r="C1004" i="4"/>
  <c r="C1023" i="4" s="1"/>
  <c r="C1000" i="4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C596" i="1" s="1"/>
  <c r="C599" i="1" s="1"/>
  <c r="X506" i="1"/>
  <c r="X901" i="5"/>
  <c r="Y901" i="2"/>
  <c r="Y920" i="2" s="1"/>
  <c r="Y897" i="2" s="1"/>
  <c r="Y898" i="2" s="1"/>
  <c r="X899" i="2" s="1"/>
  <c r="B899" i="2"/>
  <c r="X901" i="2"/>
  <c r="C938" i="2"/>
  <c r="C941" i="2" s="1"/>
  <c r="C1018" i="9"/>
  <c r="C1021" i="9" s="1"/>
  <c r="C1023" i="9" s="1"/>
  <c r="X976" i="9"/>
  <c r="C1042" i="7"/>
  <c r="C1061" i="7" s="1"/>
  <c r="C1038" i="7" s="1"/>
  <c r="Y989" i="7"/>
  <c r="Y991" i="7" s="1"/>
  <c r="Y1052" i="11"/>
  <c r="X858" i="6" l="1"/>
  <c r="C901" i="6"/>
  <c r="C904" i="6" s="1"/>
  <c r="C909" i="6"/>
  <c r="C928" i="6" s="1"/>
  <c r="C905" i="6" s="1"/>
  <c r="B949" i="5"/>
  <c r="Y973" i="8"/>
  <c r="X954" i="4"/>
  <c r="C996" i="4"/>
  <c r="C999" i="4" s="1"/>
  <c r="C1001" i="4" s="1"/>
  <c r="Y975" i="8"/>
  <c r="X976" i="8" s="1"/>
  <c r="Y940" i="5"/>
  <c r="C996" i="5" s="1"/>
  <c r="C1015" i="5" s="1"/>
  <c r="C992" i="5" s="1"/>
  <c r="X949" i="5"/>
  <c r="B947" i="5"/>
  <c r="X559" i="1"/>
  <c r="B557" i="1"/>
  <c r="Y551" i="1"/>
  <c r="Y554" i="1" s="1"/>
  <c r="Y559" i="1"/>
  <c r="Y578" i="1" s="1"/>
  <c r="Y555" i="1" s="1"/>
  <c r="C1018" i="8"/>
  <c r="C1021" i="8" s="1"/>
  <c r="C1023" i="8" s="1"/>
  <c r="Y1026" i="8" s="1"/>
  <c r="Y1045" i="8" s="1"/>
  <c r="Y1022" i="8" s="1"/>
  <c r="C947" i="2"/>
  <c r="C966" i="2" s="1"/>
  <c r="C942" i="2" s="1"/>
  <c r="C943" i="2" s="1"/>
  <c r="X947" i="2" s="1"/>
  <c r="B947" i="2"/>
  <c r="Y1026" i="9"/>
  <c r="Y1045" i="9" s="1"/>
  <c r="Y1022" i="9" s="1"/>
  <c r="Y1018" i="9"/>
  <c r="Y1021" i="9" s="1"/>
  <c r="C1063" i="9"/>
  <c r="C1066" i="9" s="1"/>
  <c r="X1026" i="9"/>
  <c r="B1024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C906" i="6" l="1"/>
  <c r="Y943" i="5"/>
  <c r="Y945" i="5" s="1"/>
  <c r="C988" i="5" s="1"/>
  <c r="C991" i="5" s="1"/>
  <c r="C993" i="5" s="1"/>
  <c r="Y988" i="5" s="1"/>
  <c r="Y991" i="5" s="1"/>
  <c r="X1004" i="4"/>
  <c r="B1002" i="4"/>
  <c r="Y1004" i="4"/>
  <c r="Y1023" i="4" s="1"/>
  <c r="Y1000" i="4" s="1"/>
  <c r="Y996" i="4"/>
  <c r="Y999" i="4" s="1"/>
  <c r="Y1001" i="4" s="1"/>
  <c r="X1002" i="4" s="1"/>
  <c r="C1041" i="4"/>
  <c r="C1044" i="4" s="1"/>
  <c r="Y556" i="1"/>
  <c r="C605" i="1" s="1"/>
  <c r="C624" i="1" s="1"/>
  <c r="C600" i="1" s="1"/>
  <c r="C601" i="1" s="1"/>
  <c r="X605" i="1" s="1"/>
  <c r="Y1018" i="8"/>
  <c r="Y1021" i="8" s="1"/>
  <c r="Y1023" i="8" s="1"/>
  <c r="X1024" i="8" s="1"/>
  <c r="B1024" i="8"/>
  <c r="X1026" i="8"/>
  <c r="C1063" i="8"/>
  <c r="C1066" i="8" s="1"/>
  <c r="B945" i="2"/>
  <c r="Y947" i="2"/>
  <c r="Y966" i="2" s="1"/>
  <c r="Y942" i="2" s="1"/>
  <c r="Y938" i="2"/>
  <c r="C994" i="2" s="1"/>
  <c r="C1013" i="2" s="1"/>
  <c r="C990" i="2" s="1"/>
  <c r="Y1023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B907" i="6" l="1"/>
  <c r="X909" i="6"/>
  <c r="Y909" i="6"/>
  <c r="Y928" i="6" s="1"/>
  <c r="Y905" i="6" s="1"/>
  <c r="C946" i="6"/>
  <c r="C949" i="6" s="1"/>
  <c r="Y901" i="6"/>
  <c r="Y904" i="6" s="1"/>
  <c r="Y906" i="6" s="1"/>
  <c r="X946" i="5"/>
  <c r="B994" i="5"/>
  <c r="C1033" i="5"/>
  <c r="C1036" i="5" s="1"/>
  <c r="Y996" i="5"/>
  <c r="Y1015" i="5" s="1"/>
  <c r="Y992" i="5" s="1"/>
  <c r="Y993" i="5" s="1"/>
  <c r="X996" i="5"/>
  <c r="C1050" i="4"/>
  <c r="C1069" i="4" s="1"/>
  <c r="C1045" i="4" s="1"/>
  <c r="C1046" i="4" s="1"/>
  <c r="B1050" i="4"/>
  <c r="B605" i="1"/>
  <c r="Y596" i="1"/>
  <c r="C652" i="1" s="1"/>
  <c r="C671" i="1" s="1"/>
  <c r="C648" i="1" s="1"/>
  <c r="B603" i="1"/>
  <c r="Y605" i="1"/>
  <c r="Y624" i="1" s="1"/>
  <c r="Y600" i="1" s="1"/>
  <c r="X557" i="1"/>
  <c r="Y941" i="2"/>
  <c r="Y943" i="2" s="1"/>
  <c r="X944" i="2" s="1"/>
  <c r="C1072" i="8"/>
  <c r="C1091" i="8" s="1"/>
  <c r="C1067" i="8" s="1"/>
  <c r="C1068" i="8" s="1"/>
  <c r="B1070" i="8" s="1"/>
  <c r="B1072" i="8"/>
  <c r="Y1097" i="11"/>
  <c r="X1098" i="11" s="1"/>
  <c r="C1072" i="9"/>
  <c r="C1091" i="9" s="1"/>
  <c r="C1067" i="9" s="1"/>
  <c r="C1068" i="9" s="1"/>
  <c r="X1024" i="9"/>
  <c r="B1072" i="9"/>
  <c r="Y1039" i="7"/>
  <c r="Y599" i="1" l="1"/>
  <c r="X907" i="6"/>
  <c r="C955" i="6"/>
  <c r="C974" i="6" s="1"/>
  <c r="C950" i="6" s="1"/>
  <c r="C951" i="6" s="1"/>
  <c r="B955" i="6"/>
  <c r="X1050" i="4"/>
  <c r="Y1050" i="4"/>
  <c r="Y1069" i="4" s="1"/>
  <c r="Y1045" i="4" s="1"/>
  <c r="Y1041" i="4"/>
  <c r="Y1044" i="4" s="1"/>
  <c r="B1048" i="4"/>
  <c r="Y601" i="1"/>
  <c r="C644" i="1" s="1"/>
  <c r="C647" i="1" s="1"/>
  <c r="C649" i="1" s="1"/>
  <c r="Y652" i="1" s="1"/>
  <c r="Y671" i="1" s="1"/>
  <c r="Y648" i="1" s="1"/>
  <c r="C986" i="2"/>
  <c r="C989" i="2" s="1"/>
  <c r="C991" i="2" s="1"/>
  <c r="Y994" i="2" s="1"/>
  <c r="Y1013" i="2" s="1"/>
  <c r="Y990" i="2" s="1"/>
  <c r="C1042" i="5"/>
  <c r="C1061" i="5" s="1"/>
  <c r="C1037" i="5" s="1"/>
  <c r="C1038" i="5" s="1"/>
  <c r="X994" i="5"/>
  <c r="B1042" i="5"/>
  <c r="Y1063" i="8"/>
  <c r="Y1066" i="8" s="1"/>
  <c r="Y1072" i="8"/>
  <c r="Y1091" i="8" s="1"/>
  <c r="Y1067" i="8" s="1"/>
  <c r="X1072" i="8"/>
  <c r="Y1072" i="9"/>
  <c r="Y1091" i="9" s="1"/>
  <c r="Y1067" i="9" s="1"/>
  <c r="B1070" i="9"/>
  <c r="Y1063" i="9"/>
  <c r="Y1066" i="9" s="1"/>
  <c r="X1072" i="9"/>
  <c r="C1088" i="7"/>
  <c r="C1107" i="7" s="1"/>
  <c r="C1083" i="7" s="1"/>
  <c r="C1084" i="7" s="1"/>
  <c r="X1040" i="7"/>
  <c r="B1088" i="7"/>
  <c r="Y1046" i="4" l="1"/>
  <c r="X1047" i="4" s="1"/>
  <c r="X955" i="6"/>
  <c r="Y946" i="6"/>
  <c r="B953" i="6"/>
  <c r="Y955" i="6"/>
  <c r="Y974" i="6" s="1"/>
  <c r="Y950" i="6" s="1"/>
  <c r="X652" i="1"/>
  <c r="Y644" i="1"/>
  <c r="Y647" i="1" s="1"/>
  <c r="Y649" i="1" s="1"/>
  <c r="B698" i="1" s="1"/>
  <c r="B650" i="1"/>
  <c r="X602" i="1"/>
  <c r="C689" i="1"/>
  <c r="C692" i="1" s="1"/>
  <c r="C1031" i="2"/>
  <c r="C1034" i="2" s="1"/>
  <c r="B992" i="2"/>
  <c r="Y986" i="2"/>
  <c r="Y989" i="2" s="1"/>
  <c r="Y991" i="2" s="1"/>
  <c r="X992" i="2" s="1"/>
  <c r="X994" i="2"/>
  <c r="Y1042" i="5"/>
  <c r="Y1061" i="5" s="1"/>
  <c r="Y1037" i="5" s="1"/>
  <c r="Y1033" i="5"/>
  <c r="Y1036" i="5" s="1"/>
  <c r="B1040" i="5"/>
  <c r="X1042" i="5"/>
  <c r="Y1068" i="8"/>
  <c r="X1069" i="8" s="1"/>
  <c r="Y1068" i="9"/>
  <c r="X1069" i="9" s="1"/>
  <c r="Y1088" i="7"/>
  <c r="Y1107" i="7" s="1"/>
  <c r="Y1083" i="7" s="1"/>
  <c r="B1086" i="7"/>
  <c r="Y1079" i="7"/>
  <c r="Y1082" i="7" s="1"/>
  <c r="X1088" i="7"/>
  <c r="Y949" i="6" l="1"/>
  <c r="Y951" i="6" s="1"/>
  <c r="C1002" i="6"/>
  <c r="C1021" i="6" s="1"/>
  <c r="C998" i="6" s="1"/>
  <c r="X650" i="1"/>
  <c r="C698" i="1"/>
  <c r="C717" i="1" s="1"/>
  <c r="C693" i="1" s="1"/>
  <c r="C694" i="1" s="1"/>
  <c r="Y689" i="1" s="1"/>
  <c r="Y692" i="1" s="1"/>
  <c r="C1040" i="2"/>
  <c r="C1059" i="2" s="1"/>
  <c r="C1035" i="2" s="1"/>
  <c r="C1036" i="2" s="1"/>
  <c r="X1040" i="2" s="1"/>
  <c r="B1040" i="2"/>
  <c r="Y1038" i="5"/>
  <c r="X1039" i="5" s="1"/>
  <c r="Y1084" i="7"/>
  <c r="X1085" i="7" s="1"/>
  <c r="X952" i="6" l="1"/>
  <c r="C994" i="6"/>
  <c r="C997" i="6" s="1"/>
  <c r="C999" i="6" s="1"/>
  <c r="C745" i="1"/>
  <c r="C764" i="1" s="1"/>
  <c r="C741" i="1" s="1"/>
  <c r="Y698" i="1"/>
  <c r="Y717" i="1" s="1"/>
  <c r="Y693" i="1" s="1"/>
  <c r="Y694" i="1" s="1"/>
  <c r="C737" i="1" s="1"/>
  <c r="C740" i="1" s="1"/>
  <c r="X698" i="1"/>
  <c r="B696" i="1"/>
  <c r="B1038" i="2"/>
  <c r="Y1031" i="2"/>
  <c r="Y1034" i="2" s="1"/>
  <c r="Y1040" i="2"/>
  <c r="Y1059" i="2" s="1"/>
  <c r="Y1035" i="2" s="1"/>
  <c r="C742" i="1" l="1"/>
  <c r="Y745" i="1" s="1"/>
  <c r="Y764" i="1" s="1"/>
  <c r="Y741" i="1" s="1"/>
  <c r="C1039" i="6"/>
  <c r="C1042" i="6" s="1"/>
  <c r="X1002" i="6"/>
  <c r="Y1002" i="6"/>
  <c r="Y1021" i="6" s="1"/>
  <c r="Y998" i="6" s="1"/>
  <c r="B1000" i="6"/>
  <c r="Y994" i="6"/>
  <c r="Y997" i="6" s="1"/>
  <c r="X695" i="1"/>
  <c r="Y1036" i="2"/>
  <c r="X1037" i="2" s="1"/>
  <c r="C782" i="1" l="1"/>
  <c r="C785" i="1" s="1"/>
  <c r="B743" i="1"/>
  <c r="Y737" i="1"/>
  <c r="Y740" i="1" s="1"/>
  <c r="Y742" i="1" s="1"/>
  <c r="C791" i="1" s="1"/>
  <c r="C810" i="1" s="1"/>
  <c r="C786" i="1" s="1"/>
  <c r="C787" i="1" s="1"/>
  <c r="X745" i="1"/>
  <c r="Y999" i="6"/>
  <c r="X1000" i="6" s="1"/>
  <c r="B1048" i="6" l="1"/>
  <c r="C1048" i="6"/>
  <c r="C1067" i="6" s="1"/>
  <c r="C1043" i="6" s="1"/>
  <c r="C1044" i="6" s="1"/>
  <c r="B1046" i="6" s="1"/>
  <c r="B791" i="1"/>
  <c r="X743" i="1"/>
  <c r="X791" i="1"/>
  <c r="Y782" i="1"/>
  <c r="B789" i="1"/>
  <c r="Y791" i="1"/>
  <c r="Y810" i="1" s="1"/>
  <c r="Y786" i="1" s="1"/>
  <c r="Y1048" i="6" l="1"/>
  <c r="Y1067" i="6" s="1"/>
  <c r="Y1043" i="6" s="1"/>
  <c r="X1048" i="6"/>
  <c r="Y1039" i="6"/>
  <c r="Y1042" i="6" s="1"/>
  <c r="C838" i="1"/>
  <c r="C857" i="1" s="1"/>
  <c r="C834" i="1" s="1"/>
  <c r="Y785" i="1"/>
  <c r="Y787" i="1" s="1"/>
  <c r="Y1044" i="6" l="1"/>
  <c r="X1045" i="6" s="1"/>
  <c r="X788" i="1"/>
  <c r="C830" i="1"/>
  <c r="C833" i="1" s="1"/>
  <c r="C835" i="1" s="1"/>
  <c r="X838" i="1" l="1"/>
  <c r="Y830" i="1"/>
  <c r="Y833" i="1" s="1"/>
  <c r="Y838" i="1"/>
  <c r="Y857" i="1" s="1"/>
  <c r="Y834" i="1" s="1"/>
  <c r="B836" i="1"/>
  <c r="C875" i="1"/>
  <c r="C878" i="1" s="1"/>
  <c r="Y835" i="1" l="1"/>
  <c r="X836" i="1" l="1"/>
  <c r="C884" i="1"/>
  <c r="C903" i="1" s="1"/>
  <c r="C879" i="1" s="1"/>
  <c r="C880" i="1" s="1"/>
  <c r="B884" i="1"/>
  <c r="X884" i="1" l="1"/>
  <c r="B882" i="1"/>
  <c r="Y884" i="1"/>
  <c r="Y903" i="1" s="1"/>
  <c r="Y879" i="1" s="1"/>
  <c r="Y875" i="1"/>
  <c r="Y878" i="1" s="1"/>
  <c r="Y880" i="1" l="1"/>
  <c r="X881" i="1" l="1"/>
  <c r="C924" i="1"/>
  <c r="C927" i="1" s="1"/>
  <c r="C932" i="1"/>
  <c r="C951" i="1" s="1"/>
  <c r="C928" i="1" s="1"/>
  <c r="C929" i="1" l="1"/>
  <c r="Y924" i="1" s="1"/>
  <c r="Y927" i="1" s="1"/>
  <c r="C969" i="1" l="1"/>
  <c r="C972" i="1" s="1"/>
  <c r="Y932" i="1"/>
  <c r="Y951" i="1" s="1"/>
  <c r="Y928" i="1" s="1"/>
  <c r="Y929" i="1" s="1"/>
  <c r="B930" i="1"/>
  <c r="X932" i="1"/>
  <c r="X930" i="1" l="1"/>
  <c r="B978" i="1"/>
  <c r="C978" i="1"/>
  <c r="C997" i="1" s="1"/>
  <c r="C973" i="1" s="1"/>
  <c r="C974" i="1" s="1"/>
  <c r="X978" i="1" l="1"/>
  <c r="Y969" i="1"/>
  <c r="B976" i="1"/>
  <c r="Y978" i="1"/>
  <c r="Y997" i="1" s="1"/>
  <c r="Y973" i="1" s="1"/>
  <c r="Y972" i="1" l="1"/>
  <c r="Y974" i="1" s="1"/>
  <c r="C1025" i="1"/>
  <c r="C1044" i="1" s="1"/>
  <c r="C1021" i="1" s="1"/>
  <c r="X975" i="1" l="1"/>
  <c r="C1017" i="1"/>
  <c r="C1020" i="1" s="1"/>
  <c r="C1022" i="1" s="1"/>
  <c r="C1062" i="1" l="1"/>
  <c r="C1065" i="1" s="1"/>
  <c r="Y1025" i="1"/>
  <c r="Y1044" i="1" s="1"/>
  <c r="Y1021" i="1" s="1"/>
  <c r="Y1017" i="1"/>
  <c r="Y1020" i="1" s="1"/>
  <c r="X1025" i="1"/>
  <c r="B1023" i="1"/>
  <c r="Y1022" i="1" l="1"/>
  <c r="X1023" i="1" s="1"/>
  <c r="C242" i="3"/>
  <c r="C244" i="3" s="1"/>
  <c r="Y239" i="3" s="1"/>
  <c r="C1071" i="1" l="1"/>
  <c r="C1090" i="1" s="1"/>
  <c r="C1066" i="1" s="1"/>
  <c r="C1067" i="1" s="1"/>
  <c r="B1069" i="1" s="1"/>
  <c r="B1071" i="1"/>
  <c r="B246" i="3"/>
  <c r="Y248" i="3"/>
  <c r="Y267" i="3" s="1"/>
  <c r="Y243" i="3" s="1"/>
  <c r="X248" i="3"/>
  <c r="Y242" i="3"/>
  <c r="X1071" i="1" l="1"/>
  <c r="Y1071" i="1"/>
  <c r="Y1090" i="1" s="1"/>
  <c r="Y1066" i="1" s="1"/>
  <c r="Y1062" i="1"/>
  <c r="Y1065" i="1" s="1"/>
  <c r="Y244" i="3"/>
  <c r="C294" i="3" s="1"/>
  <c r="C313" i="3" s="1"/>
  <c r="C290" i="3" s="1"/>
  <c r="C286" i="3" l="1"/>
  <c r="C289" i="3" s="1"/>
  <c r="C291" i="3" s="1"/>
  <c r="X294" i="3" s="1"/>
  <c r="Y1067" i="1"/>
  <c r="X1068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9" i="3" s="1"/>
  <c r="C556" i="3" s="1"/>
  <c r="C552" i="3"/>
  <c r="C555" i="3" s="1"/>
  <c r="X509" i="3"/>
  <c r="C557" i="3" l="1"/>
  <c r="Y552" i="3" l="1"/>
  <c r="Y555" i="3" s="1"/>
  <c r="X560" i="3"/>
  <c r="Y560" i="3"/>
  <c r="Y579" i="3" s="1"/>
  <c r="Y556" i="3" s="1"/>
  <c r="B558" i="3"/>
  <c r="C597" i="3"/>
  <c r="C600" i="3" s="1"/>
  <c r="Y557" i="3" l="1"/>
  <c r="X558" i="3" l="1"/>
  <c r="C606" i="3"/>
  <c r="C625" i="3" s="1"/>
  <c r="C601" i="3" s="1"/>
  <c r="C602" i="3" s="1"/>
  <c r="B606" i="3"/>
  <c r="B604" i="3" l="1"/>
  <c r="X606" i="3"/>
  <c r="Y597" i="3"/>
  <c r="Y606" i="3"/>
  <c r="Y625" i="3" s="1"/>
  <c r="Y601" i="3" s="1"/>
  <c r="C653" i="3" l="1"/>
  <c r="C672" i="3" s="1"/>
  <c r="C649" i="3" s="1"/>
  <c r="Y600" i="3"/>
  <c r="Y602" i="3" s="1"/>
  <c r="X603" i="3" l="1"/>
  <c r="C645" i="3"/>
  <c r="C648" i="3" s="1"/>
  <c r="C650" i="3" s="1"/>
  <c r="X653" i="3" l="1"/>
  <c r="Y645" i="3"/>
  <c r="Y648" i="3" s="1"/>
  <c r="Y653" i="3"/>
  <c r="Y672" i="3" s="1"/>
  <c r="Y649" i="3" s="1"/>
  <c r="B651" i="3"/>
  <c r="C690" i="3"/>
  <c r="C693" i="3" s="1"/>
  <c r="Y650" i="3" l="1"/>
  <c r="C699" i="3" s="1"/>
  <c r="C718" i="3" s="1"/>
  <c r="C694" i="3" s="1"/>
  <c r="C695" i="3" s="1"/>
  <c r="X651" i="3" l="1"/>
  <c r="B699" i="3"/>
  <c r="B697" i="3"/>
  <c r="Y690" i="3"/>
  <c r="Y699" i="3"/>
  <c r="Y718" i="3" s="1"/>
  <c r="Y694" i="3" s="1"/>
  <c r="X699" i="3"/>
  <c r="C746" i="3" l="1"/>
  <c r="C765" i="3" s="1"/>
  <c r="C742" i="3" s="1"/>
  <c r="Y693" i="3"/>
  <c r="Y695" i="3" s="1"/>
  <c r="C738" i="3" l="1"/>
  <c r="C741" i="3" s="1"/>
  <c r="C743" i="3" s="1"/>
  <c r="X696" i="3"/>
  <c r="B744" i="3" l="1"/>
  <c r="X746" i="3"/>
  <c r="C783" i="3"/>
  <c r="C786" i="3" s="1"/>
  <c r="Y738" i="3"/>
  <c r="Y741" i="3" s="1"/>
  <c r="Y746" i="3"/>
  <c r="Y765" i="3" s="1"/>
  <c r="Y742" i="3" s="1"/>
  <c r="Y743" i="3" l="1"/>
  <c r="B792" i="3" s="1"/>
  <c r="X744" i="3" l="1"/>
  <c r="C792" i="3"/>
  <c r="C811" i="3" s="1"/>
  <c r="C787" i="3" s="1"/>
  <c r="C788" i="3" s="1"/>
  <c r="Y783" i="3" s="1"/>
  <c r="Y792" i="3" l="1"/>
  <c r="Y811" i="3" s="1"/>
  <c r="Y787" i="3" s="1"/>
  <c r="B790" i="3"/>
  <c r="X792" i="3"/>
  <c r="Y786" i="3"/>
  <c r="C839" i="3"/>
  <c r="C858" i="3" s="1"/>
  <c r="C835" i="3" s="1"/>
  <c r="Y788" i="3" l="1"/>
  <c r="X789" i="3" s="1"/>
  <c r="C831" i="3" l="1"/>
  <c r="C834" i="3" s="1"/>
  <c r="C836" i="3" s="1"/>
  <c r="Y831" i="3" s="1"/>
  <c r="Y834" i="3" s="1"/>
  <c r="C876" i="3" l="1"/>
  <c r="C879" i="3" s="1"/>
  <c r="B837" i="3"/>
  <c r="Y839" i="3"/>
  <c r="Y858" i="3" s="1"/>
  <c r="Y835" i="3" s="1"/>
  <c r="Y836" i="3" s="1"/>
  <c r="X837" i="3" s="1"/>
  <c r="X839" i="3"/>
  <c r="B885" i="3" l="1"/>
  <c r="C885" i="3"/>
  <c r="C904" i="3" s="1"/>
  <c r="C880" i="3" s="1"/>
  <c r="C881" i="3" s="1"/>
  <c r="B883" i="3" s="1"/>
  <c r="X885" i="3" l="1"/>
  <c r="Y885" i="3"/>
  <c r="Y904" i="3" s="1"/>
  <c r="Y880" i="3" s="1"/>
  <c r="Y876" i="3"/>
  <c r="Y879" i="3" s="1"/>
  <c r="Y881" i="3" l="1"/>
  <c r="C925" i="3" s="1"/>
  <c r="C928" i="3" s="1"/>
  <c r="X882" i="3" l="1"/>
  <c r="C933" i="3"/>
  <c r="C952" i="3" s="1"/>
  <c r="C929" i="3" s="1"/>
  <c r="C930" i="3" s="1"/>
  <c r="Y925" i="3" l="1"/>
  <c r="Y928" i="3" s="1"/>
  <c r="B931" i="3"/>
  <c r="Y933" i="3"/>
  <c r="Y952" i="3" s="1"/>
  <c r="Y929" i="3" s="1"/>
  <c r="X933" i="3"/>
  <c r="C970" i="3"/>
  <c r="C973" i="3" s="1"/>
  <c r="Y930" i="3" l="1"/>
  <c r="C979" i="3" s="1"/>
  <c r="C998" i="3" s="1"/>
  <c r="C974" i="3" s="1"/>
  <c r="C975" i="3" s="1"/>
  <c r="X931" i="3" l="1"/>
  <c r="B979" i="3"/>
  <c r="B977" i="3"/>
  <c r="Y979" i="3"/>
  <c r="Y998" i="3" s="1"/>
  <c r="Y974" i="3" s="1"/>
  <c r="X979" i="3"/>
  <c r="Y970" i="3"/>
  <c r="Y973" i="3" l="1"/>
  <c r="Y975" i="3" s="1"/>
  <c r="C1026" i="3"/>
  <c r="C1045" i="3" s="1"/>
  <c r="C1022" i="3" s="1"/>
  <c r="C1018" i="3" l="1"/>
  <c r="C1021" i="3" s="1"/>
  <c r="C1023" i="3" s="1"/>
  <c r="X976" i="3"/>
  <c r="B1024" i="3" l="1"/>
  <c r="X1026" i="3"/>
  <c r="C1063" i="3"/>
  <c r="C1066" i="3" s="1"/>
  <c r="Y1018" i="3"/>
  <c r="Y1021" i="3" s="1"/>
  <c r="Y1026" i="3"/>
  <c r="Y1045" i="3" s="1"/>
  <c r="Y1022" i="3" s="1"/>
  <c r="Y1023" i="3" l="1"/>
  <c r="X1024" i="3" l="1"/>
  <c r="B1072" i="3"/>
  <c r="C1072" i="3"/>
  <c r="C1091" i="3" s="1"/>
  <c r="C1067" i="3" s="1"/>
  <c r="C1068" i="3" s="1"/>
  <c r="X1072" i="3" l="1"/>
  <c r="Y1063" i="3"/>
  <c r="Y1066" i="3" s="1"/>
  <c r="B1070" i="3"/>
  <c r="Y1072" i="3"/>
  <c r="Y1091" i="3" s="1"/>
  <c r="Y1067" i="3" s="1"/>
  <c r="Y1068" i="3" l="1"/>
  <c r="X1069" i="3" s="1"/>
</calcChain>
</file>

<file path=xl/sharedStrings.xml><?xml version="1.0" encoding="utf-8"?>
<sst xmlns="http://schemas.openxmlformats.org/spreadsheetml/2006/main" count="25722" uniqueCount="1011">
  <si>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</si>
  <si>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</si>
  <si>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</si>
  <si>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</si>
  <si>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</si>
  <si>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</si>
  <si>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</si>
  <si>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</si>
  <si>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</si>
  <si>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</si>
  <si>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</si>
  <si>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</si>
  <si>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</si>
  <si>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</si>
  <si>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</si>
  <si>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</si>
  <si>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</si>
  <si>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</si>
  <si>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</si>
  <si>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</si>
  <si>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</si>
  <si>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</si>
  <si>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</si>
  <si>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</si>
  <si>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</si>
  <si>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</si>
  <si>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</si>
  <si>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</si>
  <si>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</si>
  <si>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</si>
  <si>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</si>
  <si>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</si>
  <si>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</si>
  <si>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</si>
  <si>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</si>
  <si>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</si>
  <si>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</si>
  <si>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</si>
  <si>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</si>
  <si>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</si>
  <si>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</si>
  <si>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</si>
  <si>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</si>
  <si>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</si>
  <si>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</si>
  <si>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</si>
  <si>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</si>
  <si>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</si>
  <si>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</si>
  <si>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</si>
  <si>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</si>
  <si>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</si>
  <si>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</si>
  <si>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</si>
  <si>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</si>
  <si>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</si>
  <si>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</si>
  <si>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</si>
  <si>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</si>
  <si>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</si>
  <si>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</si>
  <si>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</si>
  <si>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</si>
  <si>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</si>
  <si>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</si>
  <si>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</si>
  <si>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</si>
  <si>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</si>
  <si>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</si>
  <si>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</si>
  <si>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</si>
  <si>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</si>
  <si>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</si>
  <si>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</si>
  <si>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</si>
  <si>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</si>
  <si>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</si>
  <si>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</si>
  <si>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</si>
  <si>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</si>
  <si>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</si>
  <si>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</si>
  <si>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</si>
  <si>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</si>
  <si>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</si>
  <si>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</si>
  <si>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</si>
  <si>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</si>
  <si>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</si>
  <si>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</si>
  <si>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</si>
  <si>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</si>
  <si>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</si>
  <si>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</si>
  <si>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</si>
  <si>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</si>
  <si>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</si>
  <si>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</si>
  <si>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</si>
  <si>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</si>
  <si>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</si>
  <si>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</si>
  <si>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</si>
  <si>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</si>
  <si>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</si>
  <si>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</si>
  <si>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</si>
  <si>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</si>
  <si>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</si>
  <si>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</si>
  <si>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</si>
  <si>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</si>
  <si>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</si>
  <si>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</si>
  <si>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</si>
  <si>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</si>
  <si>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</si>
  <si>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</si>
  <si>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</si>
  <si>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</si>
  <si>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</si>
  <si>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</si>
  <si>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</si>
  <si>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</si>
  <si>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</si>
  <si>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</si>
  <si>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</si>
  <si>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</si>
  <si>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</si>
  <si>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</si>
  <si>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</si>
  <si>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</si>
  <si>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</si>
  <si>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</si>
  <si>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</si>
  <si>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</si>
  <si>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</si>
  <si>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</si>
  <si>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</si>
  <si>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</si>
  <si>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</si>
  <si>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</si>
  <si>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</si>
  <si>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</si>
  <si>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</si>
  <si>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</si>
  <si>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</si>
  <si>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</si>
  <si>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</si>
  <si>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</si>
  <si>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</si>
  <si>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</si>
  <si>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</si>
  <si>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</si>
  <si>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</si>
  <si>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</si>
  <si>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</si>
  <si>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</si>
  <si>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</si>
  <si>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</si>
  <si>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</si>
  <si>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</si>
  <si>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</si>
  <si>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</si>
  <si>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</si>
  <si>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</si>
  <si>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</si>
  <si>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</si>
  <si>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</si>
  <si>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</si>
  <si>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</si>
  <si>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</si>
  <si>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</si>
  <si>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</si>
  <si>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</si>
  <si>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</si>
  <si>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</si>
  <si>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</si>
  <si>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</si>
  <si>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</si>
  <si>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</si>
  <si>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</si>
  <si>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</si>
  <si>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</si>
  <si>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</si>
  <si>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</si>
  <si>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</si>
  <si>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</si>
  <si>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</si>
  <si>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</si>
  <si>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</si>
  <si>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</si>
  <si>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</si>
  <si>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</si>
  <si>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</si>
  <si>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</si>
  <si>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</si>
  <si>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</si>
  <si>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</si>
  <si>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</si>
  <si>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</si>
  <si>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</si>
  <si>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</si>
  <si>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</si>
  <si>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</si>
  <si>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</si>
  <si>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</si>
  <si>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</si>
  <si>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</si>
  <si>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</si>
  <si>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</si>
  <si>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</si>
  <si>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</si>
  <si>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</si>
  <si>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</si>
  <si>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</si>
  <si>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</si>
  <si>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</si>
  <si>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</si>
  <si>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</si>
  <si>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</si>
  <si>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</si>
  <si>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</si>
  <si>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</si>
  <si>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</si>
  <si>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</si>
  <si>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</si>
  <si>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</si>
  <si>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</si>
  <si>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</si>
  <si>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</si>
  <si>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</si>
  <si>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</si>
  <si>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</si>
  <si>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</si>
  <si>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</si>
  <si>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</si>
  <si>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</si>
  <si>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</si>
  <si>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</si>
  <si>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</si>
  <si>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</si>
  <si>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</si>
  <si>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</si>
  <si>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</si>
  <si>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</si>
  <si>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</si>
  <si>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</si>
  <si>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</si>
  <si>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</si>
  <si>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</si>
  <si>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</si>
  <si>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</si>
  <si>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</si>
  <si>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</si>
  <si>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</si>
  <si>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</si>
  <si>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</si>
  <si>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</si>
  <si>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</si>
  <si>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</si>
  <si>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</si>
  <si>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</si>
  <si>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</si>
  <si>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</si>
  <si>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</si>
  <si>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</si>
  <si>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</si>
  <si>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</si>
  <si>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</si>
  <si>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</si>
  <si>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</si>
  <si>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</si>
  <si>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</si>
  <si>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</si>
  <si>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</si>
  <si>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</si>
  <si>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</si>
  <si>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</si>
  <si>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</si>
  <si>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</si>
  <si>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</si>
  <si>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</si>
  <si>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</si>
  <si>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</si>
  <si>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</si>
  <si>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</si>
  <si>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</si>
  <si>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</si>
  <si>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</si>
  <si>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</si>
  <si>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</si>
  <si>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</si>
  <si>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</si>
  <si>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</si>
  <si>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</si>
  <si>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</si>
  <si>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</si>
  <si>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</si>
  <si>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</si>
  <si>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</si>
  <si>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</si>
  <si>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</si>
  <si>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</si>
  <si>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</si>
  <si>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</si>
  <si>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</si>
  <si>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</si>
  <si>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</si>
  <si>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</si>
  <si>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</si>
  <si>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</si>
  <si>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</si>
  <si>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</si>
  <si>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</si>
  <si>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</si>
  <si>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</si>
  <si>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</si>
  <si>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</si>
  <si>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</si>
  <si>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</si>
  <si>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</si>
  <si>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</si>
  <si>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</si>
  <si>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</si>
  <si>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</si>
  <si>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</si>
  <si>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</si>
  <si>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</si>
  <si>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</si>
  <si>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</si>
  <si>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</si>
  <si>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</si>
  <si>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</si>
  <si>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</si>
  <si>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</si>
  <si>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</si>
  <si>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</si>
  <si>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</si>
  <si>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</si>
  <si>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</si>
  <si>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</si>
  <si>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</si>
  <si>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</si>
  <si>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</si>
  <si>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</si>
  <si>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</si>
  <si>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</si>
  <si>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</si>
  <si>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</si>
  <si>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</si>
  <si>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</si>
  <si>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</si>
  <si>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</si>
  <si>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</si>
  <si>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</si>
  <si>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</si>
  <si>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</si>
  <si>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</si>
  <si>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</si>
  <si>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</si>
  <si>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</si>
  <si>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</si>
  <si>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</si>
  <si>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</si>
  <si>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</si>
  <si>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</si>
  <si>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</si>
  <si>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</si>
  <si>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</si>
  <si>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</si>
  <si>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</si>
  <si>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</si>
  <si>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</si>
  <si>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</si>
  <si>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</si>
  <si>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</si>
  <si>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</si>
  <si>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</si>
  <si>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</si>
  <si>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</si>
  <si>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</si>
  <si>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</si>
  <si>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</si>
  <si>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</si>
  <si>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</si>
  <si>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</si>
  <si>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</si>
  <si>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</si>
  <si>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</si>
  <si>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</si>
  <si>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</si>
  <si>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</si>
  <si>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</si>
  <si>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</si>
  <si>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</si>
  <si>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</si>
  <si>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</si>
  <si>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</si>
  <si>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</si>
  <si>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</si>
  <si>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</si>
  <si>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</si>
  <si>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</si>
  <si>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</si>
  <si>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</si>
  <si>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</si>
  <si>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</si>
  <si>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</si>
  <si>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</si>
  <si>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</si>
  <si>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</si>
  <si>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</si>
  <si>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</si>
  <si>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</si>
  <si>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</si>
  <si>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</si>
  <si>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</si>
  <si>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</si>
  <si>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</si>
  <si>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</si>
  <si>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</si>
  <si>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</si>
  <si>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</si>
  <si>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</si>
  <si>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</si>
  <si>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</si>
  <si>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</si>
  <si>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</si>
  <si>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</si>
  <si>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</si>
  <si>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</si>
  <si>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</si>
  <si>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</si>
  <si>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</si>
  <si>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</si>
  <si>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</si>
  <si>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</si>
  <si>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</si>
  <si>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</si>
  <si>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</si>
  <si>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</si>
  <si>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</si>
  <si>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</si>
  <si>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</si>
  <si>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</si>
  <si>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</si>
  <si>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</si>
  <si>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</si>
  <si>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</si>
  <si>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</si>
  <si>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</si>
  <si>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</si>
  <si>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</si>
  <si>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</si>
  <si>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</si>
  <si>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</si>
  <si>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</si>
  <si>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</si>
  <si>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</si>
  <si>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</si>
  <si>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</si>
  <si>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</si>
  <si>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</si>
  <si>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</si>
  <si>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</si>
  <si>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</si>
  <si>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</si>
  <si>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</si>
  <si>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</si>
  <si>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</si>
  <si>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</si>
  <si>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</si>
  <si>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</si>
  <si>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</si>
  <si>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</si>
  <si>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</si>
  <si>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</si>
  <si>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</si>
  <si>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</si>
  <si>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</si>
  <si>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</si>
  <si>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</si>
  <si>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</si>
  <si>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</si>
  <si>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</si>
  <si>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</si>
  <si>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</si>
  <si>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</si>
  <si>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</si>
  <si>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</si>
  <si>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</si>
  <si>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</si>
  <si>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</si>
  <si>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</si>
  <si>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</si>
  <si>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</si>
  <si>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</si>
  <si>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</si>
  <si>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</si>
  <si>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</si>
  <si>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</si>
  <si>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</si>
  <si>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</si>
  <si>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</si>
  <si>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</si>
  <si>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</si>
  <si>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</si>
  <si>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</si>
  <si>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</si>
  <si>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</si>
  <si>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</si>
  <si>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</si>
  <si>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</si>
  <si>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</si>
  <si>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</si>
  <si>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</si>
  <si>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</si>
  <si>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</si>
  <si>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</si>
  <si>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</si>
  <si>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</si>
  <si>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</si>
  <si>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</si>
  <si>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</si>
  <si>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</si>
  <si>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</si>
  <si>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</si>
  <si>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</si>
  <si>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</si>
  <si>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</si>
  <si>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</si>
  <si>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</si>
  <si>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</si>
  <si>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</si>
  <si>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</si>
  <si>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</si>
  <si>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</si>
  <si>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</si>
  <si>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</si>
  <si>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</si>
  <si>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</si>
  <si>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</si>
  <si>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</si>
  <si>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</si>
  <si>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</si>
  <si>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</si>
  <si>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</si>
  <si>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</si>
  <si>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</si>
  <si>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</si>
  <si>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</si>
  <si>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</si>
  <si>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</si>
  <si>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</si>
  <si>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</si>
  <si>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</si>
  <si>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</si>
  <si>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</si>
  <si>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</si>
  <si>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</si>
  <si>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</si>
  <si>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</si>
  <si>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</si>
  <si>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</si>
  <si>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</si>
  <si>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</si>
  <si>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</si>
  <si>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</si>
  <si>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</si>
  <si>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</si>
  <si>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</si>
  <si>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</si>
  <si>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</si>
  <si>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</si>
  <si>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</si>
  <si>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</si>
  <si>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</si>
  <si>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</si>
  <si>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</si>
  <si>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</si>
  <si>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</si>
  <si>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</si>
  <si>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</si>
  <si>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</si>
  <si>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</si>
  <si>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</si>
  <si>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</si>
  <si>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</si>
  <si>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</si>
  <si>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</si>
  <si>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</si>
  <si>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</si>
  <si>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</si>
  <si>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</si>
  <si>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</si>
  <si>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</si>
  <si>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</si>
  <si>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</si>
  <si>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</si>
  <si>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</si>
  <si>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</si>
  <si>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</si>
  <si>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</si>
  <si>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</si>
  <si>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</si>
  <si>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</si>
  <si>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</si>
  <si>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</si>
  <si>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</si>
  <si>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</si>
  <si>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</si>
  <si>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</si>
  <si>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</si>
  <si>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</si>
  <si>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</si>
  <si>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</si>
  <si>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</si>
  <si>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</si>
  <si>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</si>
  <si>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</si>
  <si>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</si>
  <si>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</si>
  <si>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</si>
  <si>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</si>
  <si>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</si>
  <si>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</si>
  <si>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</si>
  <si>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</si>
  <si>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</si>
  <si>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</si>
  <si>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</si>
  <si>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</si>
  <si>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</si>
  <si>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</si>
  <si>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</si>
  <si>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</si>
  <si>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</si>
  <si>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</si>
  <si>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</si>
  <si>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</si>
  <si>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</si>
  <si>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</si>
  <si>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</si>
  <si>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</si>
  <si>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</si>
  <si>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</si>
  <si>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</si>
  <si>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</si>
  <si>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</si>
  <si>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</si>
  <si>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</si>
  <si>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</si>
  <si>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</si>
  <si>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</si>
  <si>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</si>
  <si>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</si>
  <si>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</si>
  <si>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</si>
  <si>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</si>
  <si>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</si>
  <si>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</si>
  <si>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</si>
  <si>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</si>
  <si>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</si>
  <si>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</si>
  <si>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</si>
  <si>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</si>
  <si>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</si>
  <si>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</si>
  <si>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</si>
  <si>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</si>
  <si>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</si>
  <si>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</si>
  <si>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</si>
  <si>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</si>
  <si>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</si>
  <si>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</si>
  <si>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</si>
  <si>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</si>
  <si>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</si>
  <si>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</si>
  <si>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</si>
  <si>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</si>
  <si>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</si>
  <si>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</si>
  <si>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</si>
  <si>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</si>
  <si>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</si>
  <si>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</si>
  <si>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</si>
  <si>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</si>
  <si>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</si>
  <si>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</si>
  <si>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</si>
  <si>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</si>
  <si>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</si>
  <si>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</si>
  <si>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</si>
  <si>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</si>
  <si>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</si>
  <si>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</si>
  <si>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</si>
  <si>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</si>
  <si>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</si>
  <si>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</si>
  <si>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</si>
  <si>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</si>
  <si>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</si>
  <si>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</si>
  <si>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</si>
  <si>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</si>
  <si>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</si>
  <si>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</si>
  <si>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</si>
  <si>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</si>
  <si>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</si>
  <si>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</si>
  <si>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</si>
  <si>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</si>
  <si>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</si>
  <si>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</si>
  <si>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</si>
  <si>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</si>
  <si>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</si>
  <si>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</si>
  <si>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</si>
  <si>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</si>
  <si>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</si>
  <si>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</si>
  <si>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</si>
  <si>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</si>
  <si>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</si>
  <si>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</si>
  <si>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</si>
  <si>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</si>
  <si>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</si>
  <si>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</si>
  <si>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</si>
  <si>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</si>
  <si>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</si>
  <si>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</si>
  <si>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</si>
  <si>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</si>
  <si>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</si>
  <si>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</si>
  <si>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</si>
  <si>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</si>
  <si>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</si>
  <si>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</si>
  <si>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</si>
  <si>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</si>
  <si>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</si>
  <si>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</si>
  <si>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</si>
  <si>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</si>
  <si>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</si>
  <si>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</si>
  <si>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</si>
  <si>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</si>
  <si>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</si>
  <si>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</si>
  <si>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</si>
  <si>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</si>
  <si>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</si>
  <si>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</si>
  <si>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</si>
  <si>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</si>
  <si>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</si>
  <si>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</si>
  <si>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</si>
  <si>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</si>
  <si>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</si>
  <si>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</si>
  <si>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</si>
  <si>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</si>
  <si>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</si>
  <si>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</si>
  <si>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</si>
  <si>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</si>
  <si>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</si>
  <si>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</si>
  <si>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</si>
  <si>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</si>
  <si>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</si>
  <si>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</si>
  <si>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</si>
  <si>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</si>
  <si>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</si>
  <si>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</si>
  <si>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</si>
  <si>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</si>
  <si>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</si>
  <si>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</si>
  <si>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</si>
  <si>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</si>
  <si>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</si>
  <si>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</si>
  <si>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</si>
  <si>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</si>
  <si>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</si>
  <si>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</si>
  <si>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</si>
  <si>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</si>
  <si>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</si>
  <si>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</si>
  <si>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</si>
  <si>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</si>
  <si>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</si>
  <si>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</si>
  <si>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</si>
  <si>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</si>
  <si>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</si>
  <si>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</si>
  <si>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</si>
  <si>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</si>
  <si>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</si>
  <si>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</si>
  <si>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</si>
  <si>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</si>
  <si>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</si>
  <si>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</si>
  <si>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</si>
  <si>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</si>
  <si>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</si>
  <si>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</si>
  <si>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</si>
  <si>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</si>
  <si>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</si>
  <si>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</si>
  <si>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</si>
  <si>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</si>
  <si>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</si>
  <si>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</si>
  <si>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</si>
  <si>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</si>
  <si>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</si>
  <si>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</si>
  <si>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</si>
  <si>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</si>
  <si>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</si>
  <si>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</si>
  <si>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</si>
  <si>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</si>
  <si>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</si>
  <si>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</si>
  <si>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</si>
  <si>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</si>
  <si>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</si>
  <si>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</si>
  <si>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</si>
  <si>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</si>
  <si>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</si>
  <si>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</si>
  <si>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</si>
  <si>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</si>
  <si>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</si>
  <si>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</si>
  <si>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</si>
  <si>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</si>
  <si>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</si>
  <si>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</si>
  <si>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</si>
  <si>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</si>
  <si>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</si>
  <si>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</si>
  <si>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</si>
  <si>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</si>
  <si>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</si>
  <si>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</si>
  <si>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</si>
  <si>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</si>
  <si>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</si>
  <si>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</si>
  <si>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</si>
  <si>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</si>
  <si>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</si>
  <si>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</si>
  <si>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</si>
  <si>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</si>
  <si>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</si>
  <si>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</si>
  <si>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</si>
  <si>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</si>
  <si>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</si>
  <si>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</si>
  <si>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</si>
  <si>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</si>
  <si>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</si>
  <si>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</si>
  <si>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</si>
  <si>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</si>
  <si>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</si>
  <si>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</si>
  <si>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</si>
  <si>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</si>
  <si>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</si>
  <si>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</si>
  <si>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</si>
  <si>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</si>
  <si>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</si>
  <si>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</si>
  <si>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</si>
  <si>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</si>
  <si>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</si>
  <si>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</si>
  <si>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</si>
  <si>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</si>
  <si>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</si>
  <si>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</si>
  <si>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</si>
  <si>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</si>
  <si>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</si>
  <si>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</si>
  <si>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</si>
  <si>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</si>
  <si>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</si>
  <si>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</si>
  <si>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</si>
  <si>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</si>
  <si>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</si>
  <si>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</si>
  <si>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</si>
  <si>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</si>
  <si>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</si>
  <si>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</si>
  <si>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</si>
  <si>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</si>
  <si>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</si>
  <si>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</si>
  <si>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</si>
  <si>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</si>
  <si>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</si>
  <si>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</si>
  <si>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</si>
  <si>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</si>
  <si>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</si>
  <si>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</si>
  <si>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</si>
  <si>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</si>
  <si>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</si>
  <si>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</si>
  <si>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</si>
  <si>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</si>
  <si>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</si>
  <si>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</si>
  <si>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</si>
  <si>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</si>
  <si>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</si>
  <si>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</si>
  <si>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</si>
  <si>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</si>
  <si>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</si>
  <si>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</si>
  <si>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</si>
  <si>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</si>
  <si>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</si>
  <si>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</si>
  <si>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</si>
  <si>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</si>
  <si>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</si>
  <si>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</si>
  <si>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</si>
  <si>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</si>
  <si>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</si>
  <si>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</si>
  <si>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</si>
  <si>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</si>
  <si>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</si>
  <si>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</si>
  <si>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</si>
  <si>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</si>
  <si>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</si>
  <si>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</si>
  <si>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</si>
  <si>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</si>
  <si>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</si>
  <si>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</si>
  <si>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</si>
  <si>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</si>
  <si>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</si>
  <si>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</si>
  <si>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</si>
  <si>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</si>
  <si>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</si>
  <si>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</si>
  <si>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</si>
  <si>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</si>
  <si>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</si>
  <si>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</si>
  <si>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</si>
  <si>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</si>
  <si>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</si>
  <si>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</si>
  <si>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</si>
  <si>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</si>
  <si>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</si>
  <si>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</si>
  <si>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</si>
  <si>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</si>
  <si>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</si>
  <si>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</si>
  <si>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</si>
  <si>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</si>
  <si>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</si>
  <si>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</si>
  <si>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</si>
  <si>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</si>
  <si>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</si>
  <si>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>ADEALNTOS</t>
  </si>
  <si>
    <t xml:space="preserve">Jaime Olmedo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</si>
</sst>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.00"/>
    <numFmt numFmtId="165" formatCode="_-* #,##0.00\ _€_-;\-* #,##0.00\ _€_-;_-* &quot;-&quot;??\ _€_-;_-@_-"/>
    <numFmt numFmtId="166" formatCode="yyyy/mm/dd"/>
    <numFmt numFmtId="167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4" fontId="2" fillId="0" borderId="0" xfId="0" applyNumberFormat="1" applyFont="1"/>
    <xf numFmtId="164" fontId="0" fillId="0" borderId="0" xfId="0" applyNumberFormat="1"/>
    <xf numFmtId="164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5" fontId="0" fillId="0" borderId="0" xfId="2" applyFont="1" applyBorder="1"/>
    <xf numFmtId="165" fontId="0" fillId="0" borderId="0" xfId="0" applyNumberFormat="1"/>
    <xf numFmtId="165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5" fontId="20" fillId="0" borderId="0" xfId="2" applyFont="1" applyFill="1" applyBorder="1"/>
    <xf numFmtId="165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4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4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4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6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9" fillId="0" borderId="16" xfId="0" applyFont="1" applyBorder="1" applyAlignment="1">
      <alignment wrapText="1"/>
    </xf>
    <xf numFmtId="3" fontId="29" fillId="0" borderId="16" xfId="0" applyNumberFormat="1" applyFont="1" applyBorder="1" applyAlignment="1">
      <alignment wrapText="1"/>
    </xf>
    <xf numFmtId="167" fontId="29" fillId="0" borderId="16" xfId="0" applyNumberFormat="1" applyFont="1" applyBorder="1" applyAlignment="1">
      <alignment wrapText="1"/>
    </xf>
    <xf numFmtId="167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7" fontId="29" fillId="0" borderId="1" xfId="0" applyNumberFormat="1" applyFont="1" applyBorder="1" applyAlignment="1">
      <alignment wrapText="1"/>
    </xf>
    <xf numFmtId="167" fontId="0" fillId="0" borderId="1" xfId="0" applyNumberFormat="1" applyBorder="1"/>
    <xf numFmtId="0" fontId="0" fillId="0" borderId="1" xfId="0" applyBorder="1" applyAlignment="1">
      <alignment horizontal="center"/>
    </xf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5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5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" xfId="0" applyBorder="1" applyAlignment="1"/>
    <xf numFmtId="16" fontId="0" fillId="0" borderId="1" xfId="0" applyNumberFormat="1" applyBorder="1" applyAlignment="1"/>
    <xf numFmtId="44" fontId="0" fillId="0" borderId="1" xfId="1" applyNumberFormat="1" applyFont="1" applyBorder="1"/>
    <xf numFmtId="44" fontId="0" fillId="0" borderId="1" xfId="0" applyNumberFormat="1" applyFont="1" applyBorder="1"/>
    <xf numFmtId="0" fontId="0" fillId="0" borderId="1" xfId="0" applyFont="1" applyBorder="1" applyAlignment="1"/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xmlns="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7"/>
  <sheetViews>
    <sheetView topLeftCell="A519" workbookViewId="0">
      <selection activeCell="B528" sqref="B52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75" t="s">
        <v>81</v>
      </c>
      <c r="F8" s="175"/>
      <c r="G8" s="175"/>
      <c r="H8" s="175"/>
      <c r="V8" s="17"/>
      <c r="X8" s="23" t="s">
        <v>32</v>
      </c>
      <c r="Y8" s="20">
        <f>IF(B8="PAGADO",0,C13)</f>
        <v>-261</v>
      </c>
      <c r="AA8" s="175" t="s">
        <v>60</v>
      </c>
      <c r="AB8" s="175"/>
      <c r="AC8" s="175"/>
      <c r="AD8" s="17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75" t="s">
        <v>60</v>
      </c>
      <c r="F53" s="175"/>
      <c r="G53" s="175"/>
      <c r="H53" s="175"/>
      <c r="V53" s="17"/>
      <c r="X53" s="23" t="s">
        <v>32</v>
      </c>
      <c r="Y53" s="20">
        <f>IF(B53="PAGADO",0,C58)</f>
        <v>97.079999999999984</v>
      </c>
      <c r="AA53" s="175" t="s">
        <v>81</v>
      </c>
      <c r="AB53" s="175"/>
      <c r="AC53" s="175"/>
      <c r="AD53" s="175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150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73" t="s">
        <v>29</v>
      </c>
      <c r="AD100" s="173"/>
      <c r="AE100" s="173"/>
    </row>
    <row r="101" spans="2:41" x14ac:dyDescent="0.25">
      <c r="H101" s="174" t="s">
        <v>28</v>
      </c>
      <c r="I101" s="174"/>
      <c r="J101" s="174"/>
      <c r="V101" s="17"/>
      <c r="AC101" s="173"/>
      <c r="AD101" s="173"/>
      <c r="AE101" s="173"/>
    </row>
    <row r="102" spans="2:41" x14ac:dyDescent="0.25">
      <c r="H102" s="174"/>
      <c r="I102" s="174"/>
      <c r="J102" s="174"/>
      <c r="V102" s="17"/>
      <c r="AC102" s="173"/>
      <c r="AD102" s="173"/>
      <c r="AE102" s="17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387</v>
      </c>
      <c r="C106" s="20">
        <f>IF(X53="PAGADO",0,Y58)</f>
        <v>97.079999999999984</v>
      </c>
      <c r="E106" s="175" t="s">
        <v>81</v>
      </c>
      <c r="F106" s="175"/>
      <c r="G106" s="175"/>
      <c r="H106" s="175"/>
      <c r="V106" s="17"/>
      <c r="X106" s="23" t="s">
        <v>32</v>
      </c>
      <c r="Y106" s="20">
        <f>IF(B106="PAGADO",0,C111)</f>
        <v>97.079999999999984</v>
      </c>
      <c r="AA106" s="175" t="s">
        <v>20</v>
      </c>
      <c r="AB106" s="175"/>
      <c r="AC106" s="175"/>
      <c r="AD106" s="17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 x14ac:dyDescent="0.25">
      <c r="H147" s="174"/>
      <c r="I147" s="174"/>
      <c r="J147" s="174"/>
      <c r="V147" s="17"/>
      <c r="AA147" s="174"/>
      <c r="AB147" s="174"/>
      <c r="AC147" s="17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75" t="s">
        <v>81</v>
      </c>
      <c r="F151" s="175"/>
      <c r="G151" s="175"/>
      <c r="H151" s="175"/>
      <c r="V151" s="17"/>
      <c r="X151" s="23" t="s">
        <v>32</v>
      </c>
      <c r="Y151" s="20">
        <f>IF(B151="PAGADO",0,C156)</f>
        <v>97.079999999999984</v>
      </c>
      <c r="AA151" s="175" t="s">
        <v>81</v>
      </c>
      <c r="AB151" s="175"/>
      <c r="AC151" s="175"/>
      <c r="AD151" s="17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73" t="s">
        <v>29</v>
      </c>
      <c r="AD194" s="173"/>
      <c r="AE194" s="173"/>
    </row>
    <row r="195" spans="2:41" x14ac:dyDescent="0.25">
      <c r="H195" s="174" t="s">
        <v>28</v>
      </c>
      <c r="I195" s="174"/>
      <c r="J195" s="174"/>
      <c r="V195" s="17"/>
      <c r="AC195" s="173"/>
      <c r="AD195" s="173"/>
      <c r="AE195" s="173"/>
    </row>
    <row r="196" spans="2:41" x14ac:dyDescent="0.25">
      <c r="H196" s="174"/>
      <c r="I196" s="174"/>
      <c r="J196" s="174"/>
      <c r="V196" s="17"/>
      <c r="AC196" s="173"/>
      <c r="AD196" s="173"/>
      <c r="AE196" s="17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75" t="s">
        <v>81</v>
      </c>
      <c r="F200" s="175"/>
      <c r="G200" s="175"/>
      <c r="H200" s="175"/>
      <c r="V200" s="17"/>
      <c r="X200" s="23" t="s">
        <v>32</v>
      </c>
      <c r="Y200" s="20">
        <f>IF(B200="PAGADO",0,C205)</f>
        <v>-796.44</v>
      </c>
      <c r="AA200" s="175" t="s">
        <v>81</v>
      </c>
      <c r="AB200" s="175"/>
      <c r="AC200" s="175"/>
      <c r="AD200" s="175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76" t="str">
        <f>IF(C205&lt;0,"NO PAGAR","COBRAR")</f>
        <v>NO PAGAR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NO PAGAR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70" t="s">
        <v>7</v>
      </c>
      <c r="F216" s="171"/>
      <c r="G216" s="17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70" t="s">
        <v>7</v>
      </c>
      <c r="O218" s="171"/>
      <c r="P218" s="171"/>
      <c r="Q218" s="172"/>
      <c r="R218" s="18">
        <f>SUM(R202:R217)</f>
        <v>796.44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 x14ac:dyDescent="0.25">
      <c r="H241" s="174"/>
      <c r="I241" s="174"/>
      <c r="J241" s="174"/>
      <c r="V241" s="17"/>
      <c r="AA241" s="174"/>
      <c r="AB241" s="174"/>
      <c r="AC241" s="17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75" t="s">
        <v>20</v>
      </c>
      <c r="F245" s="175"/>
      <c r="G245" s="175"/>
      <c r="H245" s="175"/>
      <c r="V245" s="17"/>
      <c r="X245" s="23" t="s">
        <v>32</v>
      </c>
      <c r="Y245" s="20">
        <f>IF(B245="PAGADO",0,C250)</f>
        <v>-892.3900000000001</v>
      </c>
      <c r="AA245" s="175" t="s">
        <v>20</v>
      </c>
      <c r="AB245" s="175"/>
      <c r="AC245" s="175"/>
      <c r="AD245" s="175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NO PAGAR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77" t="str">
        <f>IF(C250&lt;0,"NO PAGAR","COBRAR'")</f>
        <v>NO PAGAR</v>
      </c>
      <c r="C252" s="17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70" t="s">
        <v>7</v>
      </c>
      <c r="F261" s="171"/>
      <c r="G261" s="17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73" t="s">
        <v>29</v>
      </c>
      <c r="AD286" s="173"/>
      <c r="AE286" s="173"/>
    </row>
    <row r="287" spans="2:31" x14ac:dyDescent="0.25">
      <c r="H287" s="174" t="s">
        <v>28</v>
      </c>
      <c r="I287" s="174"/>
      <c r="J287" s="174"/>
      <c r="V287" s="17"/>
      <c r="AC287" s="173"/>
      <c r="AD287" s="173"/>
      <c r="AE287" s="173"/>
    </row>
    <row r="288" spans="2:31" x14ac:dyDescent="0.25">
      <c r="H288" s="174"/>
      <c r="I288" s="174"/>
      <c r="J288" s="174"/>
      <c r="V288" s="17"/>
      <c r="AC288" s="173"/>
      <c r="AD288" s="173"/>
      <c r="AE288" s="17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75" t="s">
        <v>603</v>
      </c>
      <c r="F292" s="175"/>
      <c r="G292" s="175"/>
      <c r="H292" s="175"/>
      <c r="V292" s="17"/>
      <c r="X292" s="23" t="s">
        <v>32</v>
      </c>
      <c r="Y292" s="20">
        <f>IF(B292="PAGADO",0,C297)</f>
        <v>-892.3900000000001</v>
      </c>
      <c r="AA292" s="175" t="s">
        <v>81</v>
      </c>
      <c r="AB292" s="175"/>
      <c r="AC292" s="175"/>
      <c r="AD292" s="17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76" t="str">
        <f>IF(C297&lt;0,"NO PAGAR","COBRAR")</f>
        <v>NO PAGAR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NO PAGAR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 x14ac:dyDescent="0.25">
      <c r="H333" s="174"/>
      <c r="I333" s="174"/>
      <c r="J333" s="174"/>
      <c r="V333" s="17"/>
      <c r="AA333" s="174"/>
      <c r="AB333" s="174"/>
      <c r="AC333" s="17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75" t="s">
        <v>81</v>
      </c>
      <c r="F337" s="175"/>
      <c r="G337" s="175"/>
      <c r="H337" s="175"/>
      <c r="V337" s="17"/>
      <c r="X337" s="23" t="s">
        <v>32</v>
      </c>
      <c r="Y337" s="20">
        <f>IF(B1137="PAGADO",0,C342)</f>
        <v>-1988.3400000000001</v>
      </c>
      <c r="AA337" s="175" t="s">
        <v>60</v>
      </c>
      <c r="AB337" s="175"/>
      <c r="AC337" s="175"/>
      <c r="AD337" s="175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70" t="s">
        <v>7</v>
      </c>
      <c r="AB342" s="171"/>
      <c r="AC342" s="17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NO PAGAR</v>
      </c>
      <c r="Y343" s="177"/>
      <c r="AJ343" s="3"/>
      <c r="AK343" s="3"/>
      <c r="AL343" s="3"/>
      <c r="AM343" s="3"/>
      <c r="AN343" s="18"/>
      <c r="AO343" s="3"/>
    </row>
    <row r="344" spans="2:41" ht="23.25" x14ac:dyDescent="0.35">
      <c r="B344" s="177" t="str">
        <f>IF(C342&lt;0,"NO PAGAR","COBRAR'")</f>
        <v>NO PAGAR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78" t="s">
        <v>5</v>
      </c>
      <c r="AC344" s="17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25">
        <v>45041</v>
      </c>
      <c r="AB345" s="179" t="s">
        <v>695</v>
      </c>
      <c r="AC345" s="17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73" t="s">
        <v>29</v>
      </c>
      <c r="AD379" s="173"/>
      <c r="AE379" s="173"/>
    </row>
    <row r="380" spans="2:31" x14ac:dyDescent="0.25">
      <c r="H380" s="174" t="s">
        <v>28</v>
      </c>
      <c r="I380" s="174"/>
      <c r="J380" s="174"/>
      <c r="V380" s="17"/>
      <c r="AC380" s="173"/>
      <c r="AD380" s="173"/>
      <c r="AE380" s="173"/>
    </row>
    <row r="381" spans="2:31" x14ac:dyDescent="0.25">
      <c r="H381" s="174"/>
      <c r="I381" s="174"/>
      <c r="J381" s="174"/>
      <c r="V381" s="17"/>
      <c r="AC381" s="173"/>
      <c r="AD381" s="173"/>
      <c r="AE381" s="173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-2044.2500000000002</v>
      </c>
      <c r="AA385" s="175" t="s">
        <v>20</v>
      </c>
      <c r="AB385" s="175"/>
      <c r="AC385" s="175"/>
      <c r="AD385" s="175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76" t="str">
        <f>IF(C390&lt;0,"NO PAGAR","COBRAR")</f>
        <v>NO PAGAR</v>
      </c>
      <c r="C391" s="17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6" t="str">
        <f>IF(Y390&lt;0,"NO PAGAR","COBRAR")</f>
        <v>NO PAGAR</v>
      </c>
      <c r="Y391" s="17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 x14ac:dyDescent="0.25">
      <c r="H426" s="174"/>
      <c r="I426" s="174"/>
      <c r="J426" s="174"/>
      <c r="V426" s="17"/>
      <c r="AA426" s="174"/>
      <c r="AB426" s="174"/>
      <c r="AC426" s="174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75" t="s">
        <v>848</v>
      </c>
      <c r="F430" s="175"/>
      <c r="G430" s="175"/>
      <c r="H430" s="175"/>
      <c r="V430" s="17"/>
      <c r="X430" s="23" t="s">
        <v>32</v>
      </c>
      <c r="Y430" s="20">
        <f>IF(B1230="PAGADO",0,C435)</f>
        <v>-2044.2500000000002</v>
      </c>
      <c r="AA430" s="175" t="s">
        <v>20</v>
      </c>
      <c r="AB430" s="175"/>
      <c r="AC430" s="175"/>
      <c r="AD430" s="175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7" t="str">
        <f>IF(Y435&lt;0,"NO PAGAR","COBRAR'")</f>
        <v>NO PAGAR</v>
      </c>
      <c r="Y436" s="17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77" t="str">
        <f>IF(C435&lt;0,"NO PAGAR","COBRAR'")</f>
        <v>NO PAGAR</v>
      </c>
      <c r="C437" s="17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70" t="s">
        <v>7</v>
      </c>
      <c r="F446" s="171"/>
      <c r="G446" s="17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73" t="s">
        <v>29</v>
      </c>
      <c r="AD476" s="173"/>
      <c r="AE476" s="173"/>
    </row>
    <row r="477" spans="8:31" x14ac:dyDescent="0.25">
      <c r="H477" s="174" t="s">
        <v>28</v>
      </c>
      <c r="I477" s="174"/>
      <c r="J477" s="174"/>
      <c r="V477" s="17"/>
      <c r="AC477" s="173"/>
      <c r="AD477" s="173"/>
      <c r="AE477" s="173"/>
    </row>
    <row r="478" spans="8:31" x14ac:dyDescent="0.25">
      <c r="H478" s="174"/>
      <c r="I478" s="174"/>
      <c r="J478" s="174"/>
      <c r="V478" s="17"/>
      <c r="AC478" s="173"/>
      <c r="AD478" s="173"/>
      <c r="AE478" s="173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75" t="s">
        <v>20</v>
      </c>
      <c r="F482" s="175"/>
      <c r="G482" s="175"/>
      <c r="H482" s="175"/>
      <c r="V482" s="17"/>
      <c r="X482" s="23" t="s">
        <v>32</v>
      </c>
      <c r="Y482" s="20">
        <f>IF(B482="PAGADO",0,C487)</f>
        <v>-2044.2500000000002</v>
      </c>
      <c r="AA482" s="175" t="s">
        <v>20</v>
      </c>
      <c r="AB482" s="175"/>
      <c r="AC482" s="175"/>
      <c r="AD482" s="175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76" t="str">
        <f>IF(C487&lt;0,"NO PAGAR","COBRAR")</f>
        <v>NO PAGAR</v>
      </c>
      <c r="C488" s="17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76" t="str">
        <f>IF(Y487&lt;0,"NO PAGAR","COBRAR")</f>
        <v>NO PAGAR</v>
      </c>
      <c r="Y488" s="17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68" t="s">
        <v>9</v>
      </c>
      <c r="C489" s="16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68" t="s">
        <v>9</v>
      </c>
      <c r="Y489" s="16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70" t="s">
        <v>7</v>
      </c>
      <c r="F498" s="171"/>
      <c r="G498" s="17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70" t="s">
        <v>7</v>
      </c>
      <c r="AB498" s="171"/>
      <c r="AC498" s="17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70" t="s">
        <v>7</v>
      </c>
      <c r="O500" s="171"/>
      <c r="P500" s="171"/>
      <c r="Q500" s="172"/>
      <c r="R500" s="18">
        <f>SUM(R484:R499)</f>
        <v>0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74" t="s">
        <v>30</v>
      </c>
      <c r="I522" s="174"/>
      <c r="J522" s="174"/>
      <c r="V522" s="17"/>
      <c r="AA522" s="174" t="s">
        <v>31</v>
      </c>
      <c r="AB522" s="174"/>
      <c r="AC522" s="174"/>
    </row>
    <row r="523" spans="1:43" x14ac:dyDescent="0.25">
      <c r="H523" s="174"/>
      <c r="I523" s="174"/>
      <c r="J523" s="174"/>
      <c r="V523" s="17"/>
      <c r="AA523" s="174"/>
      <c r="AB523" s="174"/>
      <c r="AC523" s="174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75" t="s">
        <v>20</v>
      </c>
      <c r="F527" s="175"/>
      <c r="G527" s="175"/>
      <c r="H527" s="175"/>
      <c r="V527" s="17"/>
      <c r="X527" s="23" t="s">
        <v>32</v>
      </c>
      <c r="Y527" s="20">
        <f>IF(B1327="PAGADO",0,C532)</f>
        <v>-2044.2500000000002</v>
      </c>
      <c r="AA527" s="175" t="s">
        <v>20</v>
      </c>
      <c r="AB527" s="175"/>
      <c r="AC527" s="175"/>
      <c r="AD527" s="175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77" t="str">
        <f>IF(Y532&lt;0,"NO PAGAR","COBRAR'")</f>
        <v>NO PAGAR</v>
      </c>
      <c r="Y533" s="17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77" t="str">
        <f>IF(C532&lt;0,"NO PAGAR","COBRAR'")</f>
        <v>NO PAGAR</v>
      </c>
      <c r="C534" s="17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68" t="s">
        <v>9</v>
      </c>
      <c r="C535" s="16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8" t="s">
        <v>9</v>
      </c>
      <c r="Y535" s="16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70" t="s">
        <v>7</v>
      </c>
      <c r="F543" s="171"/>
      <c r="G543" s="17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70" t="s">
        <v>7</v>
      </c>
      <c r="AB543" s="171"/>
      <c r="AC543" s="17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70" t="s">
        <v>7</v>
      </c>
      <c r="O545" s="171"/>
      <c r="P545" s="171"/>
      <c r="Q545" s="172"/>
      <c r="R545" s="18">
        <f>SUM(R529:R544)</f>
        <v>0</v>
      </c>
      <c r="S545" s="3"/>
      <c r="V545" s="17"/>
      <c r="X545" s="12"/>
      <c r="Y545" s="10"/>
      <c r="AJ545" s="170" t="s">
        <v>7</v>
      </c>
      <c r="AK545" s="171"/>
      <c r="AL545" s="171"/>
      <c r="AM545" s="172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73" t="s">
        <v>29</v>
      </c>
      <c r="AD575" s="173"/>
      <c r="AE575" s="173"/>
    </row>
    <row r="576" spans="8:31" x14ac:dyDescent="0.25">
      <c r="H576" s="174" t="s">
        <v>28</v>
      </c>
      <c r="I576" s="174"/>
      <c r="J576" s="174"/>
      <c r="V576" s="17"/>
      <c r="AC576" s="173"/>
      <c r="AD576" s="173"/>
      <c r="AE576" s="173"/>
    </row>
    <row r="577" spans="2:41" x14ac:dyDescent="0.25">
      <c r="H577" s="174"/>
      <c r="I577" s="174"/>
      <c r="J577" s="174"/>
      <c r="V577" s="17"/>
      <c r="AC577" s="173"/>
      <c r="AD577" s="173"/>
      <c r="AE577" s="173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75" t="s">
        <v>20</v>
      </c>
      <c r="F581" s="175"/>
      <c r="G581" s="175"/>
      <c r="H581" s="175"/>
      <c r="V581" s="17"/>
      <c r="X581" s="23" t="s">
        <v>32</v>
      </c>
      <c r="Y581" s="20">
        <f>IF(B581="PAGADO",0,C586)</f>
        <v>-2044.2500000000002</v>
      </c>
      <c r="AA581" s="175" t="s">
        <v>20</v>
      </c>
      <c r="AB581" s="175"/>
      <c r="AC581" s="175"/>
      <c r="AD581" s="175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76" t="str">
        <f>IF(C586&lt;0,"NO PAGAR","COBRAR")</f>
        <v>NO PAGAR</v>
      </c>
      <c r="C587" s="17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6" t="str">
        <f>IF(Y586&lt;0,"NO PAGAR","COBRAR")</f>
        <v>NO PAGAR</v>
      </c>
      <c r="Y587" s="17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68" t="s">
        <v>9</v>
      </c>
      <c r="C588" s="16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8" t="s">
        <v>9</v>
      </c>
      <c r="Y588" s="16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70" t="s">
        <v>7</v>
      </c>
      <c r="F597" s="171"/>
      <c r="G597" s="17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0" t="s">
        <v>7</v>
      </c>
      <c r="AB597" s="171"/>
      <c r="AC597" s="17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70" t="s">
        <v>7</v>
      </c>
      <c r="O599" s="171"/>
      <c r="P599" s="171"/>
      <c r="Q599" s="172"/>
      <c r="R599" s="18">
        <f>SUM(R583:R598)</f>
        <v>0</v>
      </c>
      <c r="S599" s="3"/>
      <c r="V599" s="17"/>
      <c r="X599" s="12"/>
      <c r="Y599" s="10"/>
      <c r="AJ599" s="170" t="s">
        <v>7</v>
      </c>
      <c r="AK599" s="171"/>
      <c r="AL599" s="171"/>
      <c r="AM599" s="172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74" t="s">
        <v>30</v>
      </c>
      <c r="I621" s="174"/>
      <c r="J621" s="174"/>
      <c r="V621" s="17"/>
      <c r="AA621" s="174" t="s">
        <v>31</v>
      </c>
      <c r="AB621" s="174"/>
      <c r="AC621" s="174"/>
    </row>
    <row r="622" spans="1:43" x14ac:dyDescent="0.25">
      <c r="H622" s="174"/>
      <c r="I622" s="174"/>
      <c r="J622" s="174"/>
      <c r="V622" s="17"/>
      <c r="AA622" s="174"/>
      <c r="AB622" s="174"/>
      <c r="AC622" s="174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75" t="s">
        <v>20</v>
      </c>
      <c r="F626" s="175"/>
      <c r="G626" s="175"/>
      <c r="H626" s="175"/>
      <c r="V626" s="17"/>
      <c r="X626" s="23" t="s">
        <v>32</v>
      </c>
      <c r="Y626" s="20">
        <f>IF(B1426="PAGADO",0,C631)</f>
        <v>-2044.2500000000002</v>
      </c>
      <c r="AA626" s="175" t="s">
        <v>20</v>
      </c>
      <c r="AB626" s="175"/>
      <c r="AC626" s="175"/>
      <c r="AD626" s="175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7" t="str">
        <f>IF(Y631&lt;0,"NO PAGAR","COBRAR'")</f>
        <v>NO PAGAR</v>
      </c>
      <c r="Y632" s="17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77" t="str">
        <f>IF(C631&lt;0,"NO PAGAR","COBRAR'")</f>
        <v>NO PAGAR</v>
      </c>
      <c r="C633" s="17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68" t="s">
        <v>9</v>
      </c>
      <c r="C634" s="16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8" t="s">
        <v>9</v>
      </c>
      <c r="Y634" s="16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73" t="s">
        <v>29</v>
      </c>
      <c r="AD668" s="173"/>
      <c r="AE668" s="173"/>
    </row>
    <row r="669" spans="8:31" x14ac:dyDescent="0.25">
      <c r="H669" s="174" t="s">
        <v>28</v>
      </c>
      <c r="I669" s="174"/>
      <c r="J669" s="174"/>
      <c r="V669" s="17"/>
      <c r="AC669" s="173"/>
      <c r="AD669" s="173"/>
      <c r="AE669" s="173"/>
    </row>
    <row r="670" spans="8:31" x14ac:dyDescent="0.25">
      <c r="H670" s="174"/>
      <c r="I670" s="174"/>
      <c r="J670" s="174"/>
      <c r="V670" s="17"/>
      <c r="AC670" s="173"/>
      <c r="AD670" s="173"/>
      <c r="AE670" s="173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75" t="s">
        <v>20</v>
      </c>
      <c r="F674" s="175"/>
      <c r="G674" s="175"/>
      <c r="H674" s="175"/>
      <c r="V674" s="17"/>
      <c r="X674" s="23" t="s">
        <v>32</v>
      </c>
      <c r="Y674" s="20">
        <f>IF(B674="PAGADO",0,C679)</f>
        <v>-2044.2500000000002</v>
      </c>
      <c r="AA674" s="175" t="s">
        <v>20</v>
      </c>
      <c r="AB674" s="175"/>
      <c r="AC674" s="175"/>
      <c r="AD674" s="175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76" t="str">
        <f>IF(C679&lt;0,"NO PAGAR","COBRAR")</f>
        <v>NO PAGAR</v>
      </c>
      <c r="C680" s="17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6" t="str">
        <f>IF(Y679&lt;0,"NO PAGAR","COBRAR")</f>
        <v>NO PAGAR</v>
      </c>
      <c r="Y680" s="17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68" t="s">
        <v>9</v>
      </c>
      <c r="C681" s="16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8" t="s">
        <v>9</v>
      </c>
      <c r="Y681" s="16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17</v>
      </c>
      <c r="C690" s="10"/>
      <c r="E690" s="170" t="s">
        <v>7</v>
      </c>
      <c r="F690" s="171"/>
      <c r="G690" s="17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0" t="s">
        <v>7</v>
      </c>
      <c r="AB690" s="171"/>
      <c r="AC690" s="17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 x14ac:dyDescent="0.25">
      <c r="B692" s="12"/>
      <c r="C692" s="10"/>
      <c r="N692" s="170" t="s">
        <v>7</v>
      </c>
      <c r="O692" s="171"/>
      <c r="P692" s="171"/>
      <c r="Q692" s="172"/>
      <c r="R692" s="18">
        <f>SUM(R676:R691)</f>
        <v>0</v>
      </c>
      <c r="S692" s="3"/>
      <c r="V692" s="17"/>
      <c r="X692" s="12"/>
      <c r="Y692" s="10"/>
      <c r="AJ692" s="170" t="s">
        <v>7</v>
      </c>
      <c r="AK692" s="171"/>
      <c r="AL692" s="171"/>
      <c r="AM692" s="172"/>
      <c r="AN692" s="18">
        <f>SUM(AN676:AN691)</f>
        <v>0</v>
      </c>
      <c r="AO692" s="3"/>
    </row>
    <row r="693" spans="2:41" x14ac:dyDescent="0.25">
      <c r="B693" s="12"/>
      <c r="C693" s="10"/>
      <c r="V693" s="17"/>
      <c r="X693" s="12"/>
      <c r="Y693" s="10"/>
    </row>
    <row r="694" spans="2:41" x14ac:dyDescent="0.25">
      <c r="B694" s="12"/>
      <c r="C694" s="10"/>
      <c r="V694" s="17"/>
      <c r="X694" s="12"/>
      <c r="Y694" s="10"/>
    </row>
    <row r="695" spans="2:41" x14ac:dyDescent="0.25">
      <c r="B695" s="12"/>
      <c r="C695" s="10"/>
      <c r="E695" s="14"/>
      <c r="V695" s="17"/>
      <c r="X695" s="12"/>
      <c r="Y695" s="10"/>
      <c r="AA695" s="14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1"/>
      <c r="C700" s="10"/>
      <c r="V700" s="17"/>
      <c r="X700" s="11"/>
      <c r="Y700" s="10"/>
    </row>
    <row r="701" spans="2:41" x14ac:dyDescent="0.25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 x14ac:dyDescent="0.25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 x14ac:dyDescent="0.25">
      <c r="E703" s="1" t="s">
        <v>19</v>
      </c>
      <c r="V703" s="17"/>
      <c r="AA703" s="1" t="s">
        <v>19</v>
      </c>
    </row>
    <row r="704" spans="2:41" x14ac:dyDescent="0.25">
      <c r="V704" s="17"/>
    </row>
    <row r="705" spans="1:43" x14ac:dyDescent="0.25">
      <c r="V705" s="17"/>
    </row>
    <row r="706" spans="1:43" x14ac:dyDescent="0.25">
      <c r="V706" s="17"/>
    </row>
    <row r="707" spans="1:43" x14ac:dyDescent="0.25">
      <c r="V707" s="17"/>
    </row>
    <row r="708" spans="1:43" x14ac:dyDescent="0.25">
      <c r="V708" s="17"/>
    </row>
    <row r="709" spans="1:43" x14ac:dyDescent="0.25">
      <c r="V709" s="17"/>
    </row>
    <row r="710" spans="1:43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 x14ac:dyDescent="0.25">
      <c r="V713" s="17"/>
    </row>
    <row r="714" spans="1:43" x14ac:dyDescent="0.25">
      <c r="H714" s="174" t="s">
        <v>30</v>
      </c>
      <c r="I714" s="174"/>
      <c r="J714" s="174"/>
      <c r="V714" s="17"/>
      <c r="AA714" s="174" t="s">
        <v>31</v>
      </c>
      <c r="AB714" s="174"/>
      <c r="AC714" s="174"/>
    </row>
    <row r="715" spans="1:43" x14ac:dyDescent="0.25">
      <c r="H715" s="174"/>
      <c r="I715" s="174"/>
      <c r="J715" s="174"/>
      <c r="V715" s="17"/>
      <c r="AA715" s="174"/>
      <c r="AB715" s="174"/>
      <c r="AC715" s="174"/>
    </row>
    <row r="716" spans="1:43" x14ac:dyDescent="0.25">
      <c r="V716" s="17"/>
    </row>
    <row r="717" spans="1:43" x14ac:dyDescent="0.25">
      <c r="V717" s="17"/>
    </row>
    <row r="718" spans="1:43" ht="23.25" x14ac:dyDescent="0.35">
      <c r="B718" s="24" t="s">
        <v>68</v>
      </c>
      <c r="V718" s="17"/>
      <c r="X718" s="22" t="s">
        <v>68</v>
      </c>
    </row>
    <row r="719" spans="1:43" ht="23.25" x14ac:dyDescent="0.35">
      <c r="B719" s="23" t="s">
        <v>32</v>
      </c>
      <c r="C719" s="20">
        <f>IF(X674="PAGADO",0,C679)</f>
        <v>-2044.2500000000002</v>
      </c>
      <c r="E719" s="175" t="s">
        <v>20</v>
      </c>
      <c r="F719" s="175"/>
      <c r="G719" s="175"/>
      <c r="H719" s="175"/>
      <c r="V719" s="17"/>
      <c r="X719" s="23" t="s">
        <v>32</v>
      </c>
      <c r="Y719" s="20">
        <f>IF(B1519="PAGADO",0,C724)</f>
        <v>-2044.2500000000002</v>
      </c>
      <c r="AA719" s="175" t="s">
        <v>20</v>
      </c>
      <c r="AB719" s="175"/>
      <c r="AC719" s="175"/>
      <c r="AD719" s="175"/>
    </row>
    <row r="720" spans="1:43" x14ac:dyDescent="0.25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 x14ac:dyDescent="0.25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 x14ac:dyDescent="0.3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7" t="str">
        <f>IF(Y724&lt;0,"NO PAGAR","COBRAR'")</f>
        <v>NO PAGAR</v>
      </c>
      <c r="Y725" s="177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 x14ac:dyDescent="0.35">
      <c r="B726" s="177" t="str">
        <f>IF(C724&lt;0,"NO PAGAR","COBRAR'")</f>
        <v>NO PAGAR</v>
      </c>
      <c r="C726" s="177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68" t="s">
        <v>9</v>
      </c>
      <c r="C727" s="16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8" t="s">
        <v>9</v>
      </c>
      <c r="Y727" s="16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 x14ac:dyDescent="0.25">
      <c r="B738" s="12"/>
      <c r="C738" s="10"/>
      <c r="V738" s="17"/>
      <c r="X738" s="12"/>
      <c r="Y738" s="10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E740" s="14"/>
      <c r="V740" s="17"/>
      <c r="X740" s="12"/>
      <c r="Y740" s="10"/>
      <c r="AA740" s="14"/>
    </row>
    <row r="741" spans="2:41" x14ac:dyDescent="0.25">
      <c r="B741" s="12"/>
      <c r="C741" s="10"/>
      <c r="V741" s="17"/>
      <c r="X741" s="12"/>
      <c r="Y741" s="10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 x14ac:dyDescent="0.25">
      <c r="E748" s="1" t="s">
        <v>19</v>
      </c>
      <c r="V748" s="17"/>
      <c r="AA748" s="1" t="s">
        <v>19</v>
      </c>
    </row>
    <row r="749" spans="2:41" x14ac:dyDescent="0.25">
      <c r="V749" s="17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2:41" x14ac:dyDescent="0.25">
      <c r="V753" s="17"/>
    </row>
    <row r="754" spans="2:41" x14ac:dyDescent="0.25">
      <c r="V754" s="17"/>
    </row>
    <row r="755" spans="2:41" x14ac:dyDescent="0.25">
      <c r="V755" s="17"/>
    </row>
    <row r="756" spans="2:41" x14ac:dyDescent="0.25">
      <c r="V756" s="17"/>
    </row>
    <row r="757" spans="2:41" x14ac:dyDescent="0.25">
      <c r="V757" s="17"/>
    </row>
    <row r="758" spans="2:41" x14ac:dyDescent="0.25">
      <c r="V758" s="17"/>
    </row>
    <row r="759" spans="2:41" x14ac:dyDescent="0.25">
      <c r="V759" s="17"/>
    </row>
    <row r="760" spans="2:41" x14ac:dyDescent="0.25">
      <c r="V760" s="17"/>
    </row>
    <row r="761" spans="2:41" x14ac:dyDescent="0.25">
      <c r="V761" s="17"/>
      <c r="AC761" s="173" t="s">
        <v>29</v>
      </c>
      <c r="AD761" s="173"/>
      <c r="AE761" s="173"/>
    </row>
    <row r="762" spans="2:41" x14ac:dyDescent="0.25">
      <c r="H762" s="174" t="s">
        <v>28</v>
      </c>
      <c r="I762" s="174"/>
      <c r="J762" s="174"/>
      <c r="V762" s="17"/>
      <c r="AC762" s="173"/>
      <c r="AD762" s="173"/>
      <c r="AE762" s="173"/>
    </row>
    <row r="763" spans="2:41" x14ac:dyDescent="0.25">
      <c r="H763" s="174"/>
      <c r="I763" s="174"/>
      <c r="J763" s="174"/>
      <c r="V763" s="17"/>
      <c r="AC763" s="173"/>
      <c r="AD763" s="173"/>
      <c r="AE763" s="173"/>
    </row>
    <row r="764" spans="2:41" x14ac:dyDescent="0.25">
      <c r="V764" s="17"/>
    </row>
    <row r="765" spans="2:41" x14ac:dyDescent="0.25">
      <c r="V765" s="17"/>
    </row>
    <row r="766" spans="2:41" ht="23.25" x14ac:dyDescent="0.35">
      <c r="B766" s="22" t="s">
        <v>69</v>
      </c>
      <c r="V766" s="17"/>
      <c r="X766" s="22" t="s">
        <v>69</v>
      </c>
    </row>
    <row r="767" spans="2:41" ht="23.25" x14ac:dyDescent="0.35">
      <c r="B767" s="23" t="s">
        <v>32</v>
      </c>
      <c r="C767" s="20">
        <f>IF(X719="PAGADO",0,Y724)</f>
        <v>-2044.2500000000002</v>
      </c>
      <c r="E767" s="175" t="s">
        <v>20</v>
      </c>
      <c r="F767" s="175"/>
      <c r="G767" s="175"/>
      <c r="H767" s="175"/>
      <c r="V767" s="17"/>
      <c r="X767" s="23" t="s">
        <v>32</v>
      </c>
      <c r="Y767" s="20">
        <f>IF(B767="PAGADO",0,C772)</f>
        <v>-2044.2500000000002</v>
      </c>
      <c r="AA767" s="175" t="s">
        <v>20</v>
      </c>
      <c r="AB767" s="175"/>
      <c r="AC767" s="175"/>
      <c r="AD767" s="175"/>
    </row>
    <row r="768" spans="2:41" x14ac:dyDescent="0.25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 x14ac:dyDescent="0.4">
      <c r="B773" s="176" t="str">
        <f>IF(C772&lt;0,"NO PAGAR","COBRAR")</f>
        <v>NO PAGAR</v>
      </c>
      <c r="C773" s="176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6" t="str">
        <f>IF(Y772&lt;0,"NO PAGAR","COBRAR")</f>
        <v>NO PAGAR</v>
      </c>
      <c r="Y773" s="17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68" t="s">
        <v>9</v>
      </c>
      <c r="C774" s="16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8" t="s">
        <v>9</v>
      </c>
      <c r="Y774" s="16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17</v>
      </c>
      <c r="C783" s="10"/>
      <c r="E783" s="170" t="s">
        <v>7</v>
      </c>
      <c r="F783" s="171"/>
      <c r="G783" s="17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0" t="s">
        <v>7</v>
      </c>
      <c r="AB783" s="171"/>
      <c r="AC783" s="17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 x14ac:dyDescent="0.25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170" t="s">
        <v>7</v>
      </c>
      <c r="O785" s="171"/>
      <c r="P785" s="171"/>
      <c r="Q785" s="172"/>
      <c r="R785" s="18">
        <f>SUM(R769:R784)</f>
        <v>0</v>
      </c>
      <c r="S785" s="3"/>
      <c r="V785" s="17"/>
      <c r="X785" s="12"/>
      <c r="Y785" s="10"/>
      <c r="AJ785" s="170" t="s">
        <v>7</v>
      </c>
      <c r="AK785" s="171"/>
      <c r="AL785" s="171"/>
      <c r="AM785" s="172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V790" s="17"/>
      <c r="X790" s="12"/>
      <c r="Y790" s="10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1"/>
      <c r="C793" s="10"/>
      <c r="V793" s="17"/>
      <c r="X793" s="11"/>
      <c r="Y793" s="10"/>
    </row>
    <row r="794" spans="2:41" x14ac:dyDescent="0.25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 x14ac:dyDescent="0.25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 x14ac:dyDescent="0.25">
      <c r="E796" s="1" t="s">
        <v>19</v>
      </c>
      <c r="V796" s="17"/>
      <c r="AA796" s="1" t="s">
        <v>19</v>
      </c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1:43" x14ac:dyDescent="0.25">
      <c r="V801" s="17"/>
    </row>
    <row r="802" spans="1:43" x14ac:dyDescent="0.25">
      <c r="V802" s="17"/>
    </row>
    <row r="803" spans="1:43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 x14ac:dyDescent="0.25">
      <c r="V806" s="17"/>
    </row>
    <row r="807" spans="1:43" x14ac:dyDescent="0.25">
      <c r="H807" s="174" t="s">
        <v>30</v>
      </c>
      <c r="I807" s="174"/>
      <c r="J807" s="174"/>
      <c r="V807" s="17"/>
      <c r="AA807" s="174" t="s">
        <v>31</v>
      </c>
      <c r="AB807" s="174"/>
      <c r="AC807" s="174"/>
    </row>
    <row r="808" spans="1:43" x14ac:dyDescent="0.25">
      <c r="H808" s="174"/>
      <c r="I808" s="174"/>
      <c r="J808" s="174"/>
      <c r="V808" s="17"/>
      <c r="AA808" s="174"/>
      <c r="AB808" s="174"/>
      <c r="AC808" s="174"/>
    </row>
    <row r="809" spans="1:43" x14ac:dyDescent="0.25">
      <c r="V809" s="17"/>
    </row>
    <row r="810" spans="1:43" x14ac:dyDescent="0.25">
      <c r="V810" s="17"/>
    </row>
    <row r="811" spans="1:43" ht="23.25" x14ac:dyDescent="0.35">
      <c r="B811" s="24" t="s">
        <v>69</v>
      </c>
      <c r="V811" s="17"/>
      <c r="X811" s="22" t="s">
        <v>69</v>
      </c>
    </row>
    <row r="812" spans="1:43" ht="23.25" x14ac:dyDescent="0.35">
      <c r="B812" s="23" t="s">
        <v>32</v>
      </c>
      <c r="C812" s="20">
        <f>IF(X767="PAGADO",0,C772)</f>
        <v>-2044.2500000000002</v>
      </c>
      <c r="E812" s="175" t="s">
        <v>20</v>
      </c>
      <c r="F812" s="175"/>
      <c r="G812" s="175"/>
      <c r="H812" s="175"/>
      <c r="V812" s="17"/>
      <c r="X812" s="23" t="s">
        <v>32</v>
      </c>
      <c r="Y812" s="20">
        <f>IF(B1612="PAGADO",0,C817)</f>
        <v>-2044.2500000000002</v>
      </c>
      <c r="AA812" s="175" t="s">
        <v>20</v>
      </c>
      <c r="AB812" s="175"/>
      <c r="AC812" s="175"/>
      <c r="AD812" s="175"/>
    </row>
    <row r="813" spans="1:43" x14ac:dyDescent="0.25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 x14ac:dyDescent="0.25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x14ac:dyDescent="0.25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 x14ac:dyDescent="0.25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 x14ac:dyDescent="0.3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7" t="str">
        <f>IF(Y817&lt;0,"NO PAGAR","COBRAR'")</f>
        <v>NO PAGAR</v>
      </c>
      <c r="Y818" s="177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 x14ac:dyDescent="0.35">
      <c r="B819" s="177" t="str">
        <f>IF(C817&lt;0,"NO PAGAR","COBRAR'")</f>
        <v>NO PAGAR</v>
      </c>
      <c r="C819" s="177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68" t="s">
        <v>9</v>
      </c>
      <c r="C820" s="16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8" t="s">
        <v>9</v>
      </c>
      <c r="Y820" s="16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E833" s="14"/>
      <c r="V833" s="17"/>
      <c r="X833" s="12"/>
      <c r="Y833" s="10"/>
      <c r="AA833" s="14"/>
    </row>
    <row r="834" spans="2:27" x14ac:dyDescent="0.25">
      <c r="B834" s="12"/>
      <c r="C834" s="10"/>
      <c r="V834" s="17"/>
      <c r="X834" s="12"/>
      <c r="Y834" s="10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 x14ac:dyDescent="0.25">
      <c r="E841" s="1" t="s">
        <v>19</v>
      </c>
      <c r="V841" s="17"/>
      <c r="AA841" s="1" t="s">
        <v>19</v>
      </c>
    </row>
    <row r="842" spans="2:27" x14ac:dyDescent="0.25">
      <c r="V842" s="17"/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2:41" x14ac:dyDescent="0.25">
      <c r="V849" s="17"/>
    </row>
    <row r="850" spans="2:41" x14ac:dyDescent="0.25">
      <c r="V850" s="17"/>
    </row>
    <row r="851" spans="2:41" x14ac:dyDescent="0.25">
      <c r="V851" s="17"/>
    </row>
    <row r="852" spans="2:41" x14ac:dyDescent="0.25">
      <c r="V852" s="17"/>
    </row>
    <row r="853" spans="2:41" x14ac:dyDescent="0.25">
      <c r="V853" s="17"/>
    </row>
    <row r="854" spans="2:41" x14ac:dyDescent="0.25">
      <c r="V854" s="17"/>
      <c r="AC854" s="173" t="s">
        <v>29</v>
      </c>
      <c r="AD854" s="173"/>
      <c r="AE854" s="173"/>
    </row>
    <row r="855" spans="2:41" x14ac:dyDescent="0.25">
      <c r="H855" s="174" t="s">
        <v>28</v>
      </c>
      <c r="I855" s="174"/>
      <c r="J855" s="174"/>
      <c r="V855" s="17"/>
      <c r="AC855" s="173"/>
      <c r="AD855" s="173"/>
      <c r="AE855" s="173"/>
    </row>
    <row r="856" spans="2:41" x14ac:dyDescent="0.25">
      <c r="H856" s="174"/>
      <c r="I856" s="174"/>
      <c r="J856" s="174"/>
      <c r="V856" s="17"/>
      <c r="AC856" s="173"/>
      <c r="AD856" s="173"/>
      <c r="AE856" s="173"/>
    </row>
    <row r="857" spans="2:41" x14ac:dyDescent="0.25">
      <c r="V857" s="17"/>
    </row>
    <row r="858" spans="2:41" x14ac:dyDescent="0.25">
      <c r="V858" s="17"/>
    </row>
    <row r="859" spans="2:41" ht="23.25" x14ac:dyDescent="0.35">
      <c r="B859" s="22" t="s">
        <v>70</v>
      </c>
      <c r="V859" s="17"/>
      <c r="X859" s="22" t="s">
        <v>70</v>
      </c>
    </row>
    <row r="860" spans="2:41" ht="23.25" x14ac:dyDescent="0.35">
      <c r="B860" s="23" t="s">
        <v>32</v>
      </c>
      <c r="C860" s="20">
        <f>IF(X812="PAGADO",0,Y817)</f>
        <v>-2044.2500000000002</v>
      </c>
      <c r="E860" s="175" t="s">
        <v>20</v>
      </c>
      <c r="F860" s="175"/>
      <c r="G860" s="175"/>
      <c r="H860" s="175"/>
      <c r="V860" s="17"/>
      <c r="X860" s="23" t="s">
        <v>32</v>
      </c>
      <c r="Y860" s="20">
        <f>IF(B860="PAGADO",0,C865)</f>
        <v>-2044.2500000000002</v>
      </c>
      <c r="AA860" s="175" t="s">
        <v>20</v>
      </c>
      <c r="AB860" s="175"/>
      <c r="AC860" s="175"/>
      <c r="AD860" s="175"/>
    </row>
    <row r="861" spans="2:41" x14ac:dyDescent="0.25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 x14ac:dyDescent="0.25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 x14ac:dyDescent="0.4">
      <c r="B866" s="176" t="str">
        <f>IF(C865&lt;0,"NO PAGAR","COBRAR")</f>
        <v>NO PAGAR</v>
      </c>
      <c r="C866" s="176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76" t="str">
        <f>IF(Y865&lt;0,"NO PAGAR","COBRAR")</f>
        <v>NO PAGAR</v>
      </c>
      <c r="Y866" s="176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68" t="s">
        <v>9</v>
      </c>
      <c r="C867" s="16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8" t="s">
        <v>9</v>
      </c>
      <c r="Y867" s="169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17</v>
      </c>
      <c r="C876" s="10"/>
      <c r="E876" s="170" t="s">
        <v>7</v>
      </c>
      <c r="F876" s="171"/>
      <c r="G876" s="172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70" t="s">
        <v>7</v>
      </c>
      <c r="AB876" s="171"/>
      <c r="AC876" s="172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 x14ac:dyDescent="0.25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 x14ac:dyDescent="0.25">
      <c r="B878" s="12"/>
      <c r="C878" s="10"/>
      <c r="N878" s="170" t="s">
        <v>7</v>
      </c>
      <c r="O878" s="171"/>
      <c r="P878" s="171"/>
      <c r="Q878" s="172"/>
      <c r="R878" s="18">
        <f>SUM(R862:R877)</f>
        <v>0</v>
      </c>
      <c r="S878" s="3"/>
      <c r="V878" s="17"/>
      <c r="X878" s="12"/>
      <c r="Y878" s="10"/>
      <c r="AJ878" s="170" t="s">
        <v>7</v>
      </c>
      <c r="AK878" s="171"/>
      <c r="AL878" s="171"/>
      <c r="AM878" s="172"/>
      <c r="AN878" s="18">
        <f>SUM(AN862:AN877)</f>
        <v>0</v>
      </c>
      <c r="AO878" s="3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1:43" x14ac:dyDescent="0.25">
      <c r="B881" s="12"/>
      <c r="C881" s="10"/>
      <c r="E881" s="14"/>
      <c r="V881" s="17"/>
      <c r="X881" s="12"/>
      <c r="Y881" s="10"/>
      <c r="AA881" s="14"/>
    </row>
    <row r="882" spans="1:43" x14ac:dyDescent="0.25">
      <c r="B882" s="12"/>
      <c r="C882" s="10"/>
      <c r="V882" s="17"/>
      <c r="X882" s="12"/>
      <c r="Y882" s="10"/>
    </row>
    <row r="883" spans="1:43" x14ac:dyDescent="0.25">
      <c r="B883" s="12"/>
      <c r="C883" s="10"/>
      <c r="V883" s="17"/>
      <c r="X883" s="12"/>
      <c r="Y883" s="10"/>
    </row>
    <row r="884" spans="1:43" x14ac:dyDescent="0.25">
      <c r="B884" s="12"/>
      <c r="C884" s="10"/>
      <c r="V884" s="17"/>
      <c r="X884" s="12"/>
      <c r="Y884" s="10"/>
    </row>
    <row r="885" spans="1:43" x14ac:dyDescent="0.25">
      <c r="B885" s="12"/>
      <c r="C885" s="10"/>
      <c r="V885" s="17"/>
      <c r="X885" s="12"/>
      <c r="Y885" s="10"/>
    </row>
    <row r="886" spans="1:43" x14ac:dyDescent="0.25">
      <c r="B886" s="11"/>
      <c r="C886" s="10"/>
      <c r="V886" s="17"/>
      <c r="X886" s="11"/>
      <c r="Y886" s="10"/>
    </row>
    <row r="887" spans="1:43" x14ac:dyDescent="0.25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 x14ac:dyDescent="0.25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 x14ac:dyDescent="0.25">
      <c r="E889" s="1" t="s">
        <v>19</v>
      </c>
      <c r="V889" s="17"/>
      <c r="AA889" s="1" t="s">
        <v>19</v>
      </c>
    </row>
    <row r="890" spans="1:43" x14ac:dyDescent="0.25">
      <c r="V890" s="17"/>
    </row>
    <row r="891" spans="1:43" x14ac:dyDescent="0.25">
      <c r="V891" s="17"/>
    </row>
    <row r="892" spans="1:43" x14ac:dyDescent="0.25">
      <c r="V892" s="17"/>
    </row>
    <row r="893" spans="1:43" x14ac:dyDescent="0.25">
      <c r="V893" s="17"/>
    </row>
    <row r="894" spans="1:43" x14ac:dyDescent="0.25">
      <c r="V894" s="17"/>
    </row>
    <row r="895" spans="1:43" x14ac:dyDescent="0.25">
      <c r="V895" s="17"/>
    </row>
    <row r="896" spans="1:43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 x14ac:dyDescent="0.25">
      <c r="V899" s="17"/>
    </row>
    <row r="900" spans="1:43" x14ac:dyDescent="0.25">
      <c r="H900" s="174" t="s">
        <v>30</v>
      </c>
      <c r="I900" s="174"/>
      <c r="J900" s="174"/>
      <c r="V900" s="17"/>
      <c r="AA900" s="174" t="s">
        <v>31</v>
      </c>
      <c r="AB900" s="174"/>
      <c r="AC900" s="174"/>
    </row>
    <row r="901" spans="1:43" x14ac:dyDescent="0.25">
      <c r="H901" s="174"/>
      <c r="I901" s="174"/>
      <c r="J901" s="174"/>
      <c r="V901" s="17"/>
      <c r="AA901" s="174"/>
      <c r="AB901" s="174"/>
      <c r="AC901" s="174"/>
    </row>
    <row r="902" spans="1:43" x14ac:dyDescent="0.25">
      <c r="V902" s="17"/>
    </row>
    <row r="903" spans="1:43" x14ac:dyDescent="0.25">
      <c r="V903" s="17"/>
    </row>
    <row r="904" spans="1:43" ht="23.25" x14ac:dyDescent="0.35">
      <c r="B904" s="24" t="s">
        <v>70</v>
      </c>
      <c r="V904" s="17"/>
      <c r="X904" s="22" t="s">
        <v>70</v>
      </c>
    </row>
    <row r="905" spans="1:43" ht="23.25" x14ac:dyDescent="0.35">
      <c r="B905" s="23" t="s">
        <v>32</v>
      </c>
      <c r="C905" s="20">
        <f>IF(X860="PAGADO",0,C865)</f>
        <v>-2044.2500000000002</v>
      </c>
      <c r="E905" s="175" t="s">
        <v>20</v>
      </c>
      <c r="F905" s="175"/>
      <c r="G905" s="175"/>
      <c r="H905" s="175"/>
      <c r="V905" s="17"/>
      <c r="X905" s="23" t="s">
        <v>32</v>
      </c>
      <c r="Y905" s="20">
        <f>IF(B1705="PAGADO",0,C910)</f>
        <v>-2044.2500000000002</v>
      </c>
      <c r="AA905" s="175" t="s">
        <v>20</v>
      </c>
      <c r="AB905" s="175"/>
      <c r="AC905" s="175"/>
      <c r="AD905" s="175"/>
    </row>
    <row r="906" spans="1:43" x14ac:dyDescent="0.25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 x14ac:dyDescent="0.25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 x14ac:dyDescent="0.25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 x14ac:dyDescent="0.25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 x14ac:dyDescent="0.25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 x14ac:dyDescent="0.3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77" t="str">
        <f>IF(Y910&lt;0,"NO PAGAR","COBRAR'")</f>
        <v>NO PAGAR</v>
      </c>
      <c r="Y911" s="177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 x14ac:dyDescent="0.35">
      <c r="B912" s="177" t="str">
        <f>IF(C910&lt;0,"NO PAGAR","COBRAR'")</f>
        <v>NO PAGAR</v>
      </c>
      <c r="C912" s="17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16</v>
      </c>
      <c r="C921" s="10"/>
      <c r="E921" s="170" t="s">
        <v>7</v>
      </c>
      <c r="F921" s="171"/>
      <c r="G921" s="172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70" t="s">
        <v>7</v>
      </c>
      <c r="AB921" s="171"/>
      <c r="AC921" s="172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 x14ac:dyDescent="0.25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 x14ac:dyDescent="0.25">
      <c r="B923" s="12"/>
      <c r="C923" s="10"/>
      <c r="N923" s="170" t="s">
        <v>7</v>
      </c>
      <c r="O923" s="171"/>
      <c r="P923" s="171"/>
      <c r="Q923" s="172"/>
      <c r="R923" s="18">
        <f>SUM(R907:R922)</f>
        <v>0</v>
      </c>
      <c r="S923" s="3"/>
      <c r="V923" s="17"/>
      <c r="X923" s="12"/>
      <c r="Y923" s="10"/>
      <c r="AJ923" s="170" t="s">
        <v>7</v>
      </c>
      <c r="AK923" s="171"/>
      <c r="AL923" s="171"/>
      <c r="AM923" s="172"/>
      <c r="AN923" s="18">
        <f>SUM(AN907:AN922)</f>
        <v>0</v>
      </c>
      <c r="AO923" s="3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E926" s="14"/>
      <c r="V926" s="17"/>
      <c r="X926" s="12"/>
      <c r="Y926" s="10"/>
      <c r="AA926" s="14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2:27" x14ac:dyDescent="0.25">
      <c r="B929" s="12"/>
      <c r="C929" s="10"/>
      <c r="V929" s="17"/>
      <c r="X929" s="12"/>
      <c r="Y929" s="10"/>
    </row>
    <row r="930" spans="2:27" x14ac:dyDescent="0.25">
      <c r="B930" s="12"/>
      <c r="C930" s="10"/>
      <c r="V930" s="17"/>
      <c r="X930" s="12"/>
      <c r="Y930" s="10"/>
    </row>
    <row r="931" spans="2:27" x14ac:dyDescent="0.25">
      <c r="B931" s="12"/>
      <c r="C931" s="10"/>
      <c r="V931" s="17"/>
      <c r="X931" s="12"/>
      <c r="Y931" s="10"/>
    </row>
    <row r="932" spans="2:27" x14ac:dyDescent="0.25">
      <c r="B932" s="11"/>
      <c r="C932" s="10"/>
      <c r="V932" s="17"/>
      <c r="X932" s="11"/>
      <c r="Y932" s="10"/>
    </row>
    <row r="933" spans="2:27" x14ac:dyDescent="0.25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 x14ac:dyDescent="0.25">
      <c r="E934" s="1" t="s">
        <v>19</v>
      </c>
      <c r="V934" s="17"/>
      <c r="AA934" s="1" t="s">
        <v>19</v>
      </c>
    </row>
    <row r="935" spans="2:27" x14ac:dyDescent="0.25">
      <c r="V935" s="17"/>
    </row>
    <row r="936" spans="2:27" x14ac:dyDescent="0.25">
      <c r="V936" s="17"/>
    </row>
    <row r="937" spans="2:27" x14ac:dyDescent="0.25">
      <c r="V937" s="17"/>
    </row>
    <row r="938" spans="2:27" x14ac:dyDescent="0.25">
      <c r="V938" s="17"/>
    </row>
    <row r="939" spans="2:27" x14ac:dyDescent="0.25">
      <c r="V939" s="17"/>
    </row>
    <row r="940" spans="2:27" x14ac:dyDescent="0.25">
      <c r="V940" s="17"/>
    </row>
    <row r="941" spans="2:27" x14ac:dyDescent="0.25">
      <c r="V941" s="17"/>
    </row>
    <row r="942" spans="2:27" x14ac:dyDescent="0.25">
      <c r="V942" s="17"/>
    </row>
    <row r="943" spans="2:27" x14ac:dyDescent="0.25">
      <c r="V943" s="17"/>
    </row>
    <row r="944" spans="2:27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  <c r="AC948" s="173" t="s">
        <v>29</v>
      </c>
      <c r="AD948" s="173"/>
      <c r="AE948" s="173"/>
    </row>
    <row r="949" spans="2:41" x14ac:dyDescent="0.25">
      <c r="H949" s="174" t="s">
        <v>28</v>
      </c>
      <c r="I949" s="174"/>
      <c r="J949" s="174"/>
      <c r="V949" s="17"/>
      <c r="AC949" s="173"/>
      <c r="AD949" s="173"/>
      <c r="AE949" s="173"/>
    </row>
    <row r="950" spans="2:41" x14ac:dyDescent="0.25">
      <c r="H950" s="174"/>
      <c r="I950" s="174"/>
      <c r="J950" s="174"/>
      <c r="V950" s="17"/>
      <c r="AC950" s="173"/>
      <c r="AD950" s="173"/>
      <c r="AE950" s="173"/>
    </row>
    <row r="951" spans="2:41" x14ac:dyDescent="0.25">
      <c r="V951" s="17"/>
    </row>
    <row r="952" spans="2:41" x14ac:dyDescent="0.25">
      <c r="V952" s="17"/>
    </row>
    <row r="953" spans="2:41" ht="23.25" x14ac:dyDescent="0.35">
      <c r="B953" s="22" t="s">
        <v>71</v>
      </c>
      <c r="V953" s="17"/>
      <c r="X953" s="22" t="s">
        <v>71</v>
      </c>
    </row>
    <row r="954" spans="2:41" ht="23.25" x14ac:dyDescent="0.35">
      <c r="B954" s="23" t="s">
        <v>32</v>
      </c>
      <c r="C954" s="20">
        <f>IF(X905="PAGADO",0,Y910)</f>
        <v>-2044.2500000000002</v>
      </c>
      <c r="E954" s="175" t="s">
        <v>20</v>
      </c>
      <c r="F954" s="175"/>
      <c r="G954" s="175"/>
      <c r="H954" s="175"/>
      <c r="V954" s="17"/>
      <c r="X954" s="23" t="s">
        <v>32</v>
      </c>
      <c r="Y954" s="20">
        <f>IF(B954="PAGADO",0,C959)</f>
        <v>-2044.2500000000002</v>
      </c>
      <c r="AA954" s="175" t="s">
        <v>20</v>
      </c>
      <c r="AB954" s="175"/>
      <c r="AC954" s="175"/>
      <c r="AD954" s="175"/>
    </row>
    <row r="955" spans="2:41" x14ac:dyDescent="0.25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 x14ac:dyDescent="0.25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 x14ac:dyDescent="0.4">
      <c r="B960" s="176" t="str">
        <f>IF(C959&lt;0,"NO PAGAR","COBRAR")</f>
        <v>NO PAGAR</v>
      </c>
      <c r="C960" s="176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6" t="str">
        <f>IF(Y959&lt;0,"NO PAGAR","COBRAR")</f>
        <v>NO PAGAR</v>
      </c>
      <c r="Y960" s="17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68" t="s">
        <v>9</v>
      </c>
      <c r="C961" s="16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8" t="s">
        <v>9</v>
      </c>
      <c r="Y961" s="16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17</v>
      </c>
      <c r="C970" s="10"/>
      <c r="E970" s="170" t="s">
        <v>7</v>
      </c>
      <c r="F970" s="171"/>
      <c r="G970" s="17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0" t="s">
        <v>7</v>
      </c>
      <c r="AB970" s="171"/>
      <c r="AC970" s="17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 x14ac:dyDescent="0.25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N972" s="170" t="s">
        <v>7</v>
      </c>
      <c r="O972" s="171"/>
      <c r="P972" s="171"/>
      <c r="Q972" s="172"/>
      <c r="R972" s="18">
        <f>SUM(R956:R971)</f>
        <v>0</v>
      </c>
      <c r="S972" s="3"/>
      <c r="V972" s="17"/>
      <c r="X972" s="12"/>
      <c r="Y972" s="10"/>
      <c r="AJ972" s="170" t="s">
        <v>7</v>
      </c>
      <c r="AK972" s="171"/>
      <c r="AL972" s="171"/>
      <c r="AM972" s="172"/>
      <c r="AN972" s="18">
        <f>SUM(AN956:AN971)</f>
        <v>0</v>
      </c>
      <c r="AO972" s="3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E975" s="14"/>
      <c r="V975" s="17"/>
      <c r="X975" s="12"/>
      <c r="Y975" s="10"/>
      <c r="AA975" s="14"/>
    </row>
    <row r="976" spans="2:41" x14ac:dyDescent="0.25">
      <c r="B976" s="12"/>
      <c r="C976" s="10"/>
      <c r="V976" s="17"/>
      <c r="X976" s="12"/>
      <c r="Y976" s="10"/>
    </row>
    <row r="977" spans="1:43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V978" s="17"/>
      <c r="X978" s="12"/>
      <c r="Y978" s="10"/>
    </row>
    <row r="979" spans="1:43" x14ac:dyDescent="0.25">
      <c r="B979" s="12"/>
      <c r="C979" s="10"/>
      <c r="V979" s="17"/>
      <c r="X979" s="12"/>
      <c r="Y979" s="10"/>
    </row>
    <row r="980" spans="1:43" x14ac:dyDescent="0.25">
      <c r="B980" s="11"/>
      <c r="C980" s="10"/>
      <c r="V980" s="17"/>
      <c r="X980" s="11"/>
      <c r="Y980" s="10"/>
    </row>
    <row r="981" spans="1:43" x14ac:dyDescent="0.25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 x14ac:dyDescent="0.25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 x14ac:dyDescent="0.25">
      <c r="E983" s="1" t="s">
        <v>19</v>
      </c>
      <c r="V983" s="17"/>
      <c r="AA983" s="1" t="s">
        <v>19</v>
      </c>
    </row>
    <row r="984" spans="1:43" x14ac:dyDescent="0.25">
      <c r="V984" s="17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 x14ac:dyDescent="0.25">
      <c r="V993" s="17"/>
    </row>
    <row r="994" spans="2:41" x14ac:dyDescent="0.25">
      <c r="H994" s="174" t="s">
        <v>30</v>
      </c>
      <c r="I994" s="174"/>
      <c r="J994" s="174"/>
      <c r="V994" s="17"/>
      <c r="AA994" s="174" t="s">
        <v>31</v>
      </c>
      <c r="AB994" s="174"/>
      <c r="AC994" s="174"/>
    </row>
    <row r="995" spans="2:41" x14ac:dyDescent="0.25">
      <c r="H995" s="174"/>
      <c r="I995" s="174"/>
      <c r="J995" s="174"/>
      <c r="V995" s="17"/>
      <c r="AA995" s="174"/>
      <c r="AB995" s="174"/>
      <c r="AC995" s="174"/>
    </row>
    <row r="996" spans="2:41" x14ac:dyDescent="0.25">
      <c r="V996" s="17"/>
    </row>
    <row r="997" spans="2:41" x14ac:dyDescent="0.25">
      <c r="V997" s="17"/>
    </row>
    <row r="998" spans="2:41" ht="23.25" x14ac:dyDescent="0.35">
      <c r="B998" s="24" t="s">
        <v>73</v>
      </c>
      <c r="V998" s="17"/>
      <c r="X998" s="22" t="s">
        <v>71</v>
      </c>
    </row>
    <row r="999" spans="2:41" ht="23.25" x14ac:dyDescent="0.35">
      <c r="B999" s="23" t="s">
        <v>32</v>
      </c>
      <c r="C999" s="20">
        <f>IF(X954="PAGADO",0,C959)</f>
        <v>-2044.2500000000002</v>
      </c>
      <c r="E999" s="175" t="s">
        <v>20</v>
      </c>
      <c r="F999" s="175"/>
      <c r="G999" s="175"/>
      <c r="H999" s="175"/>
      <c r="V999" s="17"/>
      <c r="X999" s="23" t="s">
        <v>32</v>
      </c>
      <c r="Y999" s="20">
        <f>IF(B1799="PAGADO",0,C1004)</f>
        <v>-2044.2500000000002</v>
      </c>
      <c r="AA999" s="175" t="s">
        <v>20</v>
      </c>
      <c r="AB999" s="175"/>
      <c r="AC999" s="175"/>
      <c r="AD999" s="175"/>
    </row>
    <row r="1000" spans="2:41" x14ac:dyDescent="0.25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 x14ac:dyDescent="0.25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 x14ac:dyDescent="0.3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7" t="str">
        <f>IF(Y1004&lt;0,"NO PAGAR","COBRAR'")</f>
        <v>NO PAGAR</v>
      </c>
      <c r="Y1005" s="177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 x14ac:dyDescent="0.35">
      <c r="B1006" s="177" t="str">
        <f>IF(C1004&lt;0,"NO PAGAR","COBRAR'")</f>
        <v>NO PAGAR</v>
      </c>
      <c r="C1006" s="17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68" t="s">
        <v>9</v>
      </c>
      <c r="C1007" s="16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8" t="s">
        <v>9</v>
      </c>
      <c r="Y1007" s="16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E1020" s="14"/>
      <c r="V1020" s="17"/>
      <c r="X1020" s="12"/>
      <c r="Y1020" s="10"/>
      <c r="AA1020" s="14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1"/>
      <c r="C1026" s="10"/>
      <c r="V1026" s="17"/>
      <c r="X1026" s="11"/>
      <c r="Y1026" s="10"/>
    </row>
    <row r="1027" spans="2:27" x14ac:dyDescent="0.25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 x14ac:dyDescent="0.25">
      <c r="E1028" s="1" t="s">
        <v>19</v>
      </c>
      <c r="V1028" s="17"/>
      <c r="AA1028" s="1" t="s">
        <v>19</v>
      </c>
    </row>
    <row r="1029" spans="2:27" x14ac:dyDescent="0.25">
      <c r="V1029" s="17"/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:41" x14ac:dyDescent="0.25">
      <c r="V1041" s="17"/>
      <c r="AC1041" s="173" t="s">
        <v>29</v>
      </c>
      <c r="AD1041" s="173"/>
      <c r="AE1041" s="173"/>
    </row>
    <row r="1042" spans="2:41" x14ac:dyDescent="0.25">
      <c r="H1042" s="174" t="s">
        <v>28</v>
      </c>
      <c r="I1042" s="174"/>
      <c r="J1042" s="174"/>
      <c r="V1042" s="17"/>
      <c r="AC1042" s="173"/>
      <c r="AD1042" s="173"/>
      <c r="AE1042" s="173"/>
    </row>
    <row r="1043" spans="2:41" x14ac:dyDescent="0.25">
      <c r="H1043" s="174"/>
      <c r="I1043" s="174"/>
      <c r="J1043" s="174"/>
      <c r="V1043" s="17"/>
      <c r="AC1043" s="173"/>
      <c r="AD1043" s="173"/>
      <c r="AE1043" s="173"/>
    </row>
    <row r="1044" spans="2:41" x14ac:dyDescent="0.25">
      <c r="V1044" s="17"/>
    </row>
    <row r="1045" spans="2:41" x14ac:dyDescent="0.25">
      <c r="V1045" s="17"/>
    </row>
    <row r="1046" spans="2:41" ht="23.25" x14ac:dyDescent="0.35">
      <c r="B1046" s="22" t="s">
        <v>72</v>
      </c>
      <c r="V1046" s="17"/>
      <c r="X1046" s="22" t="s">
        <v>74</v>
      </c>
    </row>
    <row r="1047" spans="2:41" ht="23.25" x14ac:dyDescent="0.35">
      <c r="B1047" s="23" t="s">
        <v>32</v>
      </c>
      <c r="C1047" s="20">
        <f>IF(X999="PAGADO",0,Y1004)</f>
        <v>-2044.2500000000002</v>
      </c>
      <c r="E1047" s="175" t="s">
        <v>20</v>
      </c>
      <c r="F1047" s="175"/>
      <c r="G1047" s="175"/>
      <c r="H1047" s="175"/>
      <c r="V1047" s="17"/>
      <c r="X1047" s="23" t="s">
        <v>32</v>
      </c>
      <c r="Y1047" s="20">
        <f>IF(B1047="PAGADO",0,C1052)</f>
        <v>-2044.2500000000002</v>
      </c>
      <c r="AA1047" s="175" t="s">
        <v>20</v>
      </c>
      <c r="AB1047" s="175"/>
      <c r="AC1047" s="175"/>
      <c r="AD1047" s="175"/>
    </row>
    <row r="1048" spans="2:41" x14ac:dyDescent="0.25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 x14ac:dyDescent="0.25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 x14ac:dyDescent="0.4">
      <c r="B1053" s="176" t="str">
        <f>IF(C1052&lt;0,"NO PAGAR","COBRAR")</f>
        <v>NO PAGAR</v>
      </c>
      <c r="C1053" s="176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76" t="str">
        <f>IF(Y1052&lt;0,"NO PAGAR","COBRAR")</f>
        <v>NO PAGAR</v>
      </c>
      <c r="Y1053" s="176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68" t="s">
        <v>9</v>
      </c>
      <c r="C1054" s="16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68" t="s">
        <v>9</v>
      </c>
      <c r="Y1054" s="169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17</v>
      </c>
      <c r="C1063" s="10"/>
      <c r="E1063" s="170" t="s">
        <v>7</v>
      </c>
      <c r="F1063" s="171"/>
      <c r="G1063" s="172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70" t="s">
        <v>7</v>
      </c>
      <c r="AB1063" s="171"/>
      <c r="AC1063" s="172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 x14ac:dyDescent="0.25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 x14ac:dyDescent="0.25">
      <c r="B1065" s="12"/>
      <c r="C1065" s="10"/>
      <c r="N1065" s="170" t="s">
        <v>7</v>
      </c>
      <c r="O1065" s="171"/>
      <c r="P1065" s="171"/>
      <c r="Q1065" s="172"/>
      <c r="R1065" s="18">
        <f>SUM(R1049:R1064)</f>
        <v>0</v>
      </c>
      <c r="S1065" s="3"/>
      <c r="V1065" s="17"/>
      <c r="X1065" s="12"/>
      <c r="Y1065" s="10"/>
      <c r="AJ1065" s="170" t="s">
        <v>7</v>
      </c>
      <c r="AK1065" s="171"/>
      <c r="AL1065" s="171"/>
      <c r="AM1065" s="172"/>
      <c r="AN1065" s="18">
        <f>SUM(AN1049:AN1064)</f>
        <v>0</v>
      </c>
      <c r="AO1065" s="3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E1068" s="14"/>
      <c r="V1068" s="17"/>
      <c r="X1068" s="12"/>
      <c r="Y1068" s="10"/>
      <c r="AA1068" s="14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1:43" x14ac:dyDescent="0.25">
      <c r="B1073" s="11"/>
      <c r="C1073" s="10"/>
      <c r="V1073" s="17"/>
      <c r="X1073" s="11"/>
      <c r="Y1073" s="10"/>
    </row>
    <row r="1074" spans="1:43" x14ac:dyDescent="0.25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 x14ac:dyDescent="0.25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 x14ac:dyDescent="0.25">
      <c r="E1076" s="1" t="s">
        <v>19</v>
      </c>
      <c r="V1076" s="17"/>
      <c r="AA1076" s="1" t="s">
        <v>19</v>
      </c>
    </row>
    <row r="1077" spans="1:43" x14ac:dyDescent="0.25">
      <c r="V1077" s="17"/>
    </row>
    <row r="1078" spans="1:43" x14ac:dyDescent="0.25">
      <c r="V1078" s="17"/>
    </row>
    <row r="1079" spans="1:43" x14ac:dyDescent="0.25">
      <c r="V1079" s="17"/>
    </row>
    <row r="1080" spans="1:43" x14ac:dyDescent="0.25">
      <c r="V1080" s="17"/>
    </row>
    <row r="1081" spans="1:43" x14ac:dyDescent="0.25">
      <c r="V1081" s="17"/>
    </row>
    <row r="1082" spans="1:43" x14ac:dyDescent="0.25">
      <c r="V1082" s="17"/>
    </row>
    <row r="1083" spans="1:43" x14ac:dyDescent="0.25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 x14ac:dyDescent="0.25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 x14ac:dyDescent="0.25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 x14ac:dyDescent="0.25">
      <c r="V1086" s="17"/>
    </row>
    <row r="1087" spans="1:43" x14ac:dyDescent="0.25">
      <c r="H1087" s="174" t="s">
        <v>30</v>
      </c>
      <c r="I1087" s="174"/>
      <c r="J1087" s="174"/>
      <c r="V1087" s="17"/>
      <c r="AA1087" s="174" t="s">
        <v>31</v>
      </c>
      <c r="AB1087" s="174"/>
      <c r="AC1087" s="174"/>
    </row>
    <row r="1088" spans="1:43" x14ac:dyDescent="0.25">
      <c r="H1088" s="174"/>
      <c r="I1088" s="174"/>
      <c r="J1088" s="174"/>
      <c r="V1088" s="17"/>
      <c r="AA1088" s="174"/>
      <c r="AB1088" s="174"/>
      <c r="AC1088" s="174"/>
    </row>
    <row r="1089" spans="2:41" x14ac:dyDescent="0.25">
      <c r="V1089" s="17"/>
    </row>
    <row r="1090" spans="2:41" x14ac:dyDescent="0.25">
      <c r="V1090" s="17"/>
    </row>
    <row r="1091" spans="2:41" ht="23.25" x14ac:dyDescent="0.35">
      <c r="B1091" s="24" t="s">
        <v>72</v>
      </c>
      <c r="V1091" s="17"/>
      <c r="X1091" s="22" t="s">
        <v>72</v>
      </c>
    </row>
    <row r="1092" spans="2:41" ht="23.25" x14ac:dyDescent="0.35">
      <c r="B1092" s="23" t="s">
        <v>32</v>
      </c>
      <c r="C1092" s="20">
        <f>IF(X1047="PAGADO",0,C1052)</f>
        <v>-2044.2500000000002</v>
      </c>
      <c r="E1092" s="175" t="s">
        <v>20</v>
      </c>
      <c r="F1092" s="175"/>
      <c r="G1092" s="175"/>
      <c r="H1092" s="175"/>
      <c r="V1092" s="17"/>
      <c r="X1092" s="23" t="s">
        <v>32</v>
      </c>
      <c r="Y1092" s="20">
        <f>IF(B1892="PAGADO",0,C1097)</f>
        <v>-2044.2500000000002</v>
      </c>
      <c r="AA1092" s="175" t="s">
        <v>20</v>
      </c>
      <c r="AB1092" s="175"/>
      <c r="AC1092" s="175"/>
      <c r="AD1092" s="175"/>
    </row>
    <row r="1093" spans="2:41" x14ac:dyDescent="0.25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 x14ac:dyDescent="0.25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 x14ac:dyDescent="0.3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77" t="str">
        <f>IF(Y1097&lt;0,"NO PAGAR","COBRAR'")</f>
        <v>NO PAGAR</v>
      </c>
      <c r="Y1098" s="177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 x14ac:dyDescent="0.35">
      <c r="B1099" s="177" t="str">
        <f>IF(C1097&lt;0,"NO PAGAR","COBRAR'")</f>
        <v>NO PAGAR</v>
      </c>
      <c r="C1099" s="177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68" t="s">
        <v>9</v>
      </c>
      <c r="C1100" s="169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68" t="s">
        <v>9</v>
      </c>
      <c r="Y1100" s="169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 x14ac:dyDescent="0.25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 x14ac:dyDescent="0.25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 x14ac:dyDescent="0.25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 x14ac:dyDescent="0.25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 x14ac:dyDescent="0.25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 x14ac:dyDescent="0.25">
      <c r="B1108" s="11" t="s">
        <v>16</v>
      </c>
      <c r="C1108" s="10"/>
      <c r="E1108" s="170" t="s">
        <v>7</v>
      </c>
      <c r="F1108" s="171"/>
      <c r="G1108" s="172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70" t="s">
        <v>7</v>
      </c>
      <c r="AB1108" s="171"/>
      <c r="AC1108" s="172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 x14ac:dyDescent="0.25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 x14ac:dyDescent="0.25">
      <c r="B1110" s="12"/>
      <c r="C1110" s="10"/>
      <c r="N1110" s="170" t="s">
        <v>7</v>
      </c>
      <c r="O1110" s="171"/>
      <c r="P1110" s="171"/>
      <c r="Q1110" s="172"/>
      <c r="R1110" s="18">
        <f>SUM(R1094:R1109)</f>
        <v>0</v>
      </c>
      <c r="S1110" s="3"/>
      <c r="V1110" s="17"/>
      <c r="X1110" s="12"/>
      <c r="Y1110" s="10"/>
      <c r="AJ1110" s="170" t="s">
        <v>7</v>
      </c>
      <c r="AK1110" s="171"/>
      <c r="AL1110" s="171"/>
      <c r="AM1110" s="172"/>
      <c r="AN1110" s="18">
        <f>SUM(AN1094:AN1109)</f>
        <v>0</v>
      </c>
      <c r="AO1110" s="3"/>
    </row>
    <row r="1111" spans="2:41" x14ac:dyDescent="0.25">
      <c r="B1111" s="12"/>
      <c r="C1111" s="10"/>
      <c r="V1111" s="17"/>
      <c r="X1111" s="12"/>
      <c r="Y1111" s="10"/>
    </row>
    <row r="1112" spans="2:41" x14ac:dyDescent="0.25">
      <c r="B1112" s="12"/>
      <c r="C1112" s="10"/>
      <c r="V1112" s="17"/>
      <c r="X1112" s="12"/>
      <c r="Y1112" s="10"/>
    </row>
    <row r="1113" spans="2:41" x14ac:dyDescent="0.25">
      <c r="B1113" s="12"/>
      <c r="C1113" s="10"/>
      <c r="E1113" s="14"/>
      <c r="V1113" s="17"/>
      <c r="X1113" s="12"/>
      <c r="Y1113" s="10"/>
      <c r="AA1113" s="14"/>
    </row>
    <row r="1114" spans="2:41" x14ac:dyDescent="0.25">
      <c r="B1114" s="12"/>
      <c r="C1114" s="10"/>
      <c r="V1114" s="17"/>
      <c r="X1114" s="12"/>
      <c r="Y1114" s="10"/>
    </row>
    <row r="1115" spans="2:41" x14ac:dyDescent="0.25">
      <c r="B1115" s="12"/>
      <c r="C1115" s="10"/>
      <c r="V1115" s="17"/>
      <c r="X1115" s="12"/>
      <c r="Y1115" s="10"/>
    </row>
    <row r="1116" spans="2:41" x14ac:dyDescent="0.25">
      <c r="B1116" s="12"/>
      <c r="C1116" s="10"/>
      <c r="V1116" s="17"/>
      <c r="X1116" s="12"/>
      <c r="Y1116" s="10"/>
    </row>
    <row r="1117" spans="2:41" x14ac:dyDescent="0.25">
      <c r="B1117" s="12"/>
      <c r="C1117" s="10"/>
      <c r="V1117" s="17"/>
      <c r="X1117" s="12"/>
      <c r="Y1117" s="10"/>
    </row>
    <row r="1118" spans="2:41" x14ac:dyDescent="0.25">
      <c r="B1118" s="12"/>
      <c r="C1118" s="10"/>
      <c r="V1118" s="17"/>
      <c r="X1118" s="12"/>
      <c r="Y1118" s="10"/>
    </row>
    <row r="1119" spans="2:41" x14ac:dyDescent="0.25">
      <c r="B1119" s="11"/>
      <c r="C1119" s="10"/>
      <c r="V1119" s="17"/>
      <c r="X1119" s="11"/>
      <c r="Y1119" s="10"/>
    </row>
    <row r="1120" spans="2:41" x14ac:dyDescent="0.25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 x14ac:dyDescent="0.25">
      <c r="E1121" s="1" t="s">
        <v>19</v>
      </c>
      <c r="V1121" s="17"/>
      <c r="AA1121" s="1" t="s">
        <v>19</v>
      </c>
    </row>
    <row r="1122" spans="5:27" x14ac:dyDescent="0.25">
      <c r="V1122" s="17"/>
    </row>
    <row r="1123" spans="5:27" x14ac:dyDescent="0.25">
      <c r="V1123" s="17"/>
    </row>
    <row r="1124" spans="5:27" x14ac:dyDescent="0.25">
      <c r="V1124" s="17"/>
    </row>
    <row r="1125" spans="5:27" x14ac:dyDescent="0.25">
      <c r="V1125" s="17"/>
    </row>
    <row r="1126" spans="5:27" x14ac:dyDescent="0.25">
      <c r="V1126" s="17"/>
    </row>
    <row r="1127" spans="5:27" x14ac:dyDescent="0.25">
      <c r="V1127" s="17"/>
    </row>
    <row r="1128" spans="5:27" x14ac:dyDescent="0.25">
      <c r="V1128" s="17"/>
    </row>
    <row r="1129" spans="5:27" x14ac:dyDescent="0.25">
      <c r="V1129" s="17"/>
    </row>
    <row r="1130" spans="5:27" x14ac:dyDescent="0.25">
      <c r="V1130" s="17"/>
    </row>
    <row r="1131" spans="5:27" x14ac:dyDescent="0.25">
      <c r="V1131" s="17"/>
    </row>
    <row r="1132" spans="5:27" x14ac:dyDescent="0.25">
      <c r="V1132" s="17"/>
    </row>
    <row r="1133" spans="5:27" x14ac:dyDescent="0.25">
      <c r="V1133" s="17"/>
    </row>
    <row r="1134" spans="5:27" x14ac:dyDescent="0.25">
      <c r="V1134" s="17"/>
    </row>
    <row r="1135" spans="5:27" x14ac:dyDescent="0.25">
      <c r="V1135" s="17"/>
    </row>
    <row r="1136" spans="5:27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  <row r="1231" spans="22:22" x14ac:dyDescent="0.25">
      <c r="V1231" s="17"/>
    </row>
    <row r="1232" spans="22:22" x14ac:dyDescent="0.25">
      <c r="V1232" s="17"/>
    </row>
    <row r="1233" spans="22:22" x14ac:dyDescent="0.25">
      <c r="V1233" s="17"/>
    </row>
    <row r="1234" spans="22:22" x14ac:dyDescent="0.25">
      <c r="V1234" s="17"/>
    </row>
    <row r="1235" spans="22:22" x14ac:dyDescent="0.25">
      <c r="V1235" s="17"/>
    </row>
    <row r="1236" spans="22:22" x14ac:dyDescent="0.25">
      <c r="V1236" s="17"/>
    </row>
    <row r="1237" spans="22:22" x14ac:dyDescent="0.25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75" t="s">
        <v>78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78</v>
      </c>
      <c r="AB8" s="175"/>
      <c r="AC8" s="175"/>
      <c r="AD8" s="175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70" t="s">
        <v>7</v>
      </c>
      <c r="AB24" s="171"/>
      <c r="AC24" s="17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0.35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75" t="s">
        <v>213</v>
      </c>
      <c r="F53" s="175"/>
      <c r="G53" s="175"/>
      <c r="H53" s="175"/>
      <c r="V53" s="17"/>
      <c r="X53" s="23" t="s">
        <v>32</v>
      </c>
      <c r="Y53" s="20">
        <f>IF(B53="PAGADO",0,C58)</f>
        <v>540</v>
      </c>
      <c r="AA53" s="175" t="s">
        <v>78</v>
      </c>
      <c r="AB53" s="175"/>
      <c r="AC53" s="175"/>
      <c r="AD53" s="175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73" t="s">
        <v>29</v>
      </c>
      <c r="AD95" s="173"/>
      <c r="AE95" s="173"/>
    </row>
    <row r="96" spans="2:31" x14ac:dyDescent="0.25">
      <c r="H96" s="174" t="s">
        <v>28</v>
      </c>
      <c r="I96" s="174"/>
      <c r="J96" s="174"/>
      <c r="V96" s="17"/>
      <c r="AC96" s="173"/>
      <c r="AD96" s="173"/>
      <c r="AE96" s="173"/>
    </row>
    <row r="97" spans="2:41" x14ac:dyDescent="0.25">
      <c r="H97" s="174"/>
      <c r="I97" s="174"/>
      <c r="J97" s="174"/>
      <c r="V97" s="17"/>
      <c r="AC97" s="173"/>
      <c r="AD97" s="173"/>
      <c r="AE97" s="173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75" t="s">
        <v>78</v>
      </c>
      <c r="F101" s="175"/>
      <c r="G101" s="175"/>
      <c r="H101" s="175"/>
      <c r="V101" s="17"/>
      <c r="X101" s="23" t="s">
        <v>32</v>
      </c>
      <c r="Y101" s="20">
        <f>IF(B101="PAGADO",0,C106)</f>
        <v>0</v>
      </c>
      <c r="AA101" s="175" t="s">
        <v>312</v>
      </c>
      <c r="AB101" s="175"/>
      <c r="AC101" s="175"/>
      <c r="AD101" s="175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76" t="str">
        <f>IF(C106&lt;0,"NO PAGAR","COBRAR")</f>
        <v>COBRAR</v>
      </c>
      <c r="C107" s="17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76" t="str">
        <f>IF(Y106&lt;0,"NO PAGAR","COBRAR")</f>
        <v>COBRAR</v>
      </c>
      <c r="Y107" s="17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68" t="s">
        <v>9</v>
      </c>
      <c r="C108" s="16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70" t="s">
        <v>7</v>
      </c>
      <c r="F117" s="171"/>
      <c r="G117" s="17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74" t="s">
        <v>30</v>
      </c>
      <c r="I133" s="174"/>
      <c r="J133" s="174"/>
      <c r="V133" s="17"/>
      <c r="AA133" s="174" t="s">
        <v>31</v>
      </c>
      <c r="AB133" s="174"/>
      <c r="AC133" s="174"/>
    </row>
    <row r="134" spans="1:43" x14ac:dyDescent="0.25">
      <c r="H134" s="174"/>
      <c r="I134" s="174"/>
      <c r="J134" s="174"/>
      <c r="V134" s="17"/>
      <c r="AA134" s="174"/>
      <c r="AB134" s="174"/>
      <c r="AC134" s="174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75" t="s">
        <v>312</v>
      </c>
      <c r="F138" s="175"/>
      <c r="G138" s="175"/>
      <c r="H138" s="175"/>
      <c r="V138" s="17"/>
      <c r="X138" s="23" t="s">
        <v>32</v>
      </c>
      <c r="Y138" s="20">
        <f>IF(B138="PAGADO",0,C143)</f>
        <v>670</v>
      </c>
      <c r="AA138" s="175" t="s">
        <v>78</v>
      </c>
      <c r="AB138" s="175"/>
      <c r="AC138" s="175"/>
      <c r="AD138" s="175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77" t="str">
        <f>IF(Y143&lt;0,"NO PAGAR","COBRAR'")</f>
        <v>COBRAR'</v>
      </c>
      <c r="Y144" s="17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77" t="str">
        <f>IF(C143&lt;0,"NO PAGAR","COBRAR'")</f>
        <v>COBRAR'</v>
      </c>
      <c r="C145" s="17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68" t="s">
        <v>9</v>
      </c>
      <c r="C146" s="16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68" t="s">
        <v>9</v>
      </c>
      <c r="Y146" s="16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70" t="s">
        <v>7</v>
      </c>
      <c r="F154" s="171"/>
      <c r="G154" s="17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70" t="s">
        <v>7</v>
      </c>
      <c r="AB154" s="171"/>
      <c r="AC154" s="17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70" t="s">
        <v>7</v>
      </c>
      <c r="O156" s="171"/>
      <c r="P156" s="171"/>
      <c r="Q156" s="172"/>
      <c r="R156" s="18">
        <f>SUM(R140:R155)</f>
        <v>0</v>
      </c>
      <c r="S156" s="3"/>
      <c r="V156" s="17"/>
      <c r="X156" s="12"/>
      <c r="Y156" s="10"/>
      <c r="AJ156" s="170" t="s">
        <v>7</v>
      </c>
      <c r="AK156" s="171"/>
      <c r="AL156" s="171"/>
      <c r="AM156" s="172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73" t="s">
        <v>29</v>
      </c>
      <c r="AD181" s="173"/>
      <c r="AE181" s="173"/>
    </row>
    <row r="182" spans="2:41" x14ac:dyDescent="0.25">
      <c r="H182" s="174" t="s">
        <v>28</v>
      </c>
      <c r="I182" s="174"/>
      <c r="J182" s="174"/>
      <c r="V182" s="17"/>
      <c r="AC182" s="173"/>
      <c r="AD182" s="173"/>
      <c r="AE182" s="173"/>
    </row>
    <row r="183" spans="2:41" x14ac:dyDescent="0.25">
      <c r="H183" s="174"/>
      <c r="I183" s="174"/>
      <c r="J183" s="174"/>
      <c r="V183" s="17"/>
      <c r="AC183" s="173"/>
      <c r="AD183" s="173"/>
      <c r="AE183" s="173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75" t="s">
        <v>436</v>
      </c>
      <c r="F187" s="175"/>
      <c r="G187" s="175"/>
      <c r="H187" s="175"/>
      <c r="O187" s="59" t="s">
        <v>435</v>
      </c>
      <c r="V187" s="17"/>
      <c r="X187" s="23" t="s">
        <v>32</v>
      </c>
      <c r="Y187" s="20">
        <f>IF(B187="PAGADO",0,C192)</f>
        <v>0</v>
      </c>
      <c r="AA187" s="175" t="s">
        <v>20</v>
      </c>
      <c r="AB187" s="175"/>
      <c r="AC187" s="175"/>
      <c r="AD187" s="175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76" t="str">
        <f>IF(C192&lt;0,"NO PAGAR","COBRAR")</f>
        <v>COBRAR</v>
      </c>
      <c r="C193" s="17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76" t="str">
        <f>IF(Y192&lt;0,"NO PAGAR","COBRAR")</f>
        <v>COBRAR</v>
      </c>
      <c r="Y193" s="17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68" t="s">
        <v>9</v>
      </c>
      <c r="C194" s="16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68" t="s">
        <v>9</v>
      </c>
      <c r="Y194" s="16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70" t="s">
        <v>7</v>
      </c>
      <c r="F203" s="171"/>
      <c r="G203" s="17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70" t="s">
        <v>7</v>
      </c>
      <c r="AB203" s="171"/>
      <c r="AC203" s="17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70" t="s">
        <v>7</v>
      </c>
      <c r="O205" s="171"/>
      <c r="P205" s="171"/>
      <c r="Q205" s="172"/>
      <c r="R205" s="18">
        <f>SUM(R189:R204)</f>
        <v>480.45</v>
      </c>
      <c r="S205" s="3"/>
      <c r="V205" s="17"/>
      <c r="X205" s="12"/>
      <c r="Y205" s="10"/>
      <c r="AJ205" s="170" t="s">
        <v>7</v>
      </c>
      <c r="AK205" s="171"/>
      <c r="AL205" s="171"/>
      <c r="AM205" s="172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74" t="s">
        <v>30</v>
      </c>
      <c r="I227" s="174"/>
      <c r="J227" s="174"/>
      <c r="V227" s="17"/>
      <c r="AA227" s="174" t="s">
        <v>31</v>
      </c>
      <c r="AB227" s="174"/>
      <c r="AC227" s="174"/>
    </row>
    <row r="228" spans="1:43" x14ac:dyDescent="0.25">
      <c r="H228" s="174"/>
      <c r="I228" s="174"/>
      <c r="J228" s="174"/>
      <c r="V228" s="17"/>
      <c r="AA228" s="174"/>
      <c r="AB228" s="174"/>
      <c r="AC228" s="174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75" t="s">
        <v>20</v>
      </c>
      <c r="F232" s="175"/>
      <c r="G232" s="175"/>
      <c r="H232" s="175"/>
      <c r="V232" s="17"/>
      <c r="X232" s="23" t="s">
        <v>32</v>
      </c>
      <c r="Y232" s="20">
        <f>IF(B232="PAGADO",0,C237)</f>
        <v>0</v>
      </c>
      <c r="AA232" s="175" t="s">
        <v>20</v>
      </c>
      <c r="AB232" s="175"/>
      <c r="AC232" s="175"/>
      <c r="AD232" s="175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77" t="str">
        <f>IF(Y237&lt;0,"NO PAGAR","COBRAR'")</f>
        <v>COBRAR'</v>
      </c>
      <c r="Y238" s="17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77" t="str">
        <f>IF(C237&lt;0,"NO PAGAR","COBRAR'")</f>
        <v>COBRAR'</v>
      </c>
      <c r="C239" s="17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68" t="s">
        <v>9</v>
      </c>
      <c r="C240" s="16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68" t="s">
        <v>9</v>
      </c>
      <c r="Y240" s="16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70" t="s">
        <v>7</v>
      </c>
      <c r="F248" s="171"/>
      <c r="G248" s="17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70" t="s">
        <v>7</v>
      </c>
      <c r="AB248" s="171"/>
      <c r="AC248" s="17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70" t="s">
        <v>7</v>
      </c>
      <c r="O250" s="171"/>
      <c r="P250" s="171"/>
      <c r="Q250" s="172"/>
      <c r="R250" s="18">
        <f>SUM(R234:R249)</f>
        <v>0</v>
      </c>
      <c r="S250" s="3"/>
      <c r="V250" s="17"/>
      <c r="X250" s="12"/>
      <c r="Y250" s="10"/>
      <c r="AJ250" s="170" t="s">
        <v>7</v>
      </c>
      <c r="AK250" s="171"/>
      <c r="AL250" s="171"/>
      <c r="AM250" s="172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73" t="s">
        <v>29</v>
      </c>
      <c r="AD273" s="173"/>
      <c r="AE273" s="173"/>
    </row>
    <row r="274" spans="2:41" x14ac:dyDescent="0.25">
      <c r="H274" s="174" t="s">
        <v>28</v>
      </c>
      <c r="I274" s="174"/>
      <c r="J274" s="174"/>
      <c r="V274" s="17"/>
      <c r="AC274" s="173"/>
      <c r="AD274" s="173"/>
      <c r="AE274" s="173"/>
    </row>
    <row r="275" spans="2:41" x14ac:dyDescent="0.25">
      <c r="H275" s="174"/>
      <c r="I275" s="174"/>
      <c r="J275" s="174"/>
      <c r="V275" s="17"/>
      <c r="AC275" s="173"/>
      <c r="AD275" s="173"/>
      <c r="AE275" s="173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75" t="s">
        <v>20</v>
      </c>
      <c r="F279" s="175"/>
      <c r="G279" s="175"/>
      <c r="H279" s="175"/>
      <c r="V279" s="17"/>
      <c r="X279" s="23" t="s">
        <v>32</v>
      </c>
      <c r="Y279" s="20">
        <f>IF(B279="PAGADO",0,C284)</f>
        <v>0</v>
      </c>
      <c r="AA279" s="175" t="s">
        <v>20</v>
      </c>
      <c r="AB279" s="175"/>
      <c r="AC279" s="175"/>
      <c r="AD279" s="175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76" t="str">
        <f>IF(C284&lt;0,"NO PAGAR","COBRAR")</f>
        <v>COBRAR</v>
      </c>
      <c r="C285" s="17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76" t="str">
        <f>IF(Y284&lt;0,"NO PAGAR","COBRAR")</f>
        <v>COBRAR</v>
      </c>
      <c r="Y285" s="17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68" t="s">
        <v>9</v>
      </c>
      <c r="C286" s="16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68" t="s">
        <v>9</v>
      </c>
      <c r="Y286" s="16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70" t="s">
        <v>7</v>
      </c>
      <c r="F295" s="171"/>
      <c r="G295" s="17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70" t="s">
        <v>7</v>
      </c>
      <c r="AB295" s="171"/>
      <c r="AC295" s="17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70" t="s">
        <v>7</v>
      </c>
      <c r="O297" s="171"/>
      <c r="P297" s="171"/>
      <c r="Q297" s="172"/>
      <c r="R297" s="18">
        <f>SUM(R281:R296)</f>
        <v>0</v>
      </c>
      <c r="S297" s="3"/>
      <c r="V297" s="17"/>
      <c r="X297" s="12"/>
      <c r="Y297" s="10"/>
      <c r="AJ297" s="170" t="s">
        <v>7</v>
      </c>
      <c r="AK297" s="171"/>
      <c r="AL297" s="171"/>
      <c r="AM297" s="172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74" t="s">
        <v>30</v>
      </c>
      <c r="I319" s="174"/>
      <c r="J319" s="174"/>
      <c r="V319" s="17"/>
      <c r="AA319" s="174" t="s">
        <v>31</v>
      </c>
      <c r="AB319" s="174"/>
      <c r="AC319" s="174"/>
    </row>
    <row r="320" spans="1:43" x14ac:dyDescent="0.25">
      <c r="H320" s="174"/>
      <c r="I320" s="174"/>
      <c r="J320" s="174"/>
      <c r="V320" s="17"/>
      <c r="AA320" s="174"/>
      <c r="AB320" s="174"/>
      <c r="AC320" s="174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75" t="s">
        <v>20</v>
      </c>
      <c r="F324" s="175"/>
      <c r="G324" s="175"/>
      <c r="H324" s="175"/>
      <c r="V324" s="17"/>
      <c r="X324" s="23" t="s">
        <v>32</v>
      </c>
      <c r="Y324" s="20">
        <f>IF(B1124="PAGADO",0,C329)</f>
        <v>0</v>
      </c>
      <c r="AA324" s="175" t="s">
        <v>20</v>
      </c>
      <c r="AB324" s="175"/>
      <c r="AC324" s="175"/>
      <c r="AD324" s="175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77" t="str">
        <f>IF(Y329&lt;0,"NO PAGAR","COBRAR'")</f>
        <v>COBRAR'</v>
      </c>
      <c r="Y330" s="17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77" t="str">
        <f>IF(C329&lt;0,"NO PAGAR","COBRAR'")</f>
        <v>COBRAR'</v>
      </c>
      <c r="C331" s="17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68" t="s">
        <v>9</v>
      </c>
      <c r="C332" s="16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68" t="s">
        <v>9</v>
      </c>
      <c r="Y332" s="16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70" t="s">
        <v>7</v>
      </c>
      <c r="F340" s="171"/>
      <c r="G340" s="17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70" t="s">
        <v>7</v>
      </c>
      <c r="AB340" s="171"/>
      <c r="AC340" s="17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70" t="s">
        <v>7</v>
      </c>
      <c r="O342" s="171"/>
      <c r="P342" s="171"/>
      <c r="Q342" s="172"/>
      <c r="R342" s="18">
        <f>SUM(R326:R341)</f>
        <v>0</v>
      </c>
      <c r="S342" s="3"/>
      <c r="V342" s="17"/>
      <c r="X342" s="12"/>
      <c r="Y342" s="10"/>
      <c r="AJ342" s="170" t="s">
        <v>7</v>
      </c>
      <c r="AK342" s="171"/>
      <c r="AL342" s="171"/>
      <c r="AM342" s="172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73" t="s">
        <v>29</v>
      </c>
      <c r="AD366" s="173"/>
      <c r="AE366" s="173"/>
    </row>
    <row r="367" spans="5:31" x14ac:dyDescent="0.25">
      <c r="H367" s="174" t="s">
        <v>28</v>
      </c>
      <c r="I367" s="174"/>
      <c r="J367" s="174"/>
      <c r="V367" s="17"/>
      <c r="AC367" s="173"/>
      <c r="AD367" s="173"/>
      <c r="AE367" s="173"/>
    </row>
    <row r="368" spans="5:31" x14ac:dyDescent="0.25">
      <c r="H368" s="174"/>
      <c r="I368" s="174"/>
      <c r="J368" s="174"/>
      <c r="V368" s="17"/>
      <c r="AC368" s="173"/>
      <c r="AD368" s="173"/>
      <c r="AE368" s="173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75" t="s">
        <v>20</v>
      </c>
      <c r="F372" s="175"/>
      <c r="G372" s="175"/>
      <c r="H372" s="175"/>
      <c r="V372" s="17"/>
      <c r="X372" s="23" t="s">
        <v>32</v>
      </c>
      <c r="Y372" s="20">
        <f>IF(B372="PAGADO",0,C377)</f>
        <v>0</v>
      </c>
      <c r="AA372" s="175" t="s">
        <v>20</v>
      </c>
      <c r="AB372" s="175"/>
      <c r="AC372" s="175"/>
      <c r="AD372" s="175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76" t="str">
        <f>IF(C377&lt;0,"NO PAGAR","COBRAR")</f>
        <v>COBRAR</v>
      </c>
      <c r="C378" s="17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76" t="str">
        <f>IF(Y377&lt;0,"NO PAGAR","COBRAR")</f>
        <v>COBRAR</v>
      </c>
      <c r="Y378" s="17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68" t="s">
        <v>9</v>
      </c>
      <c r="C379" s="16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68" t="s">
        <v>9</v>
      </c>
      <c r="Y379" s="16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70" t="s">
        <v>7</v>
      </c>
      <c r="F388" s="171"/>
      <c r="G388" s="17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70" t="s">
        <v>7</v>
      </c>
      <c r="AB388" s="171"/>
      <c r="AC388" s="17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70" t="s">
        <v>7</v>
      </c>
      <c r="O390" s="171"/>
      <c r="P390" s="171"/>
      <c r="Q390" s="172"/>
      <c r="R390" s="18">
        <f>SUM(R374:R389)</f>
        <v>0</v>
      </c>
      <c r="S390" s="3"/>
      <c r="V390" s="17"/>
      <c r="X390" s="12"/>
      <c r="Y390" s="10"/>
      <c r="AJ390" s="170" t="s">
        <v>7</v>
      </c>
      <c r="AK390" s="171"/>
      <c r="AL390" s="171"/>
      <c r="AM390" s="172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74" t="s">
        <v>30</v>
      </c>
      <c r="I412" s="174"/>
      <c r="J412" s="174"/>
      <c r="V412" s="17"/>
      <c r="AA412" s="174" t="s">
        <v>31</v>
      </c>
      <c r="AB412" s="174"/>
      <c r="AC412" s="174"/>
    </row>
    <row r="413" spans="1:43" x14ac:dyDescent="0.25">
      <c r="H413" s="174"/>
      <c r="I413" s="174"/>
      <c r="J413" s="174"/>
      <c r="V413" s="17"/>
      <c r="AA413" s="174"/>
      <c r="AB413" s="174"/>
      <c r="AC413" s="174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75" t="s">
        <v>20</v>
      </c>
      <c r="F417" s="175"/>
      <c r="G417" s="175"/>
      <c r="H417" s="175"/>
      <c r="V417" s="17"/>
      <c r="X417" s="23" t="s">
        <v>32</v>
      </c>
      <c r="Y417" s="20">
        <f>IF(B1217="PAGADO",0,C422)</f>
        <v>0</v>
      </c>
      <c r="AA417" s="175" t="s">
        <v>20</v>
      </c>
      <c r="AB417" s="175"/>
      <c r="AC417" s="175"/>
      <c r="AD417" s="175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7" t="str">
        <f>IF(Y422&lt;0,"NO PAGAR","COBRAR'")</f>
        <v>COBRAR'</v>
      </c>
      <c r="Y423" s="17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77" t="str">
        <f>IF(C422&lt;0,"NO PAGAR","COBRAR'")</f>
        <v>COBRAR'</v>
      </c>
      <c r="C424" s="17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68" t="s">
        <v>9</v>
      </c>
      <c r="C425" s="16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8" t="s">
        <v>9</v>
      </c>
      <c r="Y425" s="16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70" t="s">
        <v>7</v>
      </c>
      <c r="F433" s="171"/>
      <c r="G433" s="17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70" t="s">
        <v>7</v>
      </c>
      <c r="AB433" s="171"/>
      <c r="AC433" s="17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70" t="s">
        <v>7</v>
      </c>
      <c r="O435" s="171"/>
      <c r="P435" s="171"/>
      <c r="Q435" s="172"/>
      <c r="R435" s="18">
        <f>SUM(R419:R434)</f>
        <v>0</v>
      </c>
      <c r="S435" s="3"/>
      <c r="V435" s="17"/>
      <c r="X435" s="12"/>
      <c r="Y435" s="10"/>
      <c r="AJ435" s="170" t="s">
        <v>7</v>
      </c>
      <c r="AK435" s="171"/>
      <c r="AL435" s="171"/>
      <c r="AM435" s="172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73" t="s">
        <v>29</v>
      </c>
      <c r="AD463" s="173"/>
      <c r="AE463" s="173"/>
    </row>
    <row r="464" spans="8:31" x14ac:dyDescent="0.25">
      <c r="H464" s="174" t="s">
        <v>28</v>
      </c>
      <c r="I464" s="174"/>
      <c r="J464" s="174"/>
      <c r="V464" s="17"/>
      <c r="AC464" s="173"/>
      <c r="AD464" s="173"/>
      <c r="AE464" s="173"/>
    </row>
    <row r="465" spans="2:41" x14ac:dyDescent="0.25">
      <c r="H465" s="174"/>
      <c r="I465" s="174"/>
      <c r="J465" s="174"/>
      <c r="V465" s="17"/>
      <c r="AC465" s="173"/>
      <c r="AD465" s="173"/>
      <c r="AE465" s="173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75" t="s">
        <v>20</v>
      </c>
      <c r="F469" s="175"/>
      <c r="G469" s="175"/>
      <c r="H469" s="175"/>
      <c r="V469" s="17"/>
      <c r="X469" s="23" t="s">
        <v>32</v>
      </c>
      <c r="Y469" s="20">
        <f>IF(B469="PAGADO",0,C474)</f>
        <v>0</v>
      </c>
      <c r="AA469" s="175" t="s">
        <v>20</v>
      </c>
      <c r="AB469" s="175"/>
      <c r="AC469" s="175"/>
      <c r="AD469" s="175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76" t="str">
        <f>IF(C474&lt;0,"NO PAGAR","COBRAR")</f>
        <v>COBRAR</v>
      </c>
      <c r="C475" s="17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76" t="str">
        <f>IF(Y474&lt;0,"NO PAGAR","COBRAR")</f>
        <v>COBRAR</v>
      </c>
      <c r="Y475" s="17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68" t="s">
        <v>9</v>
      </c>
      <c r="C476" s="16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68" t="s">
        <v>9</v>
      </c>
      <c r="Y476" s="16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70" t="s">
        <v>7</v>
      </c>
      <c r="F485" s="171"/>
      <c r="G485" s="17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70" t="s">
        <v>7</v>
      </c>
      <c r="AB485" s="171"/>
      <c r="AC485" s="17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70" t="s">
        <v>7</v>
      </c>
      <c r="O487" s="171"/>
      <c r="P487" s="171"/>
      <c r="Q487" s="172"/>
      <c r="R487" s="18">
        <f>SUM(R471:R486)</f>
        <v>0</v>
      </c>
      <c r="S487" s="3"/>
      <c r="V487" s="17"/>
      <c r="X487" s="12"/>
      <c r="Y487" s="10"/>
      <c r="AJ487" s="170" t="s">
        <v>7</v>
      </c>
      <c r="AK487" s="171"/>
      <c r="AL487" s="171"/>
      <c r="AM487" s="172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74" t="s">
        <v>30</v>
      </c>
      <c r="I509" s="174"/>
      <c r="J509" s="174"/>
      <c r="V509" s="17"/>
      <c r="AA509" s="174" t="s">
        <v>31</v>
      </c>
      <c r="AB509" s="174"/>
      <c r="AC509" s="174"/>
    </row>
    <row r="510" spans="1:43" x14ac:dyDescent="0.25">
      <c r="H510" s="174"/>
      <c r="I510" s="174"/>
      <c r="J510" s="174"/>
      <c r="V510" s="17"/>
      <c r="AA510" s="174"/>
      <c r="AB510" s="174"/>
      <c r="AC510" s="174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75" t="s">
        <v>20</v>
      </c>
      <c r="F514" s="175"/>
      <c r="G514" s="175"/>
      <c r="H514" s="175"/>
      <c r="V514" s="17"/>
      <c r="X514" s="23" t="s">
        <v>32</v>
      </c>
      <c r="Y514" s="20">
        <f>IF(B1314="PAGADO",0,C519)</f>
        <v>0</v>
      </c>
      <c r="AA514" s="175" t="s">
        <v>20</v>
      </c>
      <c r="AB514" s="175"/>
      <c r="AC514" s="175"/>
      <c r="AD514" s="175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77" t="str">
        <f>IF(Y519&lt;0,"NO PAGAR","COBRAR'")</f>
        <v>COBRAR'</v>
      </c>
      <c r="Y520" s="17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77" t="str">
        <f>IF(C519&lt;0,"NO PAGAR","COBRAR'")</f>
        <v>COBRAR'</v>
      </c>
      <c r="C521" s="17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68" t="s">
        <v>9</v>
      </c>
      <c r="C522" s="16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68" t="s">
        <v>9</v>
      </c>
      <c r="Y522" s="16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70" t="s">
        <v>7</v>
      </c>
      <c r="F530" s="171"/>
      <c r="G530" s="17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70" t="s">
        <v>7</v>
      </c>
      <c r="AB530" s="171"/>
      <c r="AC530" s="17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70" t="s">
        <v>7</v>
      </c>
      <c r="O532" s="171"/>
      <c r="P532" s="171"/>
      <c r="Q532" s="172"/>
      <c r="R532" s="18">
        <f>SUM(R516:R531)</f>
        <v>0</v>
      </c>
      <c r="S532" s="3"/>
      <c r="V532" s="17"/>
      <c r="X532" s="12"/>
      <c r="Y532" s="10"/>
      <c r="AJ532" s="170" t="s">
        <v>7</v>
      </c>
      <c r="AK532" s="171"/>
      <c r="AL532" s="171"/>
      <c r="AM532" s="172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73" t="s">
        <v>29</v>
      </c>
      <c r="AD562" s="173"/>
      <c r="AE562" s="173"/>
    </row>
    <row r="563" spans="2:41" x14ac:dyDescent="0.25">
      <c r="H563" s="174" t="s">
        <v>28</v>
      </c>
      <c r="I563" s="174"/>
      <c r="J563" s="174"/>
      <c r="V563" s="17"/>
      <c r="AC563" s="173"/>
      <c r="AD563" s="173"/>
      <c r="AE563" s="173"/>
    </row>
    <row r="564" spans="2:41" x14ac:dyDescent="0.25">
      <c r="H564" s="174"/>
      <c r="I564" s="174"/>
      <c r="J564" s="174"/>
      <c r="V564" s="17"/>
      <c r="AC564" s="173"/>
      <c r="AD564" s="173"/>
      <c r="AE564" s="173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75" t="s">
        <v>20</v>
      </c>
      <c r="F568" s="175"/>
      <c r="G568" s="175"/>
      <c r="H568" s="175"/>
      <c r="V568" s="17"/>
      <c r="X568" s="23" t="s">
        <v>32</v>
      </c>
      <c r="Y568" s="20">
        <f>IF(B568="PAGADO",0,C573)</f>
        <v>0</v>
      </c>
      <c r="AA568" s="175" t="s">
        <v>20</v>
      </c>
      <c r="AB568" s="175"/>
      <c r="AC568" s="175"/>
      <c r="AD568" s="175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76" t="str">
        <f>IF(C573&lt;0,"NO PAGAR","COBRAR")</f>
        <v>COBRAR</v>
      </c>
      <c r="C574" s="17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76" t="str">
        <f>IF(Y573&lt;0,"NO PAGAR","COBRAR")</f>
        <v>COBRAR</v>
      </c>
      <c r="Y574" s="17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68" t="s">
        <v>9</v>
      </c>
      <c r="C575" s="16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8" t="s">
        <v>9</v>
      </c>
      <c r="Y575" s="16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70" t="s">
        <v>7</v>
      </c>
      <c r="F584" s="171"/>
      <c r="G584" s="17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70" t="s">
        <v>7</v>
      </c>
      <c r="AB584" s="171"/>
      <c r="AC584" s="17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70" t="s">
        <v>7</v>
      </c>
      <c r="O586" s="171"/>
      <c r="P586" s="171"/>
      <c r="Q586" s="172"/>
      <c r="R586" s="18">
        <f>SUM(R570:R585)</f>
        <v>0</v>
      </c>
      <c r="S586" s="3"/>
      <c r="V586" s="17"/>
      <c r="X586" s="12"/>
      <c r="Y586" s="10"/>
      <c r="AJ586" s="170" t="s">
        <v>7</v>
      </c>
      <c r="AK586" s="171"/>
      <c r="AL586" s="171"/>
      <c r="AM586" s="172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74" t="s">
        <v>30</v>
      </c>
      <c r="I608" s="174"/>
      <c r="J608" s="174"/>
      <c r="V608" s="17"/>
      <c r="AA608" s="174" t="s">
        <v>31</v>
      </c>
      <c r="AB608" s="174"/>
      <c r="AC608" s="174"/>
    </row>
    <row r="609" spans="2:41" x14ac:dyDescent="0.25">
      <c r="H609" s="174"/>
      <c r="I609" s="174"/>
      <c r="J609" s="174"/>
      <c r="V609" s="17"/>
      <c r="AA609" s="174"/>
      <c r="AB609" s="174"/>
      <c r="AC609" s="174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75" t="s">
        <v>20</v>
      </c>
      <c r="F613" s="175"/>
      <c r="G613" s="175"/>
      <c r="H613" s="175"/>
      <c r="V613" s="17"/>
      <c r="X613" s="23" t="s">
        <v>32</v>
      </c>
      <c r="Y613" s="20">
        <f>IF(B1413="PAGADO",0,C618)</f>
        <v>0</v>
      </c>
      <c r="AA613" s="175" t="s">
        <v>20</v>
      </c>
      <c r="AB613" s="175"/>
      <c r="AC613" s="175"/>
      <c r="AD613" s="175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7" t="str">
        <f>IF(Y618&lt;0,"NO PAGAR","COBRAR'")</f>
        <v>COBRAR'</v>
      </c>
      <c r="Y619" s="17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77" t="str">
        <f>IF(C618&lt;0,"NO PAGAR","COBRAR'")</f>
        <v>COBRAR'</v>
      </c>
      <c r="C620" s="17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68" t="s">
        <v>9</v>
      </c>
      <c r="C621" s="16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8" t="s">
        <v>9</v>
      </c>
      <c r="Y621" s="16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70" t="s">
        <v>7</v>
      </c>
      <c r="F629" s="171"/>
      <c r="G629" s="17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70" t="s">
        <v>7</v>
      </c>
      <c r="AB629" s="171"/>
      <c r="AC629" s="17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70" t="s">
        <v>7</v>
      </c>
      <c r="O631" s="171"/>
      <c r="P631" s="171"/>
      <c r="Q631" s="172"/>
      <c r="R631" s="18">
        <f>SUM(R615:R630)</f>
        <v>0</v>
      </c>
      <c r="S631" s="3"/>
      <c r="V631" s="17"/>
      <c r="X631" s="12"/>
      <c r="Y631" s="10"/>
      <c r="AJ631" s="170" t="s">
        <v>7</v>
      </c>
      <c r="AK631" s="171"/>
      <c r="AL631" s="171"/>
      <c r="AM631" s="172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73" t="s">
        <v>29</v>
      </c>
      <c r="AD655" s="173"/>
      <c r="AE655" s="173"/>
    </row>
    <row r="656" spans="2:31" x14ac:dyDescent="0.25">
      <c r="H656" s="174" t="s">
        <v>28</v>
      </c>
      <c r="I656" s="174"/>
      <c r="J656" s="174"/>
      <c r="V656" s="17"/>
      <c r="AC656" s="173"/>
      <c r="AD656" s="173"/>
      <c r="AE656" s="173"/>
    </row>
    <row r="657" spans="2:41" x14ac:dyDescent="0.25">
      <c r="H657" s="174"/>
      <c r="I657" s="174"/>
      <c r="J657" s="174"/>
      <c r="V657" s="17"/>
      <c r="AC657" s="173"/>
      <c r="AD657" s="173"/>
      <c r="AE657" s="173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75" t="s">
        <v>20</v>
      </c>
      <c r="F661" s="175"/>
      <c r="G661" s="175"/>
      <c r="H661" s="175"/>
      <c r="V661" s="17"/>
      <c r="X661" s="23" t="s">
        <v>32</v>
      </c>
      <c r="Y661" s="20">
        <f>IF(B661="PAGADO",0,C666)</f>
        <v>0</v>
      </c>
      <c r="AA661" s="175" t="s">
        <v>20</v>
      </c>
      <c r="AB661" s="175"/>
      <c r="AC661" s="175"/>
      <c r="AD661" s="175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76" t="str">
        <f>IF(C666&lt;0,"NO PAGAR","COBRAR")</f>
        <v>COBRAR</v>
      </c>
      <c r="C667" s="17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76" t="str">
        <f>IF(Y666&lt;0,"NO PAGAR","COBRAR")</f>
        <v>COBRAR</v>
      </c>
      <c r="Y667" s="17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68" t="s">
        <v>9</v>
      </c>
      <c r="C668" s="16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8" t="s">
        <v>9</v>
      </c>
      <c r="Y668" s="16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70" t="s">
        <v>7</v>
      </c>
      <c r="F677" s="171"/>
      <c r="G677" s="17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70" t="s">
        <v>7</v>
      </c>
      <c r="AB677" s="171"/>
      <c r="AC677" s="17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70" t="s">
        <v>7</v>
      </c>
      <c r="O679" s="171"/>
      <c r="P679" s="171"/>
      <c r="Q679" s="172"/>
      <c r="R679" s="18">
        <f>SUM(R663:R678)</f>
        <v>0</v>
      </c>
      <c r="S679" s="3"/>
      <c r="V679" s="17"/>
      <c r="X679" s="12"/>
      <c r="Y679" s="10"/>
      <c r="AJ679" s="170" t="s">
        <v>7</v>
      </c>
      <c r="AK679" s="171"/>
      <c r="AL679" s="171"/>
      <c r="AM679" s="172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74" t="s">
        <v>30</v>
      </c>
      <c r="I701" s="174"/>
      <c r="J701" s="174"/>
      <c r="V701" s="17"/>
      <c r="AA701" s="174" t="s">
        <v>31</v>
      </c>
      <c r="AB701" s="174"/>
      <c r="AC701" s="174"/>
    </row>
    <row r="702" spans="1:43" x14ac:dyDescent="0.25">
      <c r="H702" s="174"/>
      <c r="I702" s="174"/>
      <c r="J702" s="174"/>
      <c r="V702" s="17"/>
      <c r="AA702" s="174"/>
      <c r="AB702" s="174"/>
      <c r="AC702" s="174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75" t="s">
        <v>20</v>
      </c>
      <c r="F706" s="175"/>
      <c r="G706" s="175"/>
      <c r="H706" s="175"/>
      <c r="V706" s="17"/>
      <c r="X706" s="23" t="s">
        <v>32</v>
      </c>
      <c r="Y706" s="20">
        <f>IF(B1506="PAGADO",0,C711)</f>
        <v>0</v>
      </c>
      <c r="AA706" s="175" t="s">
        <v>20</v>
      </c>
      <c r="AB706" s="175"/>
      <c r="AC706" s="175"/>
      <c r="AD706" s="175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7" t="str">
        <f>IF(Y711&lt;0,"NO PAGAR","COBRAR'")</f>
        <v>COBRAR'</v>
      </c>
      <c r="Y712" s="17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77" t="str">
        <f>IF(C711&lt;0,"NO PAGAR","COBRAR'")</f>
        <v>COBRAR'</v>
      </c>
      <c r="C713" s="17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68" t="s">
        <v>9</v>
      </c>
      <c r="C714" s="16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8" t="s">
        <v>9</v>
      </c>
      <c r="Y714" s="16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70" t="s">
        <v>7</v>
      </c>
      <c r="F722" s="171"/>
      <c r="G722" s="17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70" t="s">
        <v>7</v>
      </c>
      <c r="AB722" s="171"/>
      <c r="AC722" s="17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70" t="s">
        <v>7</v>
      </c>
      <c r="O724" s="171"/>
      <c r="P724" s="171"/>
      <c r="Q724" s="172"/>
      <c r="R724" s="18">
        <f>SUM(R708:R723)</f>
        <v>0</v>
      </c>
      <c r="S724" s="3"/>
      <c r="V724" s="17"/>
      <c r="X724" s="12"/>
      <c r="Y724" s="10"/>
      <c r="AJ724" s="170" t="s">
        <v>7</v>
      </c>
      <c r="AK724" s="171"/>
      <c r="AL724" s="171"/>
      <c r="AM724" s="172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73" t="s">
        <v>29</v>
      </c>
      <c r="AD748" s="173"/>
      <c r="AE748" s="173"/>
    </row>
    <row r="749" spans="8:31" x14ac:dyDescent="0.25">
      <c r="H749" s="174" t="s">
        <v>28</v>
      </c>
      <c r="I749" s="174"/>
      <c r="J749" s="174"/>
      <c r="V749" s="17"/>
      <c r="AC749" s="173"/>
      <c r="AD749" s="173"/>
      <c r="AE749" s="173"/>
    </row>
    <row r="750" spans="8:31" x14ac:dyDescent="0.25">
      <c r="H750" s="174"/>
      <c r="I750" s="174"/>
      <c r="J750" s="174"/>
      <c r="V750" s="17"/>
      <c r="AC750" s="173"/>
      <c r="AD750" s="173"/>
      <c r="AE750" s="173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75" t="s">
        <v>20</v>
      </c>
      <c r="F754" s="175"/>
      <c r="G754" s="175"/>
      <c r="H754" s="175"/>
      <c r="V754" s="17"/>
      <c r="X754" s="23" t="s">
        <v>32</v>
      </c>
      <c r="Y754" s="20">
        <f>IF(B754="PAGADO",0,C759)</f>
        <v>0</v>
      </c>
      <c r="AA754" s="175" t="s">
        <v>20</v>
      </c>
      <c r="AB754" s="175"/>
      <c r="AC754" s="175"/>
      <c r="AD754" s="175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76" t="str">
        <f>IF(C759&lt;0,"NO PAGAR","COBRAR")</f>
        <v>COBRAR</v>
      </c>
      <c r="C760" s="17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76" t="str">
        <f>IF(Y759&lt;0,"NO PAGAR","COBRAR")</f>
        <v>COBRAR</v>
      </c>
      <c r="Y760" s="17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68" t="s">
        <v>9</v>
      </c>
      <c r="C761" s="16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8" t="s">
        <v>9</v>
      </c>
      <c r="Y761" s="16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70" t="s">
        <v>7</v>
      </c>
      <c r="F770" s="171"/>
      <c r="G770" s="17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70" t="s">
        <v>7</v>
      </c>
      <c r="AB770" s="171"/>
      <c r="AC770" s="17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70" t="s">
        <v>7</v>
      </c>
      <c r="O772" s="171"/>
      <c r="P772" s="171"/>
      <c r="Q772" s="172"/>
      <c r="R772" s="18">
        <f>SUM(R756:R771)</f>
        <v>0</v>
      </c>
      <c r="S772" s="3"/>
      <c r="V772" s="17"/>
      <c r="X772" s="12"/>
      <c r="Y772" s="10"/>
      <c r="AJ772" s="170" t="s">
        <v>7</v>
      </c>
      <c r="AK772" s="171"/>
      <c r="AL772" s="171"/>
      <c r="AM772" s="172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74" t="s">
        <v>30</v>
      </c>
      <c r="I794" s="174"/>
      <c r="J794" s="174"/>
      <c r="V794" s="17"/>
      <c r="AA794" s="174" t="s">
        <v>31</v>
      </c>
      <c r="AB794" s="174"/>
      <c r="AC794" s="174"/>
    </row>
    <row r="795" spans="1:43" x14ac:dyDescent="0.25">
      <c r="H795" s="174"/>
      <c r="I795" s="174"/>
      <c r="J795" s="174"/>
      <c r="V795" s="17"/>
      <c r="AA795" s="174"/>
      <c r="AB795" s="174"/>
      <c r="AC795" s="174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75" t="s">
        <v>20</v>
      </c>
      <c r="F799" s="175"/>
      <c r="G799" s="175"/>
      <c r="H799" s="175"/>
      <c r="V799" s="17"/>
      <c r="X799" s="23" t="s">
        <v>32</v>
      </c>
      <c r="Y799" s="20">
        <f>IF(B1599="PAGADO",0,C804)</f>
        <v>0</v>
      </c>
      <c r="AA799" s="175" t="s">
        <v>20</v>
      </c>
      <c r="AB799" s="175"/>
      <c r="AC799" s="175"/>
      <c r="AD799" s="175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7" t="str">
        <f>IF(Y804&lt;0,"NO PAGAR","COBRAR'")</f>
        <v>COBRAR'</v>
      </c>
      <c r="Y805" s="17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77" t="str">
        <f>IF(C804&lt;0,"NO PAGAR","COBRAR'")</f>
        <v>COBRAR'</v>
      </c>
      <c r="C806" s="17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68" t="s">
        <v>9</v>
      </c>
      <c r="C807" s="16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8" t="s">
        <v>9</v>
      </c>
      <c r="Y807" s="16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70" t="s">
        <v>7</v>
      </c>
      <c r="F815" s="171"/>
      <c r="G815" s="17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70" t="s">
        <v>7</v>
      </c>
      <c r="AB815" s="171"/>
      <c r="AC815" s="17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70" t="s">
        <v>7</v>
      </c>
      <c r="O817" s="171"/>
      <c r="P817" s="171"/>
      <c r="Q817" s="172"/>
      <c r="R817" s="18">
        <f>SUM(R801:R816)</f>
        <v>0</v>
      </c>
      <c r="S817" s="3"/>
      <c r="V817" s="17"/>
      <c r="X817" s="12"/>
      <c r="Y817" s="10"/>
      <c r="AJ817" s="170" t="s">
        <v>7</v>
      </c>
      <c r="AK817" s="171"/>
      <c r="AL817" s="171"/>
      <c r="AM817" s="172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73" t="s">
        <v>29</v>
      </c>
      <c r="AD841" s="173"/>
      <c r="AE841" s="173"/>
    </row>
    <row r="842" spans="2:41" x14ac:dyDescent="0.25">
      <c r="H842" s="174" t="s">
        <v>28</v>
      </c>
      <c r="I842" s="174"/>
      <c r="J842" s="174"/>
      <c r="V842" s="17"/>
      <c r="AC842" s="173"/>
      <c r="AD842" s="173"/>
      <c r="AE842" s="173"/>
    </row>
    <row r="843" spans="2:41" x14ac:dyDescent="0.25">
      <c r="H843" s="174"/>
      <c r="I843" s="174"/>
      <c r="J843" s="174"/>
      <c r="V843" s="17"/>
      <c r="AC843" s="173"/>
      <c r="AD843" s="173"/>
      <c r="AE843" s="173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75" t="s">
        <v>20</v>
      </c>
      <c r="F847" s="175"/>
      <c r="G847" s="175"/>
      <c r="H847" s="175"/>
      <c r="V847" s="17"/>
      <c r="X847" s="23" t="s">
        <v>32</v>
      </c>
      <c r="Y847" s="20">
        <f>IF(B847="PAGADO",0,C852)</f>
        <v>0</v>
      </c>
      <c r="AA847" s="175" t="s">
        <v>20</v>
      </c>
      <c r="AB847" s="175"/>
      <c r="AC847" s="175"/>
      <c r="AD847" s="175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76" t="str">
        <f>IF(C852&lt;0,"NO PAGAR","COBRAR")</f>
        <v>COBRAR</v>
      </c>
      <c r="C853" s="17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76" t="str">
        <f>IF(Y852&lt;0,"NO PAGAR","COBRAR")</f>
        <v>COBRAR</v>
      </c>
      <c r="Y853" s="17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68" t="s">
        <v>9</v>
      </c>
      <c r="C854" s="16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8" t="s">
        <v>9</v>
      </c>
      <c r="Y854" s="16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70" t="s">
        <v>7</v>
      </c>
      <c r="F863" s="171"/>
      <c r="G863" s="17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70" t="s">
        <v>7</v>
      </c>
      <c r="AB863" s="171"/>
      <c r="AC863" s="17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70" t="s">
        <v>7</v>
      </c>
      <c r="O865" s="171"/>
      <c r="P865" s="171"/>
      <c r="Q865" s="172"/>
      <c r="R865" s="18">
        <f>SUM(R849:R864)</f>
        <v>0</v>
      </c>
      <c r="S865" s="3"/>
      <c r="V865" s="17"/>
      <c r="X865" s="12"/>
      <c r="Y865" s="10"/>
      <c r="AJ865" s="170" t="s">
        <v>7</v>
      </c>
      <c r="AK865" s="171"/>
      <c r="AL865" s="171"/>
      <c r="AM865" s="172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74" t="s">
        <v>30</v>
      </c>
      <c r="I887" s="174"/>
      <c r="J887" s="174"/>
      <c r="V887" s="17"/>
      <c r="AA887" s="174" t="s">
        <v>31</v>
      </c>
      <c r="AB887" s="174"/>
      <c r="AC887" s="174"/>
    </row>
    <row r="888" spans="1:43" x14ac:dyDescent="0.25">
      <c r="H888" s="174"/>
      <c r="I888" s="174"/>
      <c r="J888" s="174"/>
      <c r="V888" s="17"/>
      <c r="AA888" s="174"/>
      <c r="AB888" s="174"/>
      <c r="AC888" s="174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75" t="s">
        <v>20</v>
      </c>
      <c r="F892" s="175"/>
      <c r="G892" s="175"/>
      <c r="H892" s="175"/>
      <c r="V892" s="17"/>
      <c r="X892" s="23" t="s">
        <v>32</v>
      </c>
      <c r="Y892" s="20">
        <f>IF(B1692="PAGADO",0,C897)</f>
        <v>0</v>
      </c>
      <c r="AA892" s="175" t="s">
        <v>20</v>
      </c>
      <c r="AB892" s="175"/>
      <c r="AC892" s="175"/>
      <c r="AD892" s="175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77" t="str">
        <f>IF(Y897&lt;0,"NO PAGAR","COBRAR'")</f>
        <v>COBRAR'</v>
      </c>
      <c r="Y898" s="17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77" t="str">
        <f>IF(C897&lt;0,"NO PAGAR","COBRAR'")</f>
        <v>COBRAR'</v>
      </c>
      <c r="C899" s="17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68" t="s">
        <v>9</v>
      </c>
      <c r="C900" s="16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8" t="s">
        <v>9</v>
      </c>
      <c r="Y900" s="16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70" t="s">
        <v>7</v>
      </c>
      <c r="F908" s="171"/>
      <c r="G908" s="17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70" t="s">
        <v>7</v>
      </c>
      <c r="AB908" s="171"/>
      <c r="AC908" s="17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70" t="s">
        <v>7</v>
      </c>
      <c r="O910" s="171"/>
      <c r="P910" s="171"/>
      <c r="Q910" s="172"/>
      <c r="R910" s="18">
        <f>SUM(R894:R909)</f>
        <v>0</v>
      </c>
      <c r="S910" s="3"/>
      <c r="V910" s="17"/>
      <c r="X910" s="12"/>
      <c r="Y910" s="10"/>
      <c r="AJ910" s="170" t="s">
        <v>7</v>
      </c>
      <c r="AK910" s="171"/>
      <c r="AL910" s="171"/>
      <c r="AM910" s="172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73" t="s">
        <v>29</v>
      </c>
      <c r="AD935" s="173"/>
      <c r="AE935" s="173"/>
    </row>
    <row r="936" spans="2:41" x14ac:dyDescent="0.25">
      <c r="H936" s="174" t="s">
        <v>28</v>
      </c>
      <c r="I936" s="174"/>
      <c r="J936" s="174"/>
      <c r="V936" s="17"/>
      <c r="AC936" s="173"/>
      <c r="AD936" s="173"/>
      <c r="AE936" s="173"/>
    </row>
    <row r="937" spans="2:41" x14ac:dyDescent="0.25">
      <c r="H937" s="174"/>
      <c r="I937" s="174"/>
      <c r="J937" s="174"/>
      <c r="V937" s="17"/>
      <c r="AC937" s="173"/>
      <c r="AD937" s="173"/>
      <c r="AE937" s="173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75" t="s">
        <v>20</v>
      </c>
      <c r="F941" s="175"/>
      <c r="G941" s="175"/>
      <c r="H941" s="175"/>
      <c r="V941" s="17"/>
      <c r="X941" s="23" t="s">
        <v>32</v>
      </c>
      <c r="Y941" s="20">
        <f>IF(B941="PAGADO",0,C946)</f>
        <v>0</v>
      </c>
      <c r="AA941" s="175" t="s">
        <v>20</v>
      </c>
      <c r="AB941" s="175"/>
      <c r="AC941" s="175"/>
      <c r="AD941" s="175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76" t="str">
        <f>IF(C946&lt;0,"NO PAGAR","COBRAR")</f>
        <v>COBRAR</v>
      </c>
      <c r="C947" s="17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76" t="str">
        <f>IF(Y946&lt;0,"NO PAGAR","COBRAR")</f>
        <v>COBRAR</v>
      </c>
      <c r="Y947" s="17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68" t="s">
        <v>9</v>
      </c>
      <c r="C948" s="16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8" t="s">
        <v>9</v>
      </c>
      <c r="Y948" s="16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70" t="s">
        <v>7</v>
      </c>
      <c r="F957" s="171"/>
      <c r="G957" s="17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70" t="s">
        <v>7</v>
      </c>
      <c r="AB957" s="171"/>
      <c r="AC957" s="17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70" t="s">
        <v>7</v>
      </c>
      <c r="O959" s="171"/>
      <c r="P959" s="171"/>
      <c r="Q959" s="172"/>
      <c r="R959" s="18">
        <f>SUM(R943:R958)</f>
        <v>0</v>
      </c>
      <c r="S959" s="3"/>
      <c r="V959" s="17"/>
      <c r="X959" s="12"/>
      <c r="Y959" s="10"/>
      <c r="AJ959" s="170" t="s">
        <v>7</v>
      </c>
      <c r="AK959" s="171"/>
      <c r="AL959" s="171"/>
      <c r="AM959" s="172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74" t="s">
        <v>30</v>
      </c>
      <c r="I981" s="174"/>
      <c r="J981" s="174"/>
      <c r="V981" s="17"/>
      <c r="AA981" s="174" t="s">
        <v>31</v>
      </c>
      <c r="AB981" s="174"/>
      <c r="AC981" s="174"/>
    </row>
    <row r="982" spans="1:43" x14ac:dyDescent="0.25">
      <c r="H982" s="174"/>
      <c r="I982" s="174"/>
      <c r="J982" s="174"/>
      <c r="V982" s="17"/>
      <c r="AA982" s="174"/>
      <c r="AB982" s="174"/>
      <c r="AC982" s="174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75" t="s">
        <v>20</v>
      </c>
      <c r="F986" s="175"/>
      <c r="G986" s="175"/>
      <c r="H986" s="175"/>
      <c r="V986" s="17"/>
      <c r="X986" s="23" t="s">
        <v>32</v>
      </c>
      <c r="Y986" s="20">
        <f>IF(B1786="PAGADO",0,C991)</f>
        <v>0</v>
      </c>
      <c r="AA986" s="175" t="s">
        <v>20</v>
      </c>
      <c r="AB986" s="175"/>
      <c r="AC986" s="175"/>
      <c r="AD986" s="175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7" t="str">
        <f>IF(Y991&lt;0,"NO PAGAR","COBRAR'")</f>
        <v>COBRAR'</v>
      </c>
      <c r="Y992" s="17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77" t="str">
        <f>IF(C991&lt;0,"NO PAGAR","COBRAR'")</f>
        <v>COBRAR'</v>
      </c>
      <c r="C993" s="17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68" t="s">
        <v>9</v>
      </c>
      <c r="C994" s="16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8" t="s">
        <v>9</v>
      </c>
      <c r="Y994" s="16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70" t="s">
        <v>7</v>
      </c>
      <c r="F1002" s="171"/>
      <c r="G1002" s="17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70" t="s">
        <v>7</v>
      </c>
      <c r="AB1002" s="171"/>
      <c r="AC1002" s="17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70" t="s">
        <v>7</v>
      </c>
      <c r="O1004" s="171"/>
      <c r="P1004" s="171"/>
      <c r="Q1004" s="172"/>
      <c r="R1004" s="18">
        <f>SUM(R988:R1003)</f>
        <v>0</v>
      </c>
      <c r="S1004" s="3"/>
      <c r="V1004" s="17"/>
      <c r="X1004" s="12"/>
      <c r="Y1004" s="10"/>
      <c r="AJ1004" s="170" t="s">
        <v>7</v>
      </c>
      <c r="AK1004" s="171"/>
      <c r="AL1004" s="171"/>
      <c r="AM1004" s="172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73" t="s">
        <v>29</v>
      </c>
      <c r="AD1028" s="173"/>
      <c r="AE1028" s="173"/>
    </row>
    <row r="1029" spans="2:41" x14ac:dyDescent="0.25">
      <c r="H1029" s="174" t="s">
        <v>28</v>
      </c>
      <c r="I1029" s="174"/>
      <c r="J1029" s="174"/>
      <c r="V1029" s="17"/>
      <c r="AC1029" s="173"/>
      <c r="AD1029" s="173"/>
      <c r="AE1029" s="173"/>
    </row>
    <row r="1030" spans="2:41" x14ac:dyDescent="0.25">
      <c r="H1030" s="174"/>
      <c r="I1030" s="174"/>
      <c r="J1030" s="174"/>
      <c r="V1030" s="17"/>
      <c r="AC1030" s="173"/>
      <c r="AD1030" s="173"/>
      <c r="AE1030" s="173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75" t="s">
        <v>20</v>
      </c>
      <c r="F1034" s="175"/>
      <c r="G1034" s="175"/>
      <c r="H1034" s="175"/>
      <c r="V1034" s="17"/>
      <c r="X1034" s="23" t="s">
        <v>32</v>
      </c>
      <c r="Y1034" s="20">
        <f>IF(B1034="PAGADO",0,C1039)</f>
        <v>0</v>
      </c>
      <c r="AA1034" s="175" t="s">
        <v>20</v>
      </c>
      <c r="AB1034" s="175"/>
      <c r="AC1034" s="175"/>
      <c r="AD1034" s="175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76" t="str">
        <f>IF(C1039&lt;0,"NO PAGAR","COBRAR")</f>
        <v>COBRAR</v>
      </c>
      <c r="C1040" s="17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76" t="str">
        <f>IF(Y1039&lt;0,"NO PAGAR","COBRAR")</f>
        <v>COBRAR</v>
      </c>
      <c r="Y1040" s="17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68" t="s">
        <v>9</v>
      </c>
      <c r="C1041" s="16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8" t="s">
        <v>9</v>
      </c>
      <c r="Y1041" s="16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70" t="s">
        <v>7</v>
      </c>
      <c r="F1050" s="171"/>
      <c r="G1050" s="17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70" t="s">
        <v>7</v>
      </c>
      <c r="AB1050" s="171"/>
      <c r="AC1050" s="17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70" t="s">
        <v>7</v>
      </c>
      <c r="O1052" s="171"/>
      <c r="P1052" s="171"/>
      <c r="Q1052" s="172"/>
      <c r="R1052" s="18">
        <f>SUM(R1036:R1051)</f>
        <v>0</v>
      </c>
      <c r="S1052" s="3"/>
      <c r="V1052" s="17"/>
      <c r="X1052" s="12"/>
      <c r="Y1052" s="10"/>
      <c r="AJ1052" s="170" t="s">
        <v>7</v>
      </c>
      <c r="AK1052" s="171"/>
      <c r="AL1052" s="171"/>
      <c r="AM1052" s="172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74" t="s">
        <v>30</v>
      </c>
      <c r="I1074" s="174"/>
      <c r="J1074" s="174"/>
      <c r="V1074" s="17"/>
      <c r="AA1074" s="174" t="s">
        <v>31</v>
      </c>
      <c r="AB1074" s="174"/>
      <c r="AC1074" s="174"/>
    </row>
    <row r="1075" spans="2:41" x14ac:dyDescent="0.25">
      <c r="H1075" s="174"/>
      <c r="I1075" s="174"/>
      <c r="J1075" s="174"/>
      <c r="V1075" s="17"/>
      <c r="AA1075" s="174"/>
      <c r="AB1075" s="174"/>
      <c r="AC1075" s="174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75" t="s">
        <v>20</v>
      </c>
      <c r="F1079" s="175"/>
      <c r="G1079" s="175"/>
      <c r="H1079" s="175"/>
      <c r="V1079" s="17"/>
      <c r="X1079" s="23" t="s">
        <v>32</v>
      </c>
      <c r="Y1079" s="20">
        <f>IF(B1879="PAGADO",0,C1084)</f>
        <v>0</v>
      </c>
      <c r="AA1079" s="175" t="s">
        <v>20</v>
      </c>
      <c r="AB1079" s="175"/>
      <c r="AC1079" s="175"/>
      <c r="AD1079" s="175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77" t="str">
        <f>IF(Y1084&lt;0,"NO PAGAR","COBRAR'")</f>
        <v>COBRAR'</v>
      </c>
      <c r="Y1085" s="17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77" t="str">
        <f>IF(C1084&lt;0,"NO PAGAR","COBRAR'")</f>
        <v>COBRAR'</v>
      </c>
      <c r="C1086" s="17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68" t="s">
        <v>9</v>
      </c>
      <c r="C1087" s="16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68" t="s">
        <v>9</v>
      </c>
      <c r="Y1087" s="16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70" t="s">
        <v>7</v>
      </c>
      <c r="F1095" s="171"/>
      <c r="G1095" s="17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70" t="s">
        <v>7</v>
      </c>
      <c r="AB1095" s="171"/>
      <c r="AC1095" s="17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70" t="s">
        <v>7</v>
      </c>
      <c r="O1097" s="171"/>
      <c r="P1097" s="171"/>
      <c r="Q1097" s="172"/>
      <c r="R1097" s="18">
        <f>SUM(R1081:R1096)</f>
        <v>0</v>
      </c>
      <c r="S1097" s="3"/>
      <c r="V1097" s="17"/>
      <c r="X1097" s="12"/>
      <c r="Y1097" s="10"/>
      <c r="AJ1097" s="170" t="s">
        <v>7</v>
      </c>
      <c r="AK1097" s="171"/>
      <c r="AL1097" s="171"/>
      <c r="AM1097" s="172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75" t="s">
        <v>224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238</v>
      </c>
      <c r="AB53" s="175"/>
      <c r="AC53" s="175"/>
      <c r="AD53" s="175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73" t="s">
        <v>29</v>
      </c>
      <c r="AD100" s="173"/>
      <c r="AE100" s="173"/>
    </row>
    <row r="101" spans="2:41" x14ac:dyDescent="0.25">
      <c r="H101" s="174" t="s">
        <v>28</v>
      </c>
      <c r="I101" s="174"/>
      <c r="J101" s="174"/>
      <c r="V101" s="17"/>
      <c r="AC101" s="173"/>
      <c r="AD101" s="173"/>
      <c r="AE101" s="173"/>
    </row>
    <row r="102" spans="2:41" x14ac:dyDescent="0.25">
      <c r="H102" s="174"/>
      <c r="I102" s="174"/>
      <c r="J102" s="174"/>
      <c r="V102" s="17"/>
      <c r="AC102" s="173"/>
      <c r="AD102" s="173"/>
      <c r="AE102" s="17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 x14ac:dyDescent="0.25">
      <c r="H147" s="174"/>
      <c r="I147" s="174"/>
      <c r="J147" s="174"/>
      <c r="V147" s="17"/>
      <c r="AA147" s="174"/>
      <c r="AB147" s="174"/>
      <c r="AC147" s="17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75" t="s">
        <v>20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73" t="s">
        <v>29</v>
      </c>
      <c r="AD194" s="173"/>
      <c r="AE194" s="173"/>
    </row>
    <row r="195" spans="2:41" x14ac:dyDescent="0.25">
      <c r="H195" s="174" t="s">
        <v>28</v>
      </c>
      <c r="I195" s="174"/>
      <c r="J195" s="174"/>
      <c r="V195" s="17"/>
      <c r="AC195" s="173"/>
      <c r="AD195" s="173"/>
      <c r="AE195" s="173"/>
    </row>
    <row r="196" spans="2:41" x14ac:dyDescent="0.25">
      <c r="H196" s="174"/>
      <c r="I196" s="174"/>
      <c r="J196" s="174"/>
      <c r="V196" s="17"/>
      <c r="AC196" s="173"/>
      <c r="AD196" s="173"/>
      <c r="AE196" s="17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75" t="s">
        <v>402</v>
      </c>
      <c r="F200" s="175"/>
      <c r="G200" s="175"/>
      <c r="H200" s="175"/>
      <c r="V200" s="17"/>
      <c r="X200" s="23" t="s">
        <v>82</v>
      </c>
      <c r="Y200" s="20">
        <f>IF(B200="PAGADO",0,C205)</f>
        <v>0</v>
      </c>
      <c r="AA200" s="175" t="s">
        <v>439</v>
      </c>
      <c r="AB200" s="175"/>
      <c r="AC200" s="175"/>
      <c r="AD200" s="175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76" t="str">
        <f>IF(C205&lt;0,"NO PAGAR","COBRAR")</f>
        <v>COBRAR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COBRAR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70" t="s">
        <v>7</v>
      </c>
      <c r="F216" s="171"/>
      <c r="G216" s="17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70" t="s">
        <v>7</v>
      </c>
      <c r="O218" s="171"/>
      <c r="P218" s="171"/>
      <c r="Q218" s="172"/>
      <c r="R218" s="18">
        <f>SUM(R202:R217)</f>
        <v>50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 x14ac:dyDescent="0.25">
      <c r="H241" s="174"/>
      <c r="I241" s="174"/>
      <c r="J241" s="174"/>
      <c r="V241" s="17"/>
      <c r="AA241" s="174"/>
      <c r="AB241" s="174"/>
      <c r="AC241" s="17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75" t="s">
        <v>517</v>
      </c>
      <c r="F245" s="175"/>
      <c r="G245" s="175"/>
      <c r="H245" s="175"/>
      <c r="O245" s="192" t="s">
        <v>248</v>
      </c>
      <c r="P245" s="192"/>
      <c r="Q245" s="192"/>
      <c r="R245" s="192"/>
      <c r="V245" s="17"/>
      <c r="X245" s="23" t="s">
        <v>32</v>
      </c>
      <c r="Y245" s="20">
        <f>IF(B245="PAGADO",0,C250)</f>
        <v>0</v>
      </c>
      <c r="AA245" s="175" t="s">
        <v>402</v>
      </c>
      <c r="AB245" s="175"/>
      <c r="AC245" s="175"/>
      <c r="AD245" s="175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NO PAGAR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77" t="str">
        <f>IF(C250&lt;0,"NO PAGAR","COBRAR'")</f>
        <v>COBRAR'</v>
      </c>
      <c r="C252" s="177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70" t="s">
        <v>7</v>
      </c>
      <c r="F261" s="171"/>
      <c r="G261" s="17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70" t="s">
        <v>7</v>
      </c>
      <c r="O263" s="171"/>
      <c r="P263" s="171"/>
      <c r="Q263" s="172"/>
      <c r="R263" s="18">
        <f>SUM(R247:R262)</f>
        <v>520</v>
      </c>
      <c r="S263" s="3"/>
      <c r="V263" s="17"/>
      <c r="X263" s="12"/>
      <c r="Y263" s="10"/>
      <c r="AE263" t="s">
        <v>563</v>
      </c>
      <c r="AJ263" s="170" t="s">
        <v>7</v>
      </c>
      <c r="AK263" s="171"/>
      <c r="AL263" s="171"/>
      <c r="AM263" s="172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73" t="s">
        <v>29</v>
      </c>
      <c r="AD286" s="173"/>
      <c r="AE286" s="173"/>
    </row>
    <row r="287" spans="2:31" x14ac:dyDescent="0.25">
      <c r="H287" s="174" t="s">
        <v>28</v>
      </c>
      <c r="I287" s="174"/>
      <c r="J287" s="174"/>
      <c r="V287" s="17"/>
      <c r="AC287" s="173"/>
      <c r="AD287" s="173"/>
      <c r="AE287" s="173"/>
    </row>
    <row r="288" spans="2:31" x14ac:dyDescent="0.25">
      <c r="H288" s="174"/>
      <c r="I288" s="174"/>
      <c r="J288" s="174"/>
      <c r="V288" s="17"/>
      <c r="AC288" s="173"/>
      <c r="AD288" s="173"/>
      <c r="AE288" s="17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75" t="s">
        <v>20</v>
      </c>
      <c r="F292" s="175"/>
      <c r="G292" s="175"/>
      <c r="H292" s="175"/>
      <c r="V292" s="17"/>
      <c r="X292" s="23" t="s">
        <v>32</v>
      </c>
      <c r="Y292" s="20">
        <f>IF(B292="PAGADO",0,C297)</f>
        <v>-200</v>
      </c>
      <c r="AA292" s="175" t="s">
        <v>614</v>
      </c>
      <c r="AB292" s="175"/>
      <c r="AC292" s="175"/>
      <c r="AD292" s="17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76" t="str">
        <f>IF(C297&lt;0,"NO PAGAR","COBRAR")</f>
        <v>NO PAGAR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COBRAR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70" t="s">
        <v>7</v>
      </c>
      <c r="AB308" s="171"/>
      <c r="AC308" s="17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 x14ac:dyDescent="0.25">
      <c r="H333" s="174"/>
      <c r="I333" s="174"/>
      <c r="J333" s="174"/>
      <c r="V333" s="17"/>
      <c r="AA333" s="174"/>
      <c r="AB333" s="174"/>
      <c r="AC333" s="17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75" t="s">
        <v>20</v>
      </c>
      <c r="F337" s="175"/>
      <c r="G337" s="175"/>
      <c r="H337" s="175"/>
      <c r="V337" s="17"/>
      <c r="X337" s="23" t="s">
        <v>32</v>
      </c>
      <c r="Y337" s="20">
        <f>IF(B1129="PAGADO",0,C342)</f>
        <v>14</v>
      </c>
      <c r="AA337" s="175" t="s">
        <v>20</v>
      </c>
      <c r="AB337" s="175"/>
      <c r="AC337" s="175"/>
      <c r="AD337" s="175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COBRAR'</v>
      </c>
      <c r="Y343" s="17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77" t="str">
        <f>IF(C342&lt;0,"NO PAGAR","COBRAR'")</f>
        <v>COBRAR'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73" t="s">
        <v>29</v>
      </c>
      <c r="AD379" s="173"/>
      <c r="AE379" s="173"/>
    </row>
    <row r="380" spans="2:31" x14ac:dyDescent="0.25">
      <c r="H380" s="174" t="s">
        <v>28</v>
      </c>
      <c r="I380" s="174"/>
      <c r="J380" s="174"/>
      <c r="V380" s="17"/>
      <c r="AC380" s="173"/>
      <c r="AD380" s="173"/>
      <c r="AE380" s="173"/>
    </row>
    <row r="381" spans="2:31" x14ac:dyDescent="0.25">
      <c r="H381" s="174"/>
      <c r="I381" s="174"/>
      <c r="J381" s="174"/>
      <c r="V381" s="17"/>
      <c r="AC381" s="173"/>
      <c r="AD381" s="173"/>
      <c r="AE381" s="173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14</v>
      </c>
      <c r="AA385" s="175" t="s">
        <v>20</v>
      </c>
      <c r="AB385" s="175"/>
      <c r="AC385" s="175"/>
      <c r="AD385" s="175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76" t="str">
        <f>IF(C390&lt;0,"NO PAGAR","COBRAR")</f>
        <v>COBRAR</v>
      </c>
      <c r="C391" s="17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6" t="str">
        <f>IF(Y390&lt;0,"NO PAGAR","COBRAR")</f>
        <v>COBRAR</v>
      </c>
      <c r="Y391" s="17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827</v>
      </c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 x14ac:dyDescent="0.25">
      <c r="H426" s="174"/>
      <c r="I426" s="174"/>
      <c r="J426" s="174"/>
      <c r="V426" s="17"/>
      <c r="AA426" s="174"/>
      <c r="AB426" s="174"/>
      <c r="AC426" s="174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75" t="s">
        <v>439</v>
      </c>
      <c r="F430" s="175"/>
      <c r="G430" s="175"/>
      <c r="H430" s="175"/>
      <c r="V430" s="17"/>
      <c r="X430" s="23" t="s">
        <v>75</v>
      </c>
      <c r="Y430" s="20">
        <f>IF(B430="PAGADO",0,C435)</f>
        <v>0</v>
      </c>
      <c r="AA430" s="175" t="s">
        <v>20</v>
      </c>
      <c r="AB430" s="175"/>
      <c r="AC430" s="175"/>
      <c r="AD430" s="175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7" t="str">
        <f>IF(Y435&lt;0,"NO PAGAR","COBRAR'")</f>
        <v>COBRAR'</v>
      </c>
      <c r="Y436" s="17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77" t="str">
        <f>IF(C435&lt;0,"NO PAGAR","COBRAR'")</f>
        <v>COBRAR'</v>
      </c>
      <c r="C437" s="17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70" t="s">
        <v>7</v>
      </c>
      <c r="F446" s="171"/>
      <c r="G446" s="17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73" t="s">
        <v>29</v>
      </c>
      <c r="AD468" s="173"/>
      <c r="AE468" s="173"/>
    </row>
    <row r="469" spans="2:41" x14ac:dyDescent="0.25">
      <c r="H469" s="174" t="s">
        <v>28</v>
      </c>
      <c r="I469" s="174"/>
      <c r="J469" s="174"/>
      <c r="V469" s="17"/>
      <c r="AC469" s="173"/>
      <c r="AD469" s="173"/>
      <c r="AE469" s="173"/>
    </row>
    <row r="470" spans="2:41" x14ac:dyDescent="0.25">
      <c r="H470" s="174"/>
      <c r="I470" s="174"/>
      <c r="J470" s="174"/>
      <c r="V470" s="17"/>
      <c r="AC470" s="173"/>
      <c r="AD470" s="173"/>
      <c r="AE470" s="173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75" t="s">
        <v>20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20</v>
      </c>
      <c r="AB474" s="175"/>
      <c r="AC474" s="175"/>
      <c r="AD474" s="175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76" t="str">
        <f>IF(C479&lt;0,"NO PAGAR","COBRAR")</f>
        <v>COBRAR</v>
      </c>
      <c r="C480" s="17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76" t="str">
        <f>IF(Y479&lt;0,"NO PAGAR","COBRAR")</f>
        <v>COBRAR</v>
      </c>
      <c r="Y480" s="17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68" t="s">
        <v>9</v>
      </c>
      <c r="C481" s="16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68" t="s">
        <v>9</v>
      </c>
      <c r="Y481" s="16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70" t="s">
        <v>7</v>
      </c>
      <c r="F490" s="171"/>
      <c r="G490" s="17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70" t="s">
        <v>7</v>
      </c>
      <c r="AB490" s="171"/>
      <c r="AC490" s="17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70" t="s">
        <v>7</v>
      </c>
      <c r="O492" s="171"/>
      <c r="P492" s="171"/>
      <c r="Q492" s="172"/>
      <c r="R492" s="18">
        <f>SUM(R476:R491)</f>
        <v>0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74" t="s">
        <v>30</v>
      </c>
      <c r="I514" s="174"/>
      <c r="J514" s="174"/>
      <c r="V514" s="17"/>
      <c r="AA514" s="174" t="s">
        <v>31</v>
      </c>
      <c r="AB514" s="174"/>
      <c r="AC514" s="174"/>
    </row>
    <row r="515" spans="2:41" x14ac:dyDescent="0.25">
      <c r="H515" s="174"/>
      <c r="I515" s="174"/>
      <c r="J515" s="174"/>
      <c r="V515" s="17"/>
      <c r="AA515" s="174"/>
      <c r="AB515" s="174"/>
      <c r="AC515" s="174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75" t="s">
        <v>20</v>
      </c>
      <c r="F519" s="175"/>
      <c r="G519" s="175"/>
      <c r="H519" s="175"/>
      <c r="V519" s="17"/>
      <c r="X519" s="23" t="s">
        <v>32</v>
      </c>
      <c r="Y519" s="20">
        <f>IF(B1319="PAGADO",0,C524)</f>
        <v>0</v>
      </c>
      <c r="AA519" s="175" t="s">
        <v>20</v>
      </c>
      <c r="AB519" s="175"/>
      <c r="AC519" s="175"/>
      <c r="AD519" s="175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77" t="str">
        <f>IF(Y524&lt;0,"NO PAGAR","COBRAR'")</f>
        <v>COBRAR'</v>
      </c>
      <c r="Y525" s="17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77" t="str">
        <f>IF(C524&lt;0,"NO PAGAR","COBRAR'")</f>
        <v>COBRAR'</v>
      </c>
      <c r="C526" s="17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70" t="s">
        <v>7</v>
      </c>
      <c r="F535" s="171"/>
      <c r="G535" s="17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70" t="s">
        <v>7</v>
      </c>
      <c r="AB535" s="171"/>
      <c r="AC535" s="17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70" t="s">
        <v>7</v>
      </c>
      <c r="O537" s="171"/>
      <c r="P537" s="171"/>
      <c r="Q537" s="172"/>
      <c r="R537" s="18">
        <f>SUM(R521:R536)</f>
        <v>0</v>
      </c>
      <c r="S537" s="3"/>
      <c r="V537" s="17"/>
      <c r="X537" s="12"/>
      <c r="Y537" s="10"/>
      <c r="AJ537" s="170" t="s">
        <v>7</v>
      </c>
      <c r="AK537" s="171"/>
      <c r="AL537" s="171"/>
      <c r="AM537" s="172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73" t="s">
        <v>29</v>
      </c>
      <c r="AD567" s="173"/>
      <c r="AE567" s="173"/>
    </row>
    <row r="568" spans="2:41" x14ac:dyDescent="0.25">
      <c r="H568" s="174" t="s">
        <v>28</v>
      </c>
      <c r="I568" s="174"/>
      <c r="J568" s="174"/>
      <c r="V568" s="17"/>
      <c r="AC568" s="173"/>
      <c r="AD568" s="173"/>
      <c r="AE568" s="173"/>
    </row>
    <row r="569" spans="2:41" x14ac:dyDescent="0.25">
      <c r="H569" s="174"/>
      <c r="I569" s="174"/>
      <c r="J569" s="174"/>
      <c r="V569" s="17"/>
      <c r="AC569" s="173"/>
      <c r="AD569" s="173"/>
      <c r="AE569" s="173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75" t="s">
        <v>20</v>
      </c>
      <c r="F573" s="175"/>
      <c r="G573" s="175"/>
      <c r="H573" s="175"/>
      <c r="V573" s="17"/>
      <c r="X573" s="23" t="s">
        <v>32</v>
      </c>
      <c r="Y573" s="20">
        <f>IF(B573="PAGADO",0,C578)</f>
        <v>0</v>
      </c>
      <c r="AA573" s="175" t="s">
        <v>20</v>
      </c>
      <c r="AB573" s="175"/>
      <c r="AC573" s="175"/>
      <c r="AD573" s="175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76" t="str">
        <f>IF(C578&lt;0,"NO PAGAR","COBRAR")</f>
        <v>COBRAR</v>
      </c>
      <c r="C579" s="17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6" t="str">
        <f>IF(Y578&lt;0,"NO PAGAR","COBRAR")</f>
        <v>COBRAR</v>
      </c>
      <c r="Y579" s="17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68" t="s">
        <v>9</v>
      </c>
      <c r="C580" s="16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68" t="s">
        <v>9</v>
      </c>
      <c r="Y580" s="16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70" t="s">
        <v>7</v>
      </c>
      <c r="F589" s="171"/>
      <c r="G589" s="17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70" t="s">
        <v>7</v>
      </c>
      <c r="AB589" s="171"/>
      <c r="AC589" s="17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70" t="s">
        <v>7</v>
      </c>
      <c r="O591" s="171"/>
      <c r="P591" s="171"/>
      <c r="Q591" s="172"/>
      <c r="R591" s="18">
        <f>SUM(R575:R590)</f>
        <v>0</v>
      </c>
      <c r="S591" s="3"/>
      <c r="V591" s="17"/>
      <c r="X591" s="12"/>
      <c r="Y591" s="10"/>
      <c r="AJ591" s="170" t="s">
        <v>7</v>
      </c>
      <c r="AK591" s="171"/>
      <c r="AL591" s="171"/>
      <c r="AM591" s="172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74" t="s">
        <v>30</v>
      </c>
      <c r="I613" s="174"/>
      <c r="J613" s="174"/>
      <c r="V613" s="17"/>
      <c r="AA613" s="174" t="s">
        <v>31</v>
      </c>
      <c r="AB613" s="174"/>
      <c r="AC613" s="174"/>
    </row>
    <row r="614" spans="1:43" x14ac:dyDescent="0.25">
      <c r="H614" s="174"/>
      <c r="I614" s="174"/>
      <c r="J614" s="174"/>
      <c r="V614" s="17"/>
      <c r="AA614" s="174"/>
      <c r="AB614" s="174"/>
      <c r="AC614" s="174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75" t="s">
        <v>20</v>
      </c>
      <c r="F618" s="175"/>
      <c r="G618" s="175"/>
      <c r="H618" s="175"/>
      <c r="V618" s="17"/>
      <c r="X618" s="23" t="s">
        <v>32</v>
      </c>
      <c r="Y618" s="20">
        <f>IF(B1418="PAGADO",0,C623)</f>
        <v>0</v>
      </c>
      <c r="AA618" s="175" t="s">
        <v>20</v>
      </c>
      <c r="AB618" s="175"/>
      <c r="AC618" s="175"/>
      <c r="AD618" s="175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7" t="str">
        <f>IF(Y623&lt;0,"NO PAGAR","COBRAR'")</f>
        <v>COBRAR'</v>
      </c>
      <c r="Y624" s="17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77" t="str">
        <f>IF(C623&lt;0,"NO PAGAR","COBRAR'")</f>
        <v>COBRAR'</v>
      </c>
      <c r="C625" s="17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73" t="s">
        <v>29</v>
      </c>
      <c r="AD660" s="173"/>
      <c r="AE660" s="173"/>
    </row>
    <row r="661" spans="2:41" x14ac:dyDescent="0.25">
      <c r="H661" s="174" t="s">
        <v>28</v>
      </c>
      <c r="I661" s="174"/>
      <c r="J661" s="174"/>
      <c r="V661" s="17"/>
      <c r="AC661" s="173"/>
      <c r="AD661" s="173"/>
      <c r="AE661" s="173"/>
    </row>
    <row r="662" spans="2:41" x14ac:dyDescent="0.25">
      <c r="H662" s="174"/>
      <c r="I662" s="174"/>
      <c r="J662" s="174"/>
      <c r="V662" s="17"/>
      <c r="AC662" s="173"/>
      <c r="AD662" s="173"/>
      <c r="AE662" s="173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75" t="s">
        <v>20</v>
      </c>
      <c r="F666" s="175"/>
      <c r="G666" s="175"/>
      <c r="H666" s="175"/>
      <c r="V666" s="17"/>
      <c r="X666" s="23" t="s">
        <v>32</v>
      </c>
      <c r="Y666" s="20">
        <f>IF(B666="PAGADO",0,C671)</f>
        <v>0</v>
      </c>
      <c r="AA666" s="175" t="s">
        <v>20</v>
      </c>
      <c r="AB666" s="175"/>
      <c r="AC666" s="175"/>
      <c r="AD666" s="175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76" t="str">
        <f>IF(C671&lt;0,"NO PAGAR","COBRAR")</f>
        <v>COBRAR</v>
      </c>
      <c r="C672" s="17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6" t="str">
        <f>IF(Y671&lt;0,"NO PAGAR","COBRAR")</f>
        <v>COBRAR</v>
      </c>
      <c r="Y672" s="17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68" t="s">
        <v>9</v>
      </c>
      <c r="C673" s="16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68" t="s">
        <v>9</v>
      </c>
      <c r="Y673" s="16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70" t="s">
        <v>7</v>
      </c>
      <c r="F682" s="171"/>
      <c r="G682" s="17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70" t="s">
        <v>7</v>
      </c>
      <c r="AB682" s="171"/>
      <c r="AC682" s="17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70" t="s">
        <v>7</v>
      </c>
      <c r="O684" s="171"/>
      <c r="P684" s="171"/>
      <c r="Q684" s="172"/>
      <c r="R684" s="18">
        <f>SUM(R668:R683)</f>
        <v>0</v>
      </c>
      <c r="S684" s="3"/>
      <c r="V684" s="17"/>
      <c r="X684" s="12"/>
      <c r="Y684" s="10"/>
      <c r="AJ684" s="170" t="s">
        <v>7</v>
      </c>
      <c r="AK684" s="171"/>
      <c r="AL684" s="171"/>
      <c r="AM684" s="172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74" t="s">
        <v>30</v>
      </c>
      <c r="I706" s="174"/>
      <c r="J706" s="174"/>
      <c r="V706" s="17"/>
      <c r="AA706" s="174" t="s">
        <v>31</v>
      </c>
      <c r="AB706" s="174"/>
      <c r="AC706" s="174"/>
    </row>
    <row r="707" spans="2:41" x14ac:dyDescent="0.25">
      <c r="H707" s="174"/>
      <c r="I707" s="174"/>
      <c r="J707" s="174"/>
      <c r="V707" s="17"/>
      <c r="AA707" s="174"/>
      <c r="AB707" s="174"/>
      <c r="AC707" s="174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75" t="s">
        <v>20</v>
      </c>
      <c r="F711" s="175"/>
      <c r="G711" s="175"/>
      <c r="H711" s="175"/>
      <c r="V711" s="17"/>
      <c r="X711" s="23" t="s">
        <v>32</v>
      </c>
      <c r="Y711" s="20">
        <f>IF(B1511="PAGADO",0,C716)</f>
        <v>0</v>
      </c>
      <c r="AA711" s="175" t="s">
        <v>20</v>
      </c>
      <c r="AB711" s="175"/>
      <c r="AC711" s="175"/>
      <c r="AD711" s="175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7" t="str">
        <f>IF(Y716&lt;0,"NO PAGAR","COBRAR'")</f>
        <v>COBRAR'</v>
      </c>
      <c r="Y717" s="17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77" t="str">
        <f>IF(C716&lt;0,"NO PAGAR","COBRAR'")</f>
        <v>COBRAR'</v>
      </c>
      <c r="C718" s="17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73" t="s">
        <v>29</v>
      </c>
      <c r="AD753" s="173"/>
      <c r="AE753" s="173"/>
    </row>
    <row r="754" spans="2:41" x14ac:dyDescent="0.25">
      <c r="H754" s="174" t="s">
        <v>28</v>
      </c>
      <c r="I754" s="174"/>
      <c r="J754" s="174"/>
      <c r="V754" s="17"/>
      <c r="AC754" s="173"/>
      <c r="AD754" s="173"/>
      <c r="AE754" s="173"/>
    </row>
    <row r="755" spans="2:41" x14ac:dyDescent="0.25">
      <c r="H755" s="174"/>
      <c r="I755" s="174"/>
      <c r="J755" s="174"/>
      <c r="V755" s="17"/>
      <c r="AC755" s="173"/>
      <c r="AD755" s="173"/>
      <c r="AE755" s="173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75" t="s">
        <v>20</v>
      </c>
      <c r="F759" s="175"/>
      <c r="G759" s="175"/>
      <c r="H759" s="175"/>
      <c r="V759" s="17"/>
      <c r="X759" s="23" t="s">
        <v>32</v>
      </c>
      <c r="Y759" s="20">
        <f>IF(B759="PAGADO",0,C764)</f>
        <v>0</v>
      </c>
      <c r="AA759" s="175" t="s">
        <v>20</v>
      </c>
      <c r="AB759" s="175"/>
      <c r="AC759" s="175"/>
      <c r="AD759" s="175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76" t="str">
        <f>IF(C764&lt;0,"NO PAGAR","COBRAR")</f>
        <v>COBRAR</v>
      </c>
      <c r="C765" s="17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6" t="str">
        <f>IF(Y764&lt;0,"NO PAGAR","COBRAR")</f>
        <v>COBRAR</v>
      </c>
      <c r="Y765" s="17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68" t="s">
        <v>9</v>
      </c>
      <c r="C766" s="16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68" t="s">
        <v>9</v>
      </c>
      <c r="Y766" s="16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70" t="s">
        <v>7</v>
      </c>
      <c r="F775" s="171"/>
      <c r="G775" s="17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70" t="s">
        <v>7</v>
      </c>
      <c r="AB775" s="171"/>
      <c r="AC775" s="17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70" t="s">
        <v>7</v>
      </c>
      <c r="O777" s="171"/>
      <c r="P777" s="171"/>
      <c r="Q777" s="172"/>
      <c r="R777" s="18">
        <f>SUM(R761:R776)</f>
        <v>0</v>
      </c>
      <c r="S777" s="3"/>
      <c r="V777" s="17"/>
      <c r="X777" s="12"/>
      <c r="Y777" s="10"/>
      <c r="AJ777" s="170" t="s">
        <v>7</v>
      </c>
      <c r="AK777" s="171"/>
      <c r="AL777" s="171"/>
      <c r="AM777" s="172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74" t="s">
        <v>30</v>
      </c>
      <c r="I799" s="174"/>
      <c r="J799" s="174"/>
      <c r="V799" s="17"/>
      <c r="AA799" s="174" t="s">
        <v>31</v>
      </c>
      <c r="AB799" s="174"/>
      <c r="AC799" s="174"/>
    </row>
    <row r="800" spans="1:43" x14ac:dyDescent="0.25">
      <c r="H800" s="174"/>
      <c r="I800" s="174"/>
      <c r="J800" s="174"/>
      <c r="V800" s="17"/>
      <c r="AA800" s="174"/>
      <c r="AB800" s="174"/>
      <c r="AC800" s="174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75" t="s">
        <v>20</v>
      </c>
      <c r="F804" s="175"/>
      <c r="G804" s="175"/>
      <c r="H804" s="175"/>
      <c r="V804" s="17"/>
      <c r="X804" s="23" t="s">
        <v>32</v>
      </c>
      <c r="Y804" s="20">
        <f>IF(B1604="PAGADO",0,C809)</f>
        <v>0</v>
      </c>
      <c r="AA804" s="175" t="s">
        <v>20</v>
      </c>
      <c r="AB804" s="175"/>
      <c r="AC804" s="175"/>
      <c r="AD804" s="175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7" t="str">
        <f>IF(Y809&lt;0,"NO PAGAR","COBRAR'")</f>
        <v>COBRAR'</v>
      </c>
      <c r="Y810" s="17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77" t="str">
        <f>IF(C809&lt;0,"NO PAGAR","COBRAR'")</f>
        <v>COBRAR'</v>
      </c>
      <c r="C811" s="17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73" t="s">
        <v>29</v>
      </c>
      <c r="AD846" s="173"/>
      <c r="AE846" s="173"/>
    </row>
    <row r="847" spans="5:31" x14ac:dyDescent="0.25">
      <c r="H847" s="174" t="s">
        <v>28</v>
      </c>
      <c r="I847" s="174"/>
      <c r="J847" s="174"/>
      <c r="V847" s="17"/>
      <c r="AC847" s="173"/>
      <c r="AD847" s="173"/>
      <c r="AE847" s="173"/>
    </row>
    <row r="848" spans="5:31" x14ac:dyDescent="0.25">
      <c r="H848" s="174"/>
      <c r="I848" s="174"/>
      <c r="J848" s="174"/>
      <c r="V848" s="17"/>
      <c r="AC848" s="173"/>
      <c r="AD848" s="173"/>
      <c r="AE848" s="173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75" t="s">
        <v>20</v>
      </c>
      <c r="F852" s="175"/>
      <c r="G852" s="175"/>
      <c r="H852" s="175"/>
      <c r="V852" s="17"/>
      <c r="X852" s="23" t="s">
        <v>32</v>
      </c>
      <c r="Y852" s="20">
        <f>IF(B852="PAGADO",0,C857)</f>
        <v>0</v>
      </c>
      <c r="AA852" s="175" t="s">
        <v>20</v>
      </c>
      <c r="AB852" s="175"/>
      <c r="AC852" s="175"/>
      <c r="AD852" s="175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76" t="str">
        <f>IF(C857&lt;0,"NO PAGAR","COBRAR")</f>
        <v>COBRAR</v>
      </c>
      <c r="C858" s="17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6" t="str">
        <f>IF(Y857&lt;0,"NO PAGAR","COBRAR")</f>
        <v>COBRAR</v>
      </c>
      <c r="Y858" s="17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68" t="s">
        <v>9</v>
      </c>
      <c r="C859" s="16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68" t="s">
        <v>9</v>
      </c>
      <c r="Y859" s="16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70" t="s">
        <v>7</v>
      </c>
      <c r="F868" s="171"/>
      <c r="G868" s="17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70" t="s">
        <v>7</v>
      </c>
      <c r="AB868" s="171"/>
      <c r="AC868" s="17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70" t="s">
        <v>7</v>
      </c>
      <c r="O870" s="171"/>
      <c r="P870" s="171"/>
      <c r="Q870" s="172"/>
      <c r="R870" s="18">
        <f>SUM(R854:R869)</f>
        <v>0</v>
      </c>
      <c r="S870" s="3"/>
      <c r="V870" s="17"/>
      <c r="X870" s="12"/>
      <c r="Y870" s="10"/>
      <c r="AJ870" s="170" t="s">
        <v>7</v>
      </c>
      <c r="AK870" s="171"/>
      <c r="AL870" s="171"/>
      <c r="AM870" s="172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74" t="s">
        <v>30</v>
      </c>
      <c r="I892" s="174"/>
      <c r="J892" s="174"/>
      <c r="V892" s="17"/>
      <c r="AA892" s="174" t="s">
        <v>31</v>
      </c>
      <c r="AB892" s="174"/>
      <c r="AC892" s="174"/>
    </row>
    <row r="893" spans="1:43" x14ac:dyDescent="0.25">
      <c r="H893" s="174"/>
      <c r="I893" s="174"/>
      <c r="J893" s="174"/>
      <c r="V893" s="17"/>
      <c r="AA893" s="174"/>
      <c r="AB893" s="174"/>
      <c r="AC893" s="174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75" t="s">
        <v>20</v>
      </c>
      <c r="F897" s="175"/>
      <c r="G897" s="175"/>
      <c r="H897" s="175"/>
      <c r="V897" s="17"/>
      <c r="X897" s="23" t="s">
        <v>32</v>
      </c>
      <c r="Y897" s="20">
        <f>IF(B1697="PAGADO",0,C902)</f>
        <v>0</v>
      </c>
      <c r="AA897" s="175" t="s">
        <v>20</v>
      </c>
      <c r="AB897" s="175"/>
      <c r="AC897" s="175"/>
      <c r="AD897" s="175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77" t="str">
        <f>IF(Y902&lt;0,"NO PAGAR","COBRAR'")</f>
        <v>COBRAR'</v>
      </c>
      <c r="Y903" s="17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77" t="str">
        <f>IF(C902&lt;0,"NO PAGAR","COBRAR'")</f>
        <v>COBRAR'</v>
      </c>
      <c r="C904" s="17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70" t="s">
        <v>7</v>
      </c>
      <c r="F913" s="171"/>
      <c r="G913" s="17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70" t="s">
        <v>7</v>
      </c>
      <c r="AB913" s="171"/>
      <c r="AC913" s="17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70" t="s">
        <v>7</v>
      </c>
      <c r="O915" s="171"/>
      <c r="P915" s="171"/>
      <c r="Q915" s="172"/>
      <c r="R915" s="18">
        <f>SUM(R899:R914)</f>
        <v>0</v>
      </c>
      <c r="S915" s="3"/>
      <c r="V915" s="17"/>
      <c r="X915" s="12"/>
      <c r="Y915" s="10"/>
      <c r="AJ915" s="170" t="s">
        <v>7</v>
      </c>
      <c r="AK915" s="171"/>
      <c r="AL915" s="171"/>
      <c r="AM915" s="172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73" t="s">
        <v>29</v>
      </c>
      <c r="AD940" s="173"/>
      <c r="AE940" s="173"/>
    </row>
    <row r="941" spans="8:31" x14ac:dyDescent="0.25">
      <c r="H941" s="174" t="s">
        <v>28</v>
      </c>
      <c r="I941" s="174"/>
      <c r="J941" s="174"/>
      <c r="V941" s="17"/>
      <c r="AC941" s="173"/>
      <c r="AD941" s="173"/>
      <c r="AE941" s="173"/>
    </row>
    <row r="942" spans="8:31" x14ac:dyDescent="0.25">
      <c r="H942" s="174"/>
      <c r="I942" s="174"/>
      <c r="J942" s="174"/>
      <c r="V942" s="17"/>
      <c r="AC942" s="173"/>
      <c r="AD942" s="173"/>
      <c r="AE942" s="173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75" t="s">
        <v>20</v>
      </c>
      <c r="F946" s="175"/>
      <c r="G946" s="175"/>
      <c r="H946" s="175"/>
      <c r="V946" s="17"/>
      <c r="X946" s="23" t="s">
        <v>32</v>
      </c>
      <c r="Y946" s="20">
        <f>IF(B946="PAGADO",0,C951)</f>
        <v>0</v>
      </c>
      <c r="AA946" s="175" t="s">
        <v>20</v>
      </c>
      <c r="AB946" s="175"/>
      <c r="AC946" s="175"/>
      <c r="AD946" s="175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76" t="str">
        <f>IF(C951&lt;0,"NO PAGAR","COBRAR")</f>
        <v>COBRAR</v>
      </c>
      <c r="C952" s="17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6" t="str">
        <f>IF(Y951&lt;0,"NO PAGAR","COBRAR")</f>
        <v>COBRAR</v>
      </c>
      <c r="Y952" s="17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68" t="s">
        <v>9</v>
      </c>
      <c r="C953" s="16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68" t="s">
        <v>9</v>
      </c>
      <c r="Y953" s="16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70" t="s">
        <v>7</v>
      </c>
      <c r="F962" s="171"/>
      <c r="G962" s="17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70" t="s">
        <v>7</v>
      </c>
      <c r="AB962" s="171"/>
      <c r="AC962" s="17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70" t="s">
        <v>7</v>
      </c>
      <c r="O964" s="171"/>
      <c r="P964" s="171"/>
      <c r="Q964" s="172"/>
      <c r="R964" s="18">
        <f>SUM(R948:R963)</f>
        <v>0</v>
      </c>
      <c r="S964" s="3"/>
      <c r="V964" s="17"/>
      <c r="X964" s="12"/>
      <c r="Y964" s="10"/>
      <c r="AJ964" s="170" t="s">
        <v>7</v>
      </c>
      <c r="AK964" s="171"/>
      <c r="AL964" s="171"/>
      <c r="AM964" s="172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74" t="s">
        <v>30</v>
      </c>
      <c r="I986" s="174"/>
      <c r="J986" s="174"/>
      <c r="V986" s="17"/>
      <c r="AA986" s="174" t="s">
        <v>31</v>
      </c>
      <c r="AB986" s="174"/>
      <c r="AC986" s="174"/>
    </row>
    <row r="987" spans="1:43" x14ac:dyDescent="0.25">
      <c r="H987" s="174"/>
      <c r="I987" s="174"/>
      <c r="J987" s="174"/>
      <c r="V987" s="17"/>
      <c r="AA987" s="174"/>
      <c r="AB987" s="174"/>
      <c r="AC987" s="174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75" t="s">
        <v>20</v>
      </c>
      <c r="F991" s="175"/>
      <c r="G991" s="175"/>
      <c r="H991" s="175"/>
      <c r="V991" s="17"/>
      <c r="X991" s="23" t="s">
        <v>32</v>
      </c>
      <c r="Y991" s="20">
        <f>IF(B1791="PAGADO",0,C996)</f>
        <v>0</v>
      </c>
      <c r="AA991" s="175" t="s">
        <v>20</v>
      </c>
      <c r="AB991" s="175"/>
      <c r="AC991" s="175"/>
      <c r="AD991" s="175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7" t="str">
        <f>IF(Y996&lt;0,"NO PAGAR","COBRAR'")</f>
        <v>COBRAR'</v>
      </c>
      <c r="Y997" s="17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77" t="str">
        <f>IF(C996&lt;0,"NO PAGAR","COBRAR'")</f>
        <v>COBRAR'</v>
      </c>
      <c r="C998" s="17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73" t="s">
        <v>29</v>
      </c>
      <c r="AD1033" s="173"/>
      <c r="AE1033" s="173"/>
    </row>
    <row r="1034" spans="2:41" x14ac:dyDescent="0.25">
      <c r="H1034" s="174" t="s">
        <v>28</v>
      </c>
      <c r="I1034" s="174"/>
      <c r="J1034" s="174"/>
      <c r="V1034" s="17"/>
      <c r="AC1034" s="173"/>
      <c r="AD1034" s="173"/>
      <c r="AE1034" s="173"/>
    </row>
    <row r="1035" spans="2:41" x14ac:dyDescent="0.25">
      <c r="H1035" s="174"/>
      <c r="I1035" s="174"/>
      <c r="J1035" s="174"/>
      <c r="V1035" s="17"/>
      <c r="AC1035" s="173"/>
      <c r="AD1035" s="173"/>
      <c r="AE1035" s="173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75" t="s">
        <v>20</v>
      </c>
      <c r="F1039" s="175"/>
      <c r="G1039" s="175"/>
      <c r="H1039" s="175"/>
      <c r="V1039" s="17"/>
      <c r="X1039" s="23" t="s">
        <v>32</v>
      </c>
      <c r="Y1039" s="20">
        <f>IF(B1039="PAGADO",0,C1044)</f>
        <v>0</v>
      </c>
      <c r="AA1039" s="175" t="s">
        <v>20</v>
      </c>
      <c r="AB1039" s="175"/>
      <c r="AC1039" s="175"/>
      <c r="AD1039" s="175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76" t="str">
        <f>IF(C1044&lt;0,"NO PAGAR","COBRAR")</f>
        <v>COBRAR</v>
      </c>
      <c r="C1045" s="17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6" t="str">
        <f>IF(Y1044&lt;0,"NO PAGAR","COBRAR")</f>
        <v>COBRAR</v>
      </c>
      <c r="Y1045" s="17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68" t="s">
        <v>9</v>
      </c>
      <c r="C1046" s="16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68" t="s">
        <v>9</v>
      </c>
      <c r="Y1046" s="16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70" t="s">
        <v>7</v>
      </c>
      <c r="F1055" s="171"/>
      <c r="G1055" s="17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70" t="s">
        <v>7</v>
      </c>
      <c r="AB1055" s="171"/>
      <c r="AC1055" s="17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70" t="s">
        <v>7</v>
      </c>
      <c r="O1057" s="171"/>
      <c r="P1057" s="171"/>
      <c r="Q1057" s="172"/>
      <c r="R1057" s="18">
        <f>SUM(R1041:R1056)</f>
        <v>0</v>
      </c>
      <c r="S1057" s="3"/>
      <c r="V1057" s="17"/>
      <c r="X1057" s="12"/>
      <c r="Y1057" s="10"/>
      <c r="AJ1057" s="170" t="s">
        <v>7</v>
      </c>
      <c r="AK1057" s="171"/>
      <c r="AL1057" s="171"/>
      <c r="AM1057" s="172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74" t="s">
        <v>30</v>
      </c>
      <c r="I1079" s="174"/>
      <c r="J1079" s="174"/>
      <c r="V1079" s="17"/>
      <c r="AA1079" s="174" t="s">
        <v>31</v>
      </c>
      <c r="AB1079" s="174"/>
      <c r="AC1079" s="174"/>
    </row>
    <row r="1080" spans="1:43" x14ac:dyDescent="0.25">
      <c r="H1080" s="174"/>
      <c r="I1080" s="174"/>
      <c r="J1080" s="174"/>
      <c r="V1080" s="17"/>
      <c r="AA1080" s="174"/>
      <c r="AB1080" s="174"/>
      <c r="AC1080" s="174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75" t="s">
        <v>20</v>
      </c>
      <c r="F1084" s="175"/>
      <c r="G1084" s="175"/>
      <c r="H1084" s="175"/>
      <c r="V1084" s="17"/>
      <c r="X1084" s="23" t="s">
        <v>32</v>
      </c>
      <c r="Y1084" s="20">
        <f>IF(B1884="PAGADO",0,C1089)</f>
        <v>0</v>
      </c>
      <c r="AA1084" s="175" t="s">
        <v>20</v>
      </c>
      <c r="AB1084" s="175"/>
      <c r="AC1084" s="175"/>
      <c r="AD1084" s="175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77" t="str">
        <f>IF(Y1089&lt;0,"NO PAGAR","COBRAR'")</f>
        <v>COBRAR'</v>
      </c>
      <c r="Y1090" s="17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77" t="str">
        <f>IF(C1089&lt;0,"NO PAGAR","COBRAR'")</f>
        <v>COBRAR'</v>
      </c>
      <c r="C1091" s="17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68" t="s">
        <v>9</v>
      </c>
      <c r="C1092" s="16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68" t="s">
        <v>9</v>
      </c>
      <c r="Y1092" s="16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70" t="s">
        <v>7</v>
      </c>
      <c r="F1100" s="171"/>
      <c r="G1100" s="17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70" t="s">
        <v>7</v>
      </c>
      <c r="AB1100" s="171"/>
      <c r="AC1100" s="17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70" t="s">
        <v>7</v>
      </c>
      <c r="O1102" s="171"/>
      <c r="P1102" s="171"/>
      <c r="Q1102" s="172"/>
      <c r="R1102" s="18">
        <f>SUM(R1086:R1101)</f>
        <v>0</v>
      </c>
      <c r="S1102" s="3"/>
      <c r="V1102" s="17"/>
      <c r="X1102" s="12"/>
      <c r="Y1102" s="10"/>
      <c r="AJ1102" s="170" t="s">
        <v>7</v>
      </c>
      <c r="AK1102" s="171"/>
      <c r="AL1102" s="171"/>
      <c r="AM1102" s="172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9"/>
  <sheetViews>
    <sheetView topLeftCell="R397" workbookViewId="0">
      <selection activeCell="X420" sqref="X420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75"/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259</v>
      </c>
      <c r="AB53" s="175"/>
      <c r="AC53" s="175"/>
      <c r="AD53" s="17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70" t="s">
        <v>7</v>
      </c>
      <c r="AB69" s="171"/>
      <c r="AC69" s="17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73" t="s">
        <v>29</v>
      </c>
      <c r="AD100" s="173"/>
      <c r="AE100" s="173"/>
    </row>
    <row r="101" spans="2:41" x14ac:dyDescent="0.25">
      <c r="H101" s="174" t="s">
        <v>28</v>
      </c>
      <c r="I101" s="174"/>
      <c r="J101" s="174"/>
      <c r="V101" s="17"/>
      <c r="AC101" s="173"/>
      <c r="AD101" s="173"/>
      <c r="AE101" s="173"/>
    </row>
    <row r="102" spans="2:41" x14ac:dyDescent="0.25">
      <c r="H102" s="174"/>
      <c r="I102" s="174"/>
      <c r="J102" s="174"/>
      <c r="V102" s="17"/>
      <c r="AC102" s="173"/>
      <c r="AD102" s="173"/>
      <c r="AE102" s="17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312</v>
      </c>
      <c r="AB106" s="175"/>
      <c r="AC106" s="175"/>
      <c r="AD106" s="17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 x14ac:dyDescent="0.25">
      <c r="H147" s="174"/>
      <c r="I147" s="174"/>
      <c r="J147" s="174"/>
      <c r="V147" s="17"/>
      <c r="AA147" s="174"/>
      <c r="AB147" s="174"/>
      <c r="AC147" s="17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75" t="s">
        <v>224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70" t="s">
        <v>7</v>
      </c>
      <c r="F167" s="171"/>
      <c r="G167" s="17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73" t="s">
        <v>29</v>
      </c>
      <c r="AD194" s="173"/>
      <c r="AE194" s="173"/>
    </row>
    <row r="195" spans="2:41" x14ac:dyDescent="0.25">
      <c r="H195" s="174" t="s">
        <v>28</v>
      </c>
      <c r="I195" s="174"/>
      <c r="J195" s="174"/>
      <c r="V195" s="17"/>
      <c r="AC195" s="173"/>
      <c r="AD195" s="173"/>
      <c r="AE195" s="173"/>
    </row>
    <row r="196" spans="2:41" x14ac:dyDescent="0.25">
      <c r="H196" s="174"/>
      <c r="I196" s="174"/>
      <c r="J196" s="174"/>
      <c r="V196" s="17"/>
      <c r="AC196" s="173"/>
      <c r="AD196" s="173"/>
      <c r="AE196" s="173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75" t="s">
        <v>441</v>
      </c>
      <c r="F200" s="175"/>
      <c r="G200" s="175"/>
      <c r="H200" s="175"/>
      <c r="V200" s="17"/>
      <c r="X200" s="23" t="s">
        <v>130</v>
      </c>
      <c r="Y200" s="20">
        <f>IF(B200="PAGADO",0,C205)</f>
        <v>520</v>
      </c>
      <c r="AA200" s="175" t="s">
        <v>20</v>
      </c>
      <c r="AB200" s="175"/>
      <c r="AC200" s="175"/>
      <c r="AD200" s="175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76" t="str">
        <f>IF(C205&lt;0,"NO PAGAR","COBRAR")</f>
        <v>COBRAR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COBRAR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70" t="s">
        <v>7</v>
      </c>
      <c r="F216" s="171"/>
      <c r="G216" s="17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70" t="s">
        <v>7</v>
      </c>
      <c r="O218" s="171"/>
      <c r="P218" s="171"/>
      <c r="Q218" s="172"/>
      <c r="R218" s="18">
        <f>SUM(R202:R217)</f>
        <v>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 x14ac:dyDescent="0.25">
      <c r="H241" s="174"/>
      <c r="I241" s="174"/>
      <c r="J241" s="174"/>
      <c r="V241" s="17"/>
      <c r="AA241" s="174"/>
      <c r="AB241" s="174"/>
      <c r="AC241" s="174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75" t="s">
        <v>224</v>
      </c>
      <c r="F245" s="175"/>
      <c r="G245" s="175"/>
      <c r="H245" s="175"/>
      <c r="V245" s="17"/>
      <c r="X245" s="23" t="s">
        <v>130</v>
      </c>
      <c r="Y245" s="20">
        <f>IF(B245="PAGADO",0,C250)</f>
        <v>0</v>
      </c>
      <c r="AA245" s="175" t="s">
        <v>566</v>
      </c>
      <c r="AB245" s="175"/>
      <c r="AC245" s="175"/>
      <c r="AD245" s="175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COBRAR'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77" t="str">
        <f>IF(C250&lt;0,"NO PAGAR","COBRAR'")</f>
        <v>COBRAR'</v>
      </c>
      <c r="C252" s="17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70" t="s">
        <v>7</v>
      </c>
      <c r="F261" s="171"/>
      <c r="G261" s="17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73" t="s">
        <v>29</v>
      </c>
      <c r="AD286" s="173"/>
      <c r="AE286" s="173"/>
    </row>
    <row r="287" spans="2:31" x14ac:dyDescent="0.25">
      <c r="H287" s="174" t="s">
        <v>28</v>
      </c>
      <c r="I287" s="174"/>
      <c r="J287" s="174"/>
      <c r="V287" s="17"/>
      <c r="AC287" s="173"/>
      <c r="AD287" s="173"/>
      <c r="AE287" s="173"/>
    </row>
    <row r="288" spans="2:31" x14ac:dyDescent="0.25">
      <c r="H288" s="174"/>
      <c r="I288" s="174"/>
      <c r="J288" s="174"/>
      <c r="V288" s="17"/>
      <c r="AC288" s="173"/>
      <c r="AD288" s="173"/>
      <c r="AE288" s="173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75" t="s">
        <v>20</v>
      </c>
      <c r="F292" s="175"/>
      <c r="G292" s="175"/>
      <c r="H292" s="175"/>
      <c r="V292" s="17"/>
      <c r="X292" s="23" t="s">
        <v>583</v>
      </c>
      <c r="Y292" s="20">
        <f>IF(B292="PAGADO",0,C297)</f>
        <v>0</v>
      </c>
      <c r="AA292" s="175" t="s">
        <v>224</v>
      </c>
      <c r="AB292" s="175"/>
      <c r="AC292" s="175"/>
      <c r="AD292" s="175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76" t="str">
        <f>IF(C297&lt;0,"NO PAGAR","COBRAR")</f>
        <v>COBRAR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COBRAR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 x14ac:dyDescent="0.25">
      <c r="H333" s="174"/>
      <c r="I333" s="174"/>
      <c r="J333" s="174"/>
      <c r="V333" s="17"/>
      <c r="AA333" s="174"/>
      <c r="AB333" s="174"/>
      <c r="AC333" s="174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75" t="s">
        <v>566</v>
      </c>
      <c r="F337" s="175"/>
      <c r="G337" s="175"/>
      <c r="H337" s="175"/>
      <c r="V337" s="17"/>
      <c r="X337" s="23" t="s">
        <v>32</v>
      </c>
      <c r="Y337" s="20">
        <f>IF(B337="PAGADO",0,C342)</f>
        <v>0</v>
      </c>
      <c r="AA337" s="175" t="s">
        <v>20</v>
      </c>
      <c r="AB337" s="175"/>
      <c r="AC337" s="175"/>
      <c r="AD337" s="175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COBRAR'</v>
      </c>
      <c r="Y343" s="17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77" t="str">
        <f>IF(C342&lt;0,"NO PAGAR","COBRAR'")</f>
        <v>COBRAR'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70" t="s">
        <v>7</v>
      </c>
      <c r="F353" s="171"/>
      <c r="G353" s="17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73" t="s">
        <v>29</v>
      </c>
      <c r="AD373" s="173"/>
      <c r="AE373" s="173"/>
    </row>
    <row r="374" spans="2:41" x14ac:dyDescent="0.25">
      <c r="H374" s="174" t="s">
        <v>28</v>
      </c>
      <c r="I374" s="174"/>
      <c r="J374" s="174"/>
      <c r="V374" s="17"/>
      <c r="AC374" s="173"/>
      <c r="AD374" s="173"/>
      <c r="AE374" s="173"/>
    </row>
    <row r="375" spans="2:41" x14ac:dyDescent="0.25">
      <c r="H375" s="174"/>
      <c r="I375" s="174"/>
      <c r="J375" s="174"/>
      <c r="V375" s="17"/>
      <c r="AC375" s="173"/>
      <c r="AD375" s="173"/>
      <c r="AE375" s="173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75" t="s">
        <v>20</v>
      </c>
      <c r="F379" s="175"/>
      <c r="G379" s="175"/>
      <c r="H379" s="175"/>
      <c r="V379" s="17"/>
      <c r="X379" s="23" t="s">
        <v>82</v>
      </c>
      <c r="Y379" s="20">
        <f>IF(B379="PAGADO",0,C384)</f>
        <v>0</v>
      </c>
      <c r="AA379" s="175" t="s">
        <v>566</v>
      </c>
      <c r="AB379" s="175"/>
      <c r="AC379" s="175"/>
      <c r="AD379" s="175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76" t="str">
        <f>IF(C384&lt;0,"NO PAGAR","COBRAR")</f>
        <v>COBRAR</v>
      </c>
      <c r="C385" s="17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76" t="str">
        <f>IF(Y384&lt;0,"NO PAGAR","COBRAR")</f>
        <v>COBRAR</v>
      </c>
      <c r="Y385" s="17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68" t="s">
        <v>9</v>
      </c>
      <c r="C386" s="16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70" t="s">
        <v>7</v>
      </c>
      <c r="F395" s="171"/>
      <c r="G395" s="17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70" t="s">
        <v>7</v>
      </c>
      <c r="AB395" s="171"/>
      <c r="AC395" s="17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70" t="s">
        <v>7</v>
      </c>
      <c r="O397" s="171"/>
      <c r="P397" s="171"/>
      <c r="Q397" s="172"/>
      <c r="R397" s="18">
        <f>SUM(R381:R396)</f>
        <v>0</v>
      </c>
      <c r="S397" s="3"/>
      <c r="V397" s="17"/>
      <c r="X397" s="12"/>
      <c r="Y397" s="10"/>
      <c r="AJ397" s="170" t="s">
        <v>7</v>
      </c>
      <c r="AK397" s="171"/>
      <c r="AL397" s="171"/>
      <c r="AM397" s="172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74" t="s">
        <v>30</v>
      </c>
      <c r="I414" s="174"/>
      <c r="J414" s="174"/>
      <c r="V414" s="17"/>
      <c r="AA414" s="174" t="s">
        <v>31</v>
      </c>
      <c r="AB414" s="174"/>
      <c r="AC414" s="174"/>
    </row>
    <row r="415" spans="1:43" x14ac:dyDescent="0.25">
      <c r="H415" s="174"/>
      <c r="I415" s="174"/>
      <c r="J415" s="174"/>
      <c r="V415" s="17"/>
      <c r="AA415" s="174"/>
      <c r="AB415" s="174"/>
      <c r="AC415" s="174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75" t="s">
        <v>20</v>
      </c>
      <c r="F419" s="175"/>
      <c r="G419" s="175"/>
      <c r="H419" s="175"/>
      <c r="V419" s="17"/>
      <c r="X419" s="23" t="s">
        <v>82</v>
      </c>
      <c r="Y419" s="20">
        <f>IF(B1212="PAGADO",0,C424)</f>
        <v>0</v>
      </c>
      <c r="AA419" s="175" t="s">
        <v>852</v>
      </c>
      <c r="AB419" s="175"/>
      <c r="AC419" s="175"/>
      <c r="AD419" s="175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77" t="str">
        <f>IF(Y424&lt;0,"NO PAGAR","COBRAR'")</f>
        <v>COBRAR'</v>
      </c>
      <c r="Y425" s="17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77" t="str">
        <f>IF(C424&lt;0,"NO PAGAR","COBRAR'")</f>
        <v>COBRAR'</v>
      </c>
      <c r="C426" s="17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68" t="s">
        <v>9</v>
      </c>
      <c r="C427" s="16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68" t="s">
        <v>9</v>
      </c>
      <c r="Y427" s="16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70" t="s">
        <v>7</v>
      </c>
      <c r="F435" s="171"/>
      <c r="G435" s="17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70" t="s">
        <v>7</v>
      </c>
      <c r="AB435" s="171"/>
      <c r="AC435" s="17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70" t="s">
        <v>7</v>
      </c>
      <c r="O437" s="171"/>
      <c r="P437" s="171"/>
      <c r="Q437" s="172"/>
      <c r="R437" s="18">
        <f>SUM(R421:R436)</f>
        <v>0</v>
      </c>
      <c r="S437" s="3"/>
      <c r="V437" s="17"/>
      <c r="X437" s="12"/>
      <c r="Y437" s="10"/>
      <c r="AJ437" s="170" t="s">
        <v>7</v>
      </c>
      <c r="AK437" s="171"/>
      <c r="AL437" s="171"/>
      <c r="AM437" s="172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73" t="s">
        <v>29</v>
      </c>
      <c r="AD458" s="173"/>
      <c r="AE458" s="173"/>
    </row>
    <row r="459" spans="2:31" x14ac:dyDescent="0.25">
      <c r="H459" s="174" t="s">
        <v>28</v>
      </c>
      <c r="I459" s="174"/>
      <c r="J459" s="174"/>
      <c r="V459" s="17"/>
      <c r="AC459" s="173"/>
      <c r="AD459" s="173"/>
      <c r="AE459" s="173"/>
    </row>
    <row r="460" spans="2:31" x14ac:dyDescent="0.25">
      <c r="H460" s="174"/>
      <c r="I460" s="174"/>
      <c r="J460" s="174"/>
      <c r="V460" s="17"/>
      <c r="AC460" s="173"/>
      <c r="AD460" s="173"/>
      <c r="AE460" s="173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175" t="s">
        <v>20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20</v>
      </c>
      <c r="AB464" s="175"/>
      <c r="AC464" s="175"/>
      <c r="AD464" s="175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76" t="str">
        <f>IF(C469&lt;0,"NO PAGAR","COBRAR")</f>
        <v>COBRAR</v>
      </c>
      <c r="C470" s="17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6" t="str">
        <f>IF(Y469&lt;0,"NO PAGAR","COBRAR")</f>
        <v>COBRAR</v>
      </c>
      <c r="Y470" s="17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70" t="s">
        <v>7</v>
      </c>
      <c r="F480" s="171"/>
      <c r="G480" s="17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70" t="s">
        <v>7</v>
      </c>
      <c r="AB480" s="171"/>
      <c r="AC480" s="17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70" t="s">
        <v>7</v>
      </c>
      <c r="O482" s="171"/>
      <c r="P482" s="171"/>
      <c r="Q482" s="172"/>
      <c r="R482" s="18">
        <f>SUM(R466:R481)</f>
        <v>0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74" t="s">
        <v>30</v>
      </c>
      <c r="I504" s="174"/>
      <c r="J504" s="174"/>
      <c r="V504" s="17"/>
      <c r="AA504" s="174" t="s">
        <v>31</v>
      </c>
      <c r="AB504" s="174"/>
      <c r="AC504" s="174"/>
    </row>
    <row r="505" spans="1:43" x14ac:dyDescent="0.25">
      <c r="H505" s="174"/>
      <c r="I505" s="174"/>
      <c r="J505" s="174"/>
      <c r="V505" s="17"/>
      <c r="AA505" s="174"/>
      <c r="AB505" s="174"/>
      <c r="AC505" s="174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175" t="s">
        <v>20</v>
      </c>
      <c r="F509" s="175"/>
      <c r="G509" s="175"/>
      <c r="H509" s="175"/>
      <c r="V509" s="17"/>
      <c r="X509" s="23" t="s">
        <v>32</v>
      </c>
      <c r="Y509" s="20">
        <f>IF(B1309="PAGADO",0,C514)</f>
        <v>0</v>
      </c>
      <c r="AA509" s="175" t="s">
        <v>20</v>
      </c>
      <c r="AB509" s="175"/>
      <c r="AC509" s="175"/>
      <c r="AD509" s="175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77" t="str">
        <f>IF(Y514&lt;0,"NO PAGAR","COBRAR'")</f>
        <v>COBRAR'</v>
      </c>
      <c r="Y515" s="17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77" t="str">
        <f>IF(C514&lt;0,"NO PAGAR","COBRAR'")</f>
        <v>COBRAR'</v>
      </c>
      <c r="C516" s="17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68" t="s">
        <v>9</v>
      </c>
      <c r="C517" s="16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68" t="s">
        <v>9</v>
      </c>
      <c r="Y517" s="16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70" t="s">
        <v>7</v>
      </c>
      <c r="F525" s="171"/>
      <c r="G525" s="17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70" t="s">
        <v>7</v>
      </c>
      <c r="AB525" s="171"/>
      <c r="AC525" s="172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70" t="s">
        <v>7</v>
      </c>
      <c r="O527" s="171"/>
      <c r="P527" s="171"/>
      <c r="Q527" s="172"/>
      <c r="R527" s="18">
        <f>SUM(R511:R526)</f>
        <v>0</v>
      </c>
      <c r="S527" s="3"/>
      <c r="V527" s="17"/>
      <c r="X527" s="12"/>
      <c r="Y527" s="10"/>
      <c r="AJ527" s="170" t="s">
        <v>7</v>
      </c>
      <c r="AK527" s="171"/>
      <c r="AL527" s="171"/>
      <c r="AM527" s="172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E530" s="14"/>
      <c r="V530" s="17"/>
      <c r="X530" s="12"/>
      <c r="Y530" s="10"/>
      <c r="AA530" s="14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2"/>
      <c r="C532" s="10"/>
      <c r="V532" s="17"/>
      <c r="X532" s="12"/>
      <c r="Y532" s="10"/>
    </row>
    <row r="533" spans="2:27" x14ac:dyDescent="0.25">
      <c r="B533" s="12"/>
      <c r="C533" s="10"/>
      <c r="V533" s="17"/>
      <c r="X533" s="12"/>
      <c r="Y533" s="10"/>
    </row>
    <row r="534" spans="2:27" x14ac:dyDescent="0.25">
      <c r="B534" s="12"/>
      <c r="C534" s="10"/>
      <c r="V534" s="17"/>
      <c r="X534" s="12"/>
      <c r="Y534" s="10"/>
    </row>
    <row r="535" spans="2:27" x14ac:dyDescent="0.25">
      <c r="B535" s="12"/>
      <c r="C535" s="10"/>
      <c r="V535" s="17"/>
      <c r="X535" s="12"/>
      <c r="Y535" s="10"/>
    </row>
    <row r="536" spans="2:27" x14ac:dyDescent="0.25">
      <c r="B536" s="11"/>
      <c r="C536" s="10"/>
      <c r="V536" s="17"/>
      <c r="X536" s="11"/>
      <c r="Y536" s="10"/>
    </row>
    <row r="537" spans="2:27" x14ac:dyDescent="0.25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 x14ac:dyDescent="0.25">
      <c r="E538" s="1" t="s">
        <v>19</v>
      </c>
      <c r="V538" s="17"/>
      <c r="AA538" s="1" t="s">
        <v>19</v>
      </c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8:31" x14ac:dyDescent="0.25">
      <c r="V545" s="17"/>
    </row>
    <row r="546" spans="8:31" x14ac:dyDescent="0.25">
      <c r="V546" s="17"/>
    </row>
    <row r="547" spans="8:31" x14ac:dyDescent="0.25">
      <c r="V547" s="17"/>
    </row>
    <row r="548" spans="8:31" x14ac:dyDescent="0.25">
      <c r="V548" s="17"/>
    </row>
    <row r="549" spans="8:31" x14ac:dyDescent="0.25">
      <c r="V549" s="17"/>
    </row>
    <row r="550" spans="8:31" x14ac:dyDescent="0.25">
      <c r="V550" s="17"/>
    </row>
    <row r="551" spans="8:31" x14ac:dyDescent="0.25">
      <c r="V551" s="17"/>
    </row>
    <row r="552" spans="8:31" x14ac:dyDescent="0.25">
      <c r="V552" s="17"/>
    </row>
    <row r="553" spans="8:31" x14ac:dyDescent="0.25">
      <c r="V553" s="17"/>
    </row>
    <row r="554" spans="8:31" x14ac:dyDescent="0.25">
      <c r="V554" s="17"/>
    </row>
    <row r="555" spans="8:31" x14ac:dyDescent="0.25">
      <c r="V555" s="17"/>
    </row>
    <row r="556" spans="8:31" x14ac:dyDescent="0.25">
      <c r="V556" s="17"/>
    </row>
    <row r="557" spans="8:31" x14ac:dyDescent="0.25">
      <c r="V557" s="17"/>
      <c r="AC557" s="173" t="s">
        <v>29</v>
      </c>
      <c r="AD557" s="173"/>
      <c r="AE557" s="173"/>
    </row>
    <row r="558" spans="8:31" x14ac:dyDescent="0.25">
      <c r="H558" s="174" t="s">
        <v>28</v>
      </c>
      <c r="I558" s="174"/>
      <c r="J558" s="174"/>
      <c r="V558" s="17"/>
      <c r="AC558" s="173"/>
      <c r="AD558" s="173"/>
      <c r="AE558" s="173"/>
    </row>
    <row r="559" spans="8:31" x14ac:dyDescent="0.25">
      <c r="H559" s="174"/>
      <c r="I559" s="174"/>
      <c r="J559" s="174"/>
      <c r="V559" s="17"/>
      <c r="AC559" s="173"/>
      <c r="AD559" s="173"/>
      <c r="AE559" s="173"/>
    </row>
    <row r="560" spans="8:31" x14ac:dyDescent="0.25">
      <c r="V560" s="17"/>
    </row>
    <row r="561" spans="2:41" x14ac:dyDescent="0.25">
      <c r="V561" s="17"/>
    </row>
    <row r="562" spans="2:41" ht="23.25" x14ac:dyDescent="0.35">
      <c r="B562" s="22" t="s">
        <v>67</v>
      </c>
      <c r="V562" s="17"/>
      <c r="X562" s="22" t="s">
        <v>67</v>
      </c>
    </row>
    <row r="563" spans="2:41" ht="23.25" x14ac:dyDescent="0.35">
      <c r="B563" s="23" t="s">
        <v>32</v>
      </c>
      <c r="C563" s="20">
        <f>IF(X509="PAGADO",0,Y514)</f>
        <v>0</v>
      </c>
      <c r="E563" s="175" t="s">
        <v>20</v>
      </c>
      <c r="F563" s="175"/>
      <c r="G563" s="175"/>
      <c r="H563" s="175"/>
      <c r="V563" s="17"/>
      <c r="X563" s="23" t="s">
        <v>32</v>
      </c>
      <c r="Y563" s="20">
        <f>IF(B563="PAGADO",0,C568)</f>
        <v>0</v>
      </c>
      <c r="AA563" s="175" t="s">
        <v>20</v>
      </c>
      <c r="AB563" s="175"/>
      <c r="AC563" s="175"/>
      <c r="AD563" s="175"/>
    </row>
    <row r="564" spans="2:41" x14ac:dyDescent="0.25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 x14ac:dyDescent="0.25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 x14ac:dyDescent="0.4">
      <c r="B569" s="176" t="str">
        <f>IF(C568&lt;0,"NO PAGAR","COBRAR")</f>
        <v>COBRAR</v>
      </c>
      <c r="C569" s="176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76" t="str">
        <f>IF(Y568&lt;0,"NO PAGAR","COBRAR")</f>
        <v>COBRAR</v>
      </c>
      <c r="Y569" s="176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68" t="s">
        <v>9</v>
      </c>
      <c r="C570" s="169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68" t="s">
        <v>9</v>
      </c>
      <c r="Y570" s="169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17</v>
      </c>
      <c r="C579" s="10"/>
      <c r="E579" s="170" t="s">
        <v>7</v>
      </c>
      <c r="F579" s="171"/>
      <c r="G579" s="172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70" t="s">
        <v>7</v>
      </c>
      <c r="AB579" s="171"/>
      <c r="AC579" s="172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 x14ac:dyDescent="0.25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 x14ac:dyDescent="0.25">
      <c r="B581" s="12"/>
      <c r="C581" s="10"/>
      <c r="N581" s="170" t="s">
        <v>7</v>
      </c>
      <c r="O581" s="171"/>
      <c r="P581" s="171"/>
      <c r="Q581" s="172"/>
      <c r="R581" s="18">
        <f>SUM(R565:R580)</f>
        <v>0</v>
      </c>
      <c r="S581" s="3"/>
      <c r="V581" s="17"/>
      <c r="X581" s="12"/>
      <c r="Y581" s="10"/>
      <c r="AJ581" s="170" t="s">
        <v>7</v>
      </c>
      <c r="AK581" s="171"/>
      <c r="AL581" s="171"/>
      <c r="AM581" s="172"/>
      <c r="AN581" s="18">
        <f>SUM(AN565:AN580)</f>
        <v>0</v>
      </c>
      <c r="AO581" s="3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E584" s="14"/>
      <c r="V584" s="17"/>
      <c r="X584" s="12"/>
      <c r="Y584" s="10"/>
      <c r="AA584" s="14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1"/>
      <c r="C589" s="10"/>
      <c r="V589" s="17"/>
      <c r="X589" s="11"/>
      <c r="Y589" s="10"/>
    </row>
    <row r="590" spans="2:41" x14ac:dyDescent="0.25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 x14ac:dyDescent="0.25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 x14ac:dyDescent="0.25">
      <c r="E592" s="1" t="s">
        <v>19</v>
      </c>
      <c r="V592" s="17"/>
      <c r="AA592" s="1" t="s">
        <v>19</v>
      </c>
    </row>
    <row r="593" spans="1:43" x14ac:dyDescent="0.25">
      <c r="V593" s="17"/>
    </row>
    <row r="594" spans="1:43" x14ac:dyDescent="0.25">
      <c r="V594" s="17"/>
    </row>
    <row r="595" spans="1:43" x14ac:dyDescent="0.25">
      <c r="V595" s="17"/>
    </row>
    <row r="596" spans="1:43" x14ac:dyDescent="0.25">
      <c r="V596" s="17"/>
    </row>
    <row r="597" spans="1:43" x14ac:dyDescent="0.25">
      <c r="V597" s="17"/>
    </row>
    <row r="598" spans="1:43" x14ac:dyDescent="0.25">
      <c r="V598" s="17"/>
    </row>
    <row r="599" spans="1:4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 x14ac:dyDescent="0.25">
      <c r="V602" s="17"/>
    </row>
    <row r="603" spans="1:43" x14ac:dyDescent="0.25">
      <c r="H603" s="174" t="s">
        <v>30</v>
      </c>
      <c r="I603" s="174"/>
      <c r="J603" s="174"/>
      <c r="V603" s="17"/>
      <c r="AA603" s="174" t="s">
        <v>31</v>
      </c>
      <c r="AB603" s="174"/>
      <c r="AC603" s="174"/>
    </row>
    <row r="604" spans="1:43" x14ac:dyDescent="0.25">
      <c r="H604" s="174"/>
      <c r="I604" s="174"/>
      <c r="J604" s="174"/>
      <c r="V604" s="17"/>
      <c r="AA604" s="174"/>
      <c r="AB604" s="174"/>
      <c r="AC604" s="174"/>
    </row>
    <row r="605" spans="1:43" x14ac:dyDescent="0.25">
      <c r="V605" s="17"/>
    </row>
    <row r="606" spans="1:43" x14ac:dyDescent="0.25">
      <c r="V606" s="17"/>
    </row>
    <row r="607" spans="1:43" ht="23.25" x14ac:dyDescent="0.35">
      <c r="B607" s="24" t="s">
        <v>67</v>
      </c>
      <c r="V607" s="17"/>
      <c r="X607" s="22" t="s">
        <v>67</v>
      </c>
    </row>
    <row r="608" spans="1:43" ht="23.25" x14ac:dyDescent="0.35">
      <c r="B608" s="23" t="s">
        <v>32</v>
      </c>
      <c r="C608" s="20">
        <f>IF(X563="PAGADO",0,C568)</f>
        <v>0</v>
      </c>
      <c r="E608" s="175" t="s">
        <v>20</v>
      </c>
      <c r="F608" s="175"/>
      <c r="G608" s="175"/>
      <c r="H608" s="175"/>
      <c r="V608" s="17"/>
      <c r="X608" s="23" t="s">
        <v>32</v>
      </c>
      <c r="Y608" s="20">
        <f>IF(B1408="PAGADO",0,C613)</f>
        <v>0</v>
      </c>
      <c r="AA608" s="175" t="s">
        <v>20</v>
      </c>
      <c r="AB608" s="175"/>
      <c r="AC608" s="175"/>
      <c r="AD608" s="175"/>
    </row>
    <row r="609" spans="2:41" x14ac:dyDescent="0.25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 x14ac:dyDescent="0.25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 x14ac:dyDescent="0.3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77" t="str">
        <f>IF(Y613&lt;0,"NO PAGAR","COBRAR'")</f>
        <v>COBRAR'</v>
      </c>
      <c r="Y614" s="177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 x14ac:dyDescent="0.35">
      <c r="B615" s="177" t="str">
        <f>IF(C613&lt;0,"NO PAGAR","COBRAR'")</f>
        <v>COBRAR'</v>
      </c>
      <c r="C615" s="177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68" t="s">
        <v>9</v>
      </c>
      <c r="C616" s="169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68" t="s">
        <v>9</v>
      </c>
      <c r="Y616" s="169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16</v>
      </c>
      <c r="C624" s="10"/>
      <c r="E624" s="170" t="s">
        <v>7</v>
      </c>
      <c r="F624" s="171"/>
      <c r="G624" s="172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70" t="s">
        <v>7</v>
      </c>
      <c r="AB624" s="171"/>
      <c r="AC624" s="172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 x14ac:dyDescent="0.25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 x14ac:dyDescent="0.25">
      <c r="B626" s="12"/>
      <c r="C626" s="10"/>
      <c r="N626" s="170" t="s">
        <v>7</v>
      </c>
      <c r="O626" s="171"/>
      <c r="P626" s="171"/>
      <c r="Q626" s="172"/>
      <c r="R626" s="18">
        <f>SUM(R610:R625)</f>
        <v>0</v>
      </c>
      <c r="S626" s="3"/>
      <c r="V626" s="17"/>
      <c r="X626" s="12"/>
      <c r="Y626" s="10"/>
      <c r="AJ626" s="170" t="s">
        <v>7</v>
      </c>
      <c r="AK626" s="171"/>
      <c r="AL626" s="171"/>
      <c r="AM626" s="172"/>
      <c r="AN626" s="18">
        <f>SUM(AN610:AN625)</f>
        <v>0</v>
      </c>
      <c r="AO626" s="3"/>
    </row>
    <row r="627" spans="2:41" x14ac:dyDescent="0.25">
      <c r="B627" s="12"/>
      <c r="C627" s="10"/>
      <c r="V627" s="17"/>
      <c r="X627" s="12"/>
      <c r="Y627" s="10"/>
    </row>
    <row r="628" spans="2:41" x14ac:dyDescent="0.25">
      <c r="B628" s="12"/>
      <c r="C628" s="10"/>
      <c r="V628" s="17"/>
      <c r="X628" s="12"/>
      <c r="Y628" s="10"/>
    </row>
    <row r="629" spans="2:41" x14ac:dyDescent="0.25">
      <c r="B629" s="12"/>
      <c r="C629" s="10"/>
      <c r="E629" s="14"/>
      <c r="V629" s="17"/>
      <c r="X629" s="12"/>
      <c r="Y629" s="10"/>
      <c r="AA629" s="14"/>
    </row>
    <row r="630" spans="2:41" x14ac:dyDescent="0.25">
      <c r="B630" s="12"/>
      <c r="C630" s="10"/>
      <c r="V630" s="17"/>
      <c r="X630" s="12"/>
      <c r="Y630" s="10"/>
    </row>
    <row r="631" spans="2:41" x14ac:dyDescent="0.25">
      <c r="B631" s="12"/>
      <c r="C631" s="10"/>
      <c r="V631" s="17"/>
      <c r="X631" s="12"/>
      <c r="Y631" s="10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V634" s="17"/>
      <c r="X634" s="12"/>
      <c r="Y634" s="10"/>
    </row>
    <row r="635" spans="2:41" x14ac:dyDescent="0.25">
      <c r="B635" s="11"/>
      <c r="C635" s="10"/>
      <c r="V635" s="17"/>
      <c r="X635" s="11"/>
      <c r="Y635" s="10"/>
    </row>
    <row r="636" spans="2:41" x14ac:dyDescent="0.25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 x14ac:dyDescent="0.25">
      <c r="E637" s="1" t="s">
        <v>19</v>
      </c>
      <c r="V637" s="17"/>
      <c r="AA637" s="1" t="s">
        <v>19</v>
      </c>
    </row>
    <row r="638" spans="2:41" x14ac:dyDescent="0.25">
      <c r="V638" s="17"/>
    </row>
    <row r="639" spans="2:41" x14ac:dyDescent="0.25">
      <c r="V639" s="17"/>
    </row>
    <row r="640" spans="2:41" x14ac:dyDescent="0.25">
      <c r="V640" s="17"/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  <c r="AC650" s="173" t="s">
        <v>29</v>
      </c>
      <c r="AD650" s="173"/>
      <c r="AE650" s="173"/>
    </row>
    <row r="651" spans="2:31" x14ac:dyDescent="0.25">
      <c r="H651" s="174" t="s">
        <v>28</v>
      </c>
      <c r="I651" s="174"/>
      <c r="J651" s="174"/>
      <c r="V651" s="17"/>
      <c r="AC651" s="173"/>
      <c r="AD651" s="173"/>
      <c r="AE651" s="173"/>
    </row>
    <row r="652" spans="2:31" x14ac:dyDescent="0.25">
      <c r="H652" s="174"/>
      <c r="I652" s="174"/>
      <c r="J652" s="174"/>
      <c r="V652" s="17"/>
      <c r="AC652" s="173"/>
      <c r="AD652" s="173"/>
      <c r="AE652" s="173"/>
    </row>
    <row r="653" spans="2:31" x14ac:dyDescent="0.25">
      <c r="V653" s="17"/>
    </row>
    <row r="654" spans="2:31" x14ac:dyDescent="0.25">
      <c r="V654" s="17"/>
    </row>
    <row r="655" spans="2:31" ht="23.25" x14ac:dyDescent="0.35">
      <c r="B655" s="22" t="s">
        <v>68</v>
      </c>
      <c r="V655" s="17"/>
      <c r="X655" s="22" t="s">
        <v>68</v>
      </c>
    </row>
    <row r="656" spans="2:31" ht="23.25" x14ac:dyDescent="0.35">
      <c r="B656" s="23" t="s">
        <v>32</v>
      </c>
      <c r="C656" s="20">
        <f>IF(X608="PAGADO",0,Y613)</f>
        <v>0</v>
      </c>
      <c r="E656" s="175" t="s">
        <v>20</v>
      </c>
      <c r="F656" s="175"/>
      <c r="G656" s="175"/>
      <c r="H656" s="175"/>
      <c r="V656" s="17"/>
      <c r="X656" s="23" t="s">
        <v>32</v>
      </c>
      <c r="Y656" s="20">
        <f>IF(B656="PAGADO",0,C661)</f>
        <v>0</v>
      </c>
      <c r="AA656" s="175" t="s">
        <v>20</v>
      </c>
      <c r="AB656" s="175"/>
      <c r="AC656" s="175"/>
      <c r="AD656" s="175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 x14ac:dyDescent="0.4">
      <c r="B662" s="176" t="str">
        <f>IF(C661&lt;0,"NO PAGAR","COBRAR")</f>
        <v>COBRAR</v>
      </c>
      <c r="C662" s="176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76" t="str">
        <f>IF(Y661&lt;0,"NO PAGAR","COBRAR")</f>
        <v>COBRAR</v>
      </c>
      <c r="Y662" s="176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68" t="s">
        <v>9</v>
      </c>
      <c r="C663" s="16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68" t="s">
        <v>9</v>
      </c>
      <c r="Y663" s="169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17</v>
      </c>
      <c r="C672" s="10"/>
      <c r="E672" s="170" t="s">
        <v>7</v>
      </c>
      <c r="F672" s="171"/>
      <c r="G672" s="172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70" t="s">
        <v>7</v>
      </c>
      <c r="AB672" s="171"/>
      <c r="AC672" s="172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 x14ac:dyDescent="0.25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N674" s="170" t="s">
        <v>7</v>
      </c>
      <c r="O674" s="171"/>
      <c r="P674" s="171"/>
      <c r="Q674" s="172"/>
      <c r="R674" s="18">
        <f>SUM(R658:R673)</f>
        <v>0</v>
      </c>
      <c r="S674" s="3"/>
      <c r="V674" s="17"/>
      <c r="X674" s="12"/>
      <c r="Y674" s="10"/>
      <c r="AJ674" s="170" t="s">
        <v>7</v>
      </c>
      <c r="AK674" s="171"/>
      <c r="AL674" s="171"/>
      <c r="AM674" s="172"/>
      <c r="AN674" s="18">
        <f>SUM(AN658:AN673)</f>
        <v>0</v>
      </c>
      <c r="AO674" s="3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1"/>
      <c r="C682" s="10"/>
      <c r="V682" s="17"/>
      <c r="X682" s="11"/>
      <c r="Y682" s="10"/>
    </row>
    <row r="683" spans="2:41" x14ac:dyDescent="0.25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 x14ac:dyDescent="0.25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 x14ac:dyDescent="0.25">
      <c r="E685" s="1" t="s">
        <v>19</v>
      </c>
      <c r="V685" s="17"/>
      <c r="AA685" s="1" t="s">
        <v>19</v>
      </c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V695" s="17"/>
    </row>
    <row r="696" spans="1:43" x14ac:dyDescent="0.25">
      <c r="H696" s="174" t="s">
        <v>30</v>
      </c>
      <c r="I696" s="174"/>
      <c r="J696" s="174"/>
      <c r="V696" s="17"/>
      <c r="AA696" s="174" t="s">
        <v>31</v>
      </c>
      <c r="AB696" s="174"/>
      <c r="AC696" s="174"/>
    </row>
    <row r="697" spans="1:43" x14ac:dyDescent="0.25">
      <c r="H697" s="174"/>
      <c r="I697" s="174"/>
      <c r="J697" s="174"/>
      <c r="V697" s="17"/>
      <c r="AA697" s="174"/>
      <c r="AB697" s="174"/>
      <c r="AC697" s="174"/>
    </row>
    <row r="698" spans="1:43" x14ac:dyDescent="0.25">
      <c r="V698" s="17"/>
    </row>
    <row r="699" spans="1:43" x14ac:dyDescent="0.25">
      <c r="V699" s="17"/>
    </row>
    <row r="700" spans="1:43" ht="23.25" x14ac:dyDescent="0.35">
      <c r="B700" s="24" t="s">
        <v>68</v>
      </c>
      <c r="V700" s="17"/>
      <c r="X700" s="22" t="s">
        <v>68</v>
      </c>
    </row>
    <row r="701" spans="1:43" ht="23.25" x14ac:dyDescent="0.35">
      <c r="B701" s="23" t="s">
        <v>32</v>
      </c>
      <c r="C701" s="20">
        <f>IF(X656="PAGADO",0,C661)</f>
        <v>0</v>
      </c>
      <c r="E701" s="175" t="s">
        <v>20</v>
      </c>
      <c r="F701" s="175"/>
      <c r="G701" s="175"/>
      <c r="H701" s="175"/>
      <c r="V701" s="17"/>
      <c r="X701" s="23" t="s">
        <v>32</v>
      </c>
      <c r="Y701" s="20">
        <f>IF(B1501="PAGADO",0,C706)</f>
        <v>0</v>
      </c>
      <c r="AA701" s="175" t="s">
        <v>20</v>
      </c>
      <c r="AB701" s="175"/>
      <c r="AC701" s="175"/>
      <c r="AD701" s="175"/>
    </row>
    <row r="702" spans="1:43" x14ac:dyDescent="0.25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 x14ac:dyDescent="0.25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77" t="str">
        <f>IF(Y706&lt;0,"NO PAGAR","COBRAR'")</f>
        <v>COBRAR'</v>
      </c>
      <c r="Y707" s="177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 x14ac:dyDescent="0.35">
      <c r="B708" s="177" t="str">
        <f>IF(C706&lt;0,"NO PAGAR","COBRAR'")</f>
        <v>COBRAR'</v>
      </c>
      <c r="C708" s="17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68" t="s">
        <v>9</v>
      </c>
      <c r="C709" s="16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68" t="s">
        <v>9</v>
      </c>
      <c r="Y709" s="169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16</v>
      </c>
      <c r="C717" s="10"/>
      <c r="E717" s="170" t="s">
        <v>7</v>
      </c>
      <c r="F717" s="171"/>
      <c r="G717" s="172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70" t="s">
        <v>7</v>
      </c>
      <c r="AB717" s="171"/>
      <c r="AC717" s="172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 x14ac:dyDescent="0.25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 x14ac:dyDescent="0.25">
      <c r="B719" s="12"/>
      <c r="C719" s="10"/>
      <c r="N719" s="170" t="s">
        <v>7</v>
      </c>
      <c r="O719" s="171"/>
      <c r="P719" s="171"/>
      <c r="Q719" s="172"/>
      <c r="R719" s="18">
        <f>SUM(R703:R718)</f>
        <v>0</v>
      </c>
      <c r="S719" s="3"/>
      <c r="V719" s="17"/>
      <c r="X719" s="12"/>
      <c r="Y719" s="10"/>
      <c r="AJ719" s="170" t="s">
        <v>7</v>
      </c>
      <c r="AK719" s="171"/>
      <c r="AL719" s="171"/>
      <c r="AM719" s="172"/>
      <c r="AN719" s="18">
        <f>SUM(AN703:AN718)</f>
        <v>0</v>
      </c>
      <c r="AO719" s="3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E722" s="14"/>
      <c r="V722" s="17"/>
      <c r="X722" s="12"/>
      <c r="Y722" s="10"/>
      <c r="AA722" s="14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2"/>
      <c r="C726" s="10"/>
      <c r="V726" s="17"/>
      <c r="X726" s="12"/>
      <c r="Y726" s="10"/>
    </row>
    <row r="727" spans="2:27" x14ac:dyDescent="0.25">
      <c r="B727" s="12"/>
      <c r="C727" s="10"/>
      <c r="V727" s="17"/>
      <c r="X727" s="12"/>
      <c r="Y727" s="10"/>
    </row>
    <row r="728" spans="2:27" x14ac:dyDescent="0.25">
      <c r="B728" s="11"/>
      <c r="C728" s="10"/>
      <c r="V728" s="17"/>
      <c r="X728" s="11"/>
      <c r="Y728" s="10"/>
    </row>
    <row r="729" spans="2:27" x14ac:dyDescent="0.25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 x14ac:dyDescent="0.25">
      <c r="E730" s="1" t="s">
        <v>19</v>
      </c>
      <c r="V730" s="17"/>
      <c r="AA730" s="1" t="s">
        <v>19</v>
      </c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</row>
    <row r="740" spans="2:41" x14ac:dyDescent="0.25">
      <c r="V740" s="17"/>
    </row>
    <row r="741" spans="2:41" x14ac:dyDescent="0.25">
      <c r="V741" s="17"/>
    </row>
    <row r="742" spans="2:41" x14ac:dyDescent="0.25">
      <c r="V742" s="17"/>
    </row>
    <row r="743" spans="2:41" x14ac:dyDescent="0.25">
      <c r="V743" s="17"/>
      <c r="AC743" s="173" t="s">
        <v>29</v>
      </c>
      <c r="AD743" s="173"/>
      <c r="AE743" s="173"/>
    </row>
    <row r="744" spans="2:41" x14ac:dyDescent="0.25">
      <c r="H744" s="174" t="s">
        <v>28</v>
      </c>
      <c r="I744" s="174"/>
      <c r="J744" s="174"/>
      <c r="V744" s="17"/>
      <c r="AC744" s="173"/>
      <c r="AD744" s="173"/>
      <c r="AE744" s="173"/>
    </row>
    <row r="745" spans="2:41" x14ac:dyDescent="0.25">
      <c r="H745" s="174"/>
      <c r="I745" s="174"/>
      <c r="J745" s="174"/>
      <c r="V745" s="17"/>
      <c r="AC745" s="173"/>
      <c r="AD745" s="173"/>
      <c r="AE745" s="173"/>
    </row>
    <row r="746" spans="2:41" x14ac:dyDescent="0.25">
      <c r="V746" s="17"/>
    </row>
    <row r="747" spans="2:41" x14ac:dyDescent="0.25">
      <c r="V747" s="17"/>
    </row>
    <row r="748" spans="2:41" ht="23.25" x14ac:dyDescent="0.35">
      <c r="B748" s="22" t="s">
        <v>69</v>
      </c>
      <c r="V748" s="17"/>
      <c r="X748" s="22" t="s">
        <v>69</v>
      </c>
    </row>
    <row r="749" spans="2:41" ht="23.25" x14ac:dyDescent="0.35">
      <c r="B749" s="23" t="s">
        <v>32</v>
      </c>
      <c r="C749" s="20">
        <f>IF(X701="PAGADO",0,Y706)</f>
        <v>0</v>
      </c>
      <c r="E749" s="175" t="s">
        <v>20</v>
      </c>
      <c r="F749" s="175"/>
      <c r="G749" s="175"/>
      <c r="H749" s="175"/>
      <c r="V749" s="17"/>
      <c r="X749" s="23" t="s">
        <v>32</v>
      </c>
      <c r="Y749" s="20">
        <f>IF(B749="PAGADO",0,C754)</f>
        <v>0</v>
      </c>
      <c r="AA749" s="175" t="s">
        <v>20</v>
      </c>
      <c r="AB749" s="175"/>
      <c r="AC749" s="175"/>
      <c r="AD749" s="175"/>
    </row>
    <row r="750" spans="2:41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 x14ac:dyDescent="0.4">
      <c r="B755" s="176" t="str">
        <f>IF(C754&lt;0,"NO PAGAR","COBRAR")</f>
        <v>COBRAR</v>
      </c>
      <c r="C755" s="176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76" t="str">
        <f>IF(Y754&lt;0,"NO PAGAR","COBRAR")</f>
        <v>COBRAR</v>
      </c>
      <c r="Y755" s="176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68" t="s">
        <v>9</v>
      </c>
      <c r="C756" s="169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68" t="s">
        <v>9</v>
      </c>
      <c r="Y756" s="169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17</v>
      </c>
      <c r="C765" s="10"/>
      <c r="E765" s="170" t="s">
        <v>7</v>
      </c>
      <c r="F765" s="171"/>
      <c r="G765" s="172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70" t="s">
        <v>7</v>
      </c>
      <c r="AB765" s="171"/>
      <c r="AC765" s="172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 x14ac:dyDescent="0.25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N767" s="170" t="s">
        <v>7</v>
      </c>
      <c r="O767" s="171"/>
      <c r="P767" s="171"/>
      <c r="Q767" s="172"/>
      <c r="R767" s="18">
        <f>SUM(R751:R766)</f>
        <v>0</v>
      </c>
      <c r="S767" s="3"/>
      <c r="V767" s="17"/>
      <c r="X767" s="12"/>
      <c r="Y767" s="10"/>
      <c r="AJ767" s="170" t="s">
        <v>7</v>
      </c>
      <c r="AK767" s="171"/>
      <c r="AL767" s="171"/>
      <c r="AM767" s="172"/>
      <c r="AN767" s="18">
        <f>SUM(AN751:AN766)</f>
        <v>0</v>
      </c>
      <c r="AO767" s="3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E770" s="14"/>
      <c r="V770" s="17"/>
      <c r="X770" s="12"/>
      <c r="Y770" s="10"/>
      <c r="AA770" s="14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1"/>
      <c r="C775" s="10"/>
      <c r="V775" s="17"/>
      <c r="X775" s="11"/>
      <c r="Y775" s="10"/>
    </row>
    <row r="776" spans="2:27" x14ac:dyDescent="0.25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 x14ac:dyDescent="0.25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 x14ac:dyDescent="0.25">
      <c r="E778" s="1" t="s">
        <v>19</v>
      </c>
      <c r="V778" s="17"/>
      <c r="AA778" s="1" t="s">
        <v>19</v>
      </c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1:4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 x14ac:dyDescent="0.25">
      <c r="V788" s="17"/>
    </row>
    <row r="789" spans="1:43" x14ac:dyDescent="0.25">
      <c r="H789" s="174" t="s">
        <v>30</v>
      </c>
      <c r="I789" s="174"/>
      <c r="J789" s="174"/>
      <c r="V789" s="17"/>
      <c r="AA789" s="174" t="s">
        <v>31</v>
      </c>
      <c r="AB789" s="174"/>
      <c r="AC789" s="174"/>
    </row>
    <row r="790" spans="1:43" x14ac:dyDescent="0.25">
      <c r="H790" s="174"/>
      <c r="I790" s="174"/>
      <c r="J790" s="174"/>
      <c r="V790" s="17"/>
      <c r="AA790" s="174"/>
      <c r="AB790" s="174"/>
      <c r="AC790" s="174"/>
    </row>
    <row r="791" spans="1:43" x14ac:dyDescent="0.25">
      <c r="V791" s="17"/>
    </row>
    <row r="792" spans="1:43" x14ac:dyDescent="0.25">
      <c r="V792" s="17"/>
    </row>
    <row r="793" spans="1:43" ht="23.25" x14ac:dyDescent="0.35">
      <c r="B793" s="24" t="s">
        <v>69</v>
      </c>
      <c r="V793" s="17"/>
      <c r="X793" s="22" t="s">
        <v>69</v>
      </c>
    </row>
    <row r="794" spans="1:43" ht="23.25" x14ac:dyDescent="0.35">
      <c r="B794" s="23" t="s">
        <v>32</v>
      </c>
      <c r="C794" s="20">
        <f>IF(X749="PAGADO",0,C754)</f>
        <v>0</v>
      </c>
      <c r="E794" s="175" t="s">
        <v>20</v>
      </c>
      <c r="F794" s="175"/>
      <c r="G794" s="175"/>
      <c r="H794" s="175"/>
      <c r="V794" s="17"/>
      <c r="X794" s="23" t="s">
        <v>32</v>
      </c>
      <c r="Y794" s="20">
        <f>IF(B1594="PAGADO",0,C799)</f>
        <v>0</v>
      </c>
      <c r="AA794" s="175" t="s">
        <v>20</v>
      </c>
      <c r="AB794" s="175"/>
      <c r="AC794" s="175"/>
      <c r="AD794" s="175"/>
    </row>
    <row r="795" spans="1:43" x14ac:dyDescent="0.25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 x14ac:dyDescent="0.25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 x14ac:dyDescent="0.25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x14ac:dyDescent="0.25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x14ac:dyDescent="0.25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 x14ac:dyDescent="0.3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77" t="str">
        <f>IF(Y799&lt;0,"NO PAGAR","COBRAR'")</f>
        <v>COBRAR'</v>
      </c>
      <c r="Y800" s="177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 x14ac:dyDescent="0.35">
      <c r="B801" s="177" t="str">
        <f>IF(C799&lt;0,"NO PAGAR","COBRAR'")</f>
        <v>COBRAR'</v>
      </c>
      <c r="C801" s="17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68" t="s">
        <v>9</v>
      </c>
      <c r="C802" s="16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68" t="s">
        <v>9</v>
      </c>
      <c r="Y802" s="169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16</v>
      </c>
      <c r="C810" s="10"/>
      <c r="E810" s="170" t="s">
        <v>7</v>
      </c>
      <c r="F810" s="171"/>
      <c r="G810" s="172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70" t="s">
        <v>7</v>
      </c>
      <c r="AB810" s="171"/>
      <c r="AC810" s="172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 x14ac:dyDescent="0.25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 x14ac:dyDescent="0.25">
      <c r="B812" s="12"/>
      <c r="C812" s="10"/>
      <c r="N812" s="170" t="s">
        <v>7</v>
      </c>
      <c r="O812" s="171"/>
      <c r="P812" s="171"/>
      <c r="Q812" s="172"/>
      <c r="R812" s="18">
        <f>SUM(R796:R811)</f>
        <v>0</v>
      </c>
      <c r="S812" s="3"/>
      <c r="V812" s="17"/>
      <c r="X812" s="12"/>
      <c r="Y812" s="10"/>
      <c r="AJ812" s="170" t="s">
        <v>7</v>
      </c>
      <c r="AK812" s="171"/>
      <c r="AL812" s="171"/>
      <c r="AM812" s="172"/>
      <c r="AN812" s="18">
        <f>SUM(AN796:AN811)</f>
        <v>0</v>
      </c>
      <c r="AO812" s="3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E815" s="14"/>
      <c r="V815" s="17"/>
      <c r="X815" s="12"/>
      <c r="Y815" s="10"/>
      <c r="AA815" s="14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V818" s="17"/>
      <c r="X818" s="12"/>
      <c r="Y818" s="10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1"/>
      <c r="C821" s="10"/>
      <c r="V821" s="17"/>
      <c r="X821" s="11"/>
      <c r="Y821" s="10"/>
    </row>
    <row r="822" spans="2:27" x14ac:dyDescent="0.25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 x14ac:dyDescent="0.25">
      <c r="E823" s="1" t="s">
        <v>19</v>
      </c>
      <c r="V823" s="17"/>
      <c r="AA823" s="1" t="s">
        <v>19</v>
      </c>
    </row>
    <row r="824" spans="2:27" x14ac:dyDescent="0.25">
      <c r="V824" s="17"/>
    </row>
    <row r="825" spans="2:27" x14ac:dyDescent="0.25">
      <c r="V825" s="17"/>
    </row>
    <row r="826" spans="2:27" x14ac:dyDescent="0.25">
      <c r="V826" s="17"/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  <c r="AC836" s="173" t="s">
        <v>29</v>
      </c>
      <c r="AD836" s="173"/>
      <c r="AE836" s="173"/>
    </row>
    <row r="837" spans="2:41" x14ac:dyDescent="0.25">
      <c r="H837" s="174" t="s">
        <v>28</v>
      </c>
      <c r="I837" s="174"/>
      <c r="J837" s="174"/>
      <c r="V837" s="17"/>
      <c r="AC837" s="173"/>
      <c r="AD837" s="173"/>
      <c r="AE837" s="173"/>
    </row>
    <row r="838" spans="2:41" x14ac:dyDescent="0.25">
      <c r="H838" s="174"/>
      <c r="I838" s="174"/>
      <c r="J838" s="174"/>
      <c r="V838" s="17"/>
      <c r="AC838" s="173"/>
      <c r="AD838" s="173"/>
      <c r="AE838" s="173"/>
    </row>
    <row r="839" spans="2:41" x14ac:dyDescent="0.25">
      <c r="V839" s="17"/>
    </row>
    <row r="840" spans="2:41" x14ac:dyDescent="0.25">
      <c r="V840" s="17"/>
    </row>
    <row r="841" spans="2:41" ht="23.25" x14ac:dyDescent="0.35">
      <c r="B841" s="22" t="s">
        <v>70</v>
      </c>
      <c r="V841" s="17"/>
      <c r="X841" s="22" t="s">
        <v>70</v>
      </c>
    </row>
    <row r="842" spans="2:41" ht="23.25" x14ac:dyDescent="0.35">
      <c r="B842" s="23" t="s">
        <v>32</v>
      </c>
      <c r="C842" s="20">
        <f>IF(X794="PAGADO",0,Y799)</f>
        <v>0</v>
      </c>
      <c r="E842" s="175" t="s">
        <v>20</v>
      </c>
      <c r="F842" s="175"/>
      <c r="G842" s="175"/>
      <c r="H842" s="175"/>
      <c r="V842" s="17"/>
      <c r="X842" s="23" t="s">
        <v>32</v>
      </c>
      <c r="Y842" s="20">
        <f>IF(B842="PAGADO",0,C847)</f>
        <v>0</v>
      </c>
      <c r="AA842" s="175" t="s">
        <v>20</v>
      </c>
      <c r="AB842" s="175"/>
      <c r="AC842" s="175"/>
      <c r="AD842" s="175"/>
    </row>
    <row r="843" spans="2:41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 x14ac:dyDescent="0.4">
      <c r="B848" s="176" t="str">
        <f>IF(C847&lt;0,"NO PAGAR","COBRAR")</f>
        <v>COBRAR</v>
      </c>
      <c r="C848" s="176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76" t="str">
        <f>IF(Y847&lt;0,"NO PAGAR","COBRAR")</f>
        <v>COBRAR</v>
      </c>
      <c r="Y848" s="176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68" t="s">
        <v>9</v>
      </c>
      <c r="C849" s="169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68" t="s">
        <v>9</v>
      </c>
      <c r="Y849" s="169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17</v>
      </c>
      <c r="C858" s="10"/>
      <c r="E858" s="170" t="s">
        <v>7</v>
      </c>
      <c r="F858" s="171"/>
      <c r="G858" s="172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70" t="s">
        <v>7</v>
      </c>
      <c r="AB858" s="171"/>
      <c r="AC858" s="172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 x14ac:dyDescent="0.25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N860" s="170" t="s">
        <v>7</v>
      </c>
      <c r="O860" s="171"/>
      <c r="P860" s="171"/>
      <c r="Q860" s="172"/>
      <c r="R860" s="18">
        <f>SUM(R844:R859)</f>
        <v>0</v>
      </c>
      <c r="S860" s="3"/>
      <c r="V860" s="17"/>
      <c r="X860" s="12"/>
      <c r="Y860" s="10"/>
      <c r="AJ860" s="170" t="s">
        <v>7</v>
      </c>
      <c r="AK860" s="171"/>
      <c r="AL860" s="171"/>
      <c r="AM860" s="172"/>
      <c r="AN860" s="18">
        <f>SUM(AN844:AN859)</f>
        <v>0</v>
      </c>
      <c r="AO860" s="3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V865" s="17"/>
      <c r="X865" s="12"/>
      <c r="Y865" s="10"/>
    </row>
    <row r="866" spans="1:43" x14ac:dyDescent="0.25">
      <c r="B866" s="12"/>
      <c r="C866" s="10"/>
      <c r="V866" s="17"/>
      <c r="X866" s="12"/>
      <c r="Y866" s="10"/>
    </row>
    <row r="867" spans="1:43" x14ac:dyDescent="0.25">
      <c r="B867" s="12"/>
      <c r="C867" s="10"/>
      <c r="V867" s="17"/>
      <c r="X867" s="12"/>
      <c r="Y867" s="10"/>
    </row>
    <row r="868" spans="1:43" x14ac:dyDescent="0.25">
      <c r="B868" s="11"/>
      <c r="C868" s="10"/>
      <c r="V868" s="17"/>
      <c r="X868" s="11"/>
      <c r="Y868" s="10"/>
    </row>
    <row r="869" spans="1:43" x14ac:dyDescent="0.25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 x14ac:dyDescent="0.25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 x14ac:dyDescent="0.25">
      <c r="E871" s="1" t="s">
        <v>19</v>
      </c>
      <c r="V871" s="17"/>
      <c r="AA871" s="1" t="s">
        <v>19</v>
      </c>
    </row>
    <row r="872" spans="1:43" x14ac:dyDescent="0.25">
      <c r="V872" s="17"/>
    </row>
    <row r="873" spans="1:43" x14ac:dyDescent="0.25">
      <c r="V873" s="17"/>
    </row>
    <row r="874" spans="1:43" x14ac:dyDescent="0.25">
      <c r="V874" s="17"/>
    </row>
    <row r="875" spans="1:43" x14ac:dyDescent="0.25">
      <c r="V875" s="17"/>
    </row>
    <row r="876" spans="1:43" x14ac:dyDescent="0.25">
      <c r="V876" s="17"/>
    </row>
    <row r="877" spans="1:43" x14ac:dyDescent="0.25">
      <c r="V877" s="17"/>
    </row>
    <row r="878" spans="1:4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 x14ac:dyDescent="0.25">
      <c r="V881" s="17"/>
    </row>
    <row r="882" spans="2:41" x14ac:dyDescent="0.25">
      <c r="H882" s="174" t="s">
        <v>30</v>
      </c>
      <c r="I882" s="174"/>
      <c r="J882" s="174"/>
      <c r="V882" s="17"/>
      <c r="AA882" s="174" t="s">
        <v>31</v>
      </c>
      <c r="AB882" s="174"/>
      <c r="AC882" s="174"/>
    </row>
    <row r="883" spans="2:41" x14ac:dyDescent="0.25">
      <c r="H883" s="174"/>
      <c r="I883" s="174"/>
      <c r="J883" s="174"/>
      <c r="V883" s="17"/>
      <c r="AA883" s="174"/>
      <c r="AB883" s="174"/>
      <c r="AC883" s="174"/>
    </row>
    <row r="884" spans="2:41" x14ac:dyDescent="0.25">
      <c r="V884" s="17"/>
    </row>
    <row r="885" spans="2:41" x14ac:dyDescent="0.25">
      <c r="V885" s="17"/>
    </row>
    <row r="886" spans="2:41" ht="23.25" x14ac:dyDescent="0.35">
      <c r="B886" s="24" t="s">
        <v>70</v>
      </c>
      <c r="V886" s="17"/>
      <c r="X886" s="22" t="s">
        <v>70</v>
      </c>
    </row>
    <row r="887" spans="2:41" ht="23.25" x14ac:dyDescent="0.35">
      <c r="B887" s="23" t="s">
        <v>32</v>
      </c>
      <c r="C887" s="20">
        <f>IF(X842="PAGADO",0,C847)</f>
        <v>0</v>
      </c>
      <c r="E887" s="175" t="s">
        <v>20</v>
      </c>
      <c r="F887" s="175"/>
      <c r="G887" s="175"/>
      <c r="H887" s="175"/>
      <c r="V887" s="17"/>
      <c r="X887" s="23" t="s">
        <v>32</v>
      </c>
      <c r="Y887" s="20">
        <f>IF(B1687="PAGADO",0,C892)</f>
        <v>0</v>
      </c>
      <c r="AA887" s="175" t="s">
        <v>20</v>
      </c>
      <c r="AB887" s="175"/>
      <c r="AC887" s="175"/>
      <c r="AD887" s="175"/>
    </row>
    <row r="888" spans="2:41" x14ac:dyDescent="0.25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x14ac:dyDescent="0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 x14ac:dyDescent="0.3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77" t="str">
        <f>IF(Y892&lt;0,"NO PAGAR","COBRAR'")</f>
        <v>COBRAR'</v>
      </c>
      <c r="Y893" s="177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 x14ac:dyDescent="0.35">
      <c r="B894" s="177" t="str">
        <f>IF(C892&lt;0,"NO PAGAR","COBRAR'")</f>
        <v>COBRAR'</v>
      </c>
      <c r="C894" s="177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68" t="s">
        <v>9</v>
      </c>
      <c r="C895" s="16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68" t="s">
        <v>9</v>
      </c>
      <c r="Y895" s="16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16</v>
      </c>
      <c r="C903" s="10"/>
      <c r="E903" s="170" t="s">
        <v>7</v>
      </c>
      <c r="F903" s="171"/>
      <c r="G903" s="172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70" t="s">
        <v>7</v>
      </c>
      <c r="AB903" s="171"/>
      <c r="AC903" s="172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 x14ac:dyDescent="0.25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 x14ac:dyDescent="0.25">
      <c r="B905" s="12"/>
      <c r="C905" s="10"/>
      <c r="N905" s="170" t="s">
        <v>7</v>
      </c>
      <c r="O905" s="171"/>
      <c r="P905" s="171"/>
      <c r="Q905" s="172"/>
      <c r="R905" s="18">
        <f>SUM(R889:R904)</f>
        <v>0</v>
      </c>
      <c r="S905" s="3"/>
      <c r="V905" s="17"/>
      <c r="X905" s="12"/>
      <c r="Y905" s="10"/>
      <c r="AJ905" s="170" t="s">
        <v>7</v>
      </c>
      <c r="AK905" s="171"/>
      <c r="AL905" s="171"/>
      <c r="AM905" s="172"/>
      <c r="AN905" s="18">
        <f>SUM(AN889:AN904)</f>
        <v>0</v>
      </c>
      <c r="AO905" s="3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E908" s="14"/>
      <c r="V908" s="17"/>
      <c r="X908" s="12"/>
      <c r="Y908" s="10"/>
      <c r="AA908" s="14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1"/>
      <c r="C914" s="10"/>
      <c r="V914" s="17"/>
      <c r="X914" s="11"/>
      <c r="Y914" s="10"/>
    </row>
    <row r="915" spans="2:27" x14ac:dyDescent="0.25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 x14ac:dyDescent="0.25">
      <c r="E916" s="1" t="s">
        <v>19</v>
      </c>
      <c r="V916" s="17"/>
      <c r="AA916" s="1" t="s">
        <v>19</v>
      </c>
    </row>
    <row r="917" spans="2:27" x14ac:dyDescent="0.25">
      <c r="V917" s="17"/>
    </row>
    <row r="918" spans="2:27" x14ac:dyDescent="0.25">
      <c r="V918" s="17"/>
    </row>
    <row r="919" spans="2:27" x14ac:dyDescent="0.25">
      <c r="V919" s="17"/>
    </row>
    <row r="920" spans="2:27" x14ac:dyDescent="0.25">
      <c r="V920" s="17"/>
    </row>
    <row r="921" spans="2:27" x14ac:dyDescent="0.25">
      <c r="V921" s="17"/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  <c r="AC930" s="173" t="s">
        <v>29</v>
      </c>
      <c r="AD930" s="173"/>
      <c r="AE930" s="173"/>
    </row>
    <row r="931" spans="2:41" x14ac:dyDescent="0.25">
      <c r="H931" s="174" t="s">
        <v>28</v>
      </c>
      <c r="I931" s="174"/>
      <c r="J931" s="174"/>
      <c r="V931" s="17"/>
      <c r="AC931" s="173"/>
      <c r="AD931" s="173"/>
      <c r="AE931" s="173"/>
    </row>
    <row r="932" spans="2:41" x14ac:dyDescent="0.25">
      <c r="H932" s="174"/>
      <c r="I932" s="174"/>
      <c r="J932" s="174"/>
      <c r="V932" s="17"/>
      <c r="AC932" s="173"/>
      <c r="AD932" s="173"/>
      <c r="AE932" s="173"/>
    </row>
    <row r="933" spans="2:41" x14ac:dyDescent="0.25">
      <c r="V933" s="17"/>
    </row>
    <row r="934" spans="2:41" x14ac:dyDescent="0.25">
      <c r="V934" s="17"/>
    </row>
    <row r="935" spans="2:41" ht="23.25" x14ac:dyDescent="0.35">
      <c r="B935" s="22" t="s">
        <v>71</v>
      </c>
      <c r="V935" s="17"/>
      <c r="X935" s="22" t="s">
        <v>71</v>
      </c>
    </row>
    <row r="936" spans="2:41" ht="23.25" x14ac:dyDescent="0.35">
      <c r="B936" s="23" t="s">
        <v>32</v>
      </c>
      <c r="C936" s="20">
        <f>IF(X887="PAGADO",0,Y892)</f>
        <v>0</v>
      </c>
      <c r="E936" s="175" t="s">
        <v>20</v>
      </c>
      <c r="F936" s="175"/>
      <c r="G936" s="175"/>
      <c r="H936" s="175"/>
      <c r="V936" s="17"/>
      <c r="X936" s="23" t="s">
        <v>32</v>
      </c>
      <c r="Y936" s="20">
        <f>IF(B936="PAGADO",0,C941)</f>
        <v>0</v>
      </c>
      <c r="AA936" s="175" t="s">
        <v>20</v>
      </c>
      <c r="AB936" s="175"/>
      <c r="AC936" s="175"/>
      <c r="AD936" s="175"/>
    </row>
    <row r="937" spans="2:41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 x14ac:dyDescent="0.4">
      <c r="B942" s="176" t="str">
        <f>IF(C941&lt;0,"NO PAGAR","COBRAR")</f>
        <v>COBRAR</v>
      </c>
      <c r="C942" s="176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76" t="str">
        <f>IF(Y941&lt;0,"NO PAGAR","COBRAR")</f>
        <v>COBRAR</v>
      </c>
      <c r="Y942" s="176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68" t="s">
        <v>9</v>
      </c>
      <c r="C943" s="169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68" t="s">
        <v>9</v>
      </c>
      <c r="Y943" s="169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70" t="s">
        <v>7</v>
      </c>
      <c r="F952" s="171"/>
      <c r="G952" s="172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70" t="s">
        <v>7</v>
      </c>
      <c r="AB952" s="171"/>
      <c r="AC952" s="172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N954" s="170" t="s">
        <v>7</v>
      </c>
      <c r="O954" s="171"/>
      <c r="P954" s="171"/>
      <c r="Q954" s="172"/>
      <c r="R954" s="18">
        <f>SUM(R938:R953)</f>
        <v>0</v>
      </c>
      <c r="S954" s="3"/>
      <c r="V954" s="17"/>
      <c r="X954" s="12"/>
      <c r="Y954" s="10"/>
      <c r="AJ954" s="170" t="s">
        <v>7</v>
      </c>
      <c r="AK954" s="171"/>
      <c r="AL954" s="171"/>
      <c r="AM954" s="172"/>
      <c r="AN954" s="18">
        <f>SUM(AN938:AN953)</f>
        <v>0</v>
      </c>
      <c r="AO954" s="3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1:43" x14ac:dyDescent="0.25">
      <c r="B961" s="12"/>
      <c r="C961" s="10"/>
      <c r="V961" s="17"/>
      <c r="X961" s="12"/>
      <c r="Y961" s="10"/>
    </row>
    <row r="962" spans="1:43" x14ac:dyDescent="0.25">
      <c r="B962" s="11"/>
      <c r="C962" s="10"/>
      <c r="V962" s="17"/>
      <c r="X962" s="11"/>
      <c r="Y962" s="10"/>
    </row>
    <row r="963" spans="1:43" x14ac:dyDescent="0.25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 x14ac:dyDescent="0.25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 x14ac:dyDescent="0.25">
      <c r="E965" s="1" t="s">
        <v>19</v>
      </c>
      <c r="V965" s="17"/>
      <c r="AA965" s="1" t="s">
        <v>19</v>
      </c>
    </row>
    <row r="966" spans="1:43" x14ac:dyDescent="0.25">
      <c r="V966" s="17"/>
    </row>
    <row r="967" spans="1:43" x14ac:dyDescent="0.25">
      <c r="V967" s="17"/>
    </row>
    <row r="968" spans="1:43" x14ac:dyDescent="0.25">
      <c r="V968" s="17"/>
    </row>
    <row r="969" spans="1:43" x14ac:dyDescent="0.25">
      <c r="V969" s="17"/>
    </row>
    <row r="970" spans="1:43" x14ac:dyDescent="0.25">
      <c r="V970" s="17"/>
    </row>
    <row r="971" spans="1:43" x14ac:dyDescent="0.25">
      <c r="V971" s="17"/>
    </row>
    <row r="972" spans="1:4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 x14ac:dyDescent="0.25">
      <c r="V975" s="17"/>
    </row>
    <row r="976" spans="1:43" x14ac:dyDescent="0.25">
      <c r="H976" s="174" t="s">
        <v>30</v>
      </c>
      <c r="I976" s="174"/>
      <c r="J976" s="174"/>
      <c r="V976" s="17"/>
      <c r="AA976" s="174" t="s">
        <v>31</v>
      </c>
      <c r="AB976" s="174"/>
      <c r="AC976" s="174"/>
    </row>
    <row r="977" spans="2:41" x14ac:dyDescent="0.25">
      <c r="H977" s="174"/>
      <c r="I977" s="174"/>
      <c r="J977" s="174"/>
      <c r="V977" s="17"/>
      <c r="AA977" s="174"/>
      <c r="AB977" s="174"/>
      <c r="AC977" s="174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4" t="s">
        <v>73</v>
      </c>
      <c r="V980" s="17"/>
      <c r="X980" s="22" t="s">
        <v>71</v>
      </c>
    </row>
    <row r="981" spans="2:41" ht="23.25" x14ac:dyDescent="0.35">
      <c r="B981" s="23" t="s">
        <v>32</v>
      </c>
      <c r="C981" s="20">
        <f>IF(X936="PAGADO",0,C941)</f>
        <v>0</v>
      </c>
      <c r="E981" s="175" t="s">
        <v>20</v>
      </c>
      <c r="F981" s="175"/>
      <c r="G981" s="175"/>
      <c r="H981" s="175"/>
      <c r="V981" s="17"/>
      <c r="X981" s="23" t="s">
        <v>32</v>
      </c>
      <c r="Y981" s="20">
        <f>IF(B1781="PAGADO",0,C986)</f>
        <v>0</v>
      </c>
      <c r="AA981" s="175" t="s">
        <v>20</v>
      </c>
      <c r="AB981" s="175"/>
      <c r="AC981" s="175"/>
      <c r="AD981" s="175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 x14ac:dyDescent="0.3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77" t="str">
        <f>IF(Y986&lt;0,"NO PAGAR","COBRAR'")</f>
        <v>COBRAR'</v>
      </c>
      <c r="Y987" s="177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 x14ac:dyDescent="0.35">
      <c r="B988" s="177" t="str">
        <f>IF(C986&lt;0,"NO PAGAR","COBRAR'")</f>
        <v>COBRAR'</v>
      </c>
      <c r="C988" s="17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68" t="s">
        <v>9</v>
      </c>
      <c r="C989" s="16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68" t="s">
        <v>9</v>
      </c>
      <c r="Y989" s="16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170" t="s">
        <v>7</v>
      </c>
      <c r="F997" s="171"/>
      <c r="G997" s="172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70" t="s">
        <v>7</v>
      </c>
      <c r="AB997" s="171"/>
      <c r="AC997" s="172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170" t="s">
        <v>7</v>
      </c>
      <c r="O999" s="171"/>
      <c r="P999" s="171"/>
      <c r="Q999" s="172"/>
      <c r="R999" s="18">
        <f>SUM(R983:R998)</f>
        <v>0</v>
      </c>
      <c r="S999" s="3"/>
      <c r="V999" s="17"/>
      <c r="X999" s="12"/>
      <c r="Y999" s="10"/>
      <c r="AJ999" s="170" t="s">
        <v>7</v>
      </c>
      <c r="AK999" s="171"/>
      <c r="AL999" s="171"/>
      <c r="AM999" s="172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2:31" x14ac:dyDescent="0.25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 x14ac:dyDescent="0.25">
      <c r="E1010" s="1" t="s">
        <v>19</v>
      </c>
      <c r="V1010" s="17"/>
      <c r="AA1010" s="1" t="s">
        <v>19</v>
      </c>
    </row>
    <row r="1011" spans="2:31" x14ac:dyDescent="0.25">
      <c r="V1011" s="17"/>
    </row>
    <row r="1012" spans="2:31" x14ac:dyDescent="0.25">
      <c r="V1012" s="17"/>
    </row>
    <row r="1013" spans="2:31" x14ac:dyDescent="0.25">
      <c r="V1013" s="17"/>
    </row>
    <row r="1014" spans="2:31" x14ac:dyDescent="0.25">
      <c r="V1014" s="17"/>
    </row>
    <row r="1015" spans="2:31" x14ac:dyDescent="0.25">
      <c r="V1015" s="17"/>
    </row>
    <row r="1016" spans="2:31" x14ac:dyDescent="0.25">
      <c r="V1016" s="17"/>
    </row>
    <row r="1017" spans="2:31" x14ac:dyDescent="0.25">
      <c r="V1017" s="17"/>
    </row>
    <row r="1018" spans="2:31" x14ac:dyDescent="0.25">
      <c r="V1018" s="17"/>
    </row>
    <row r="1019" spans="2:31" x14ac:dyDescent="0.25">
      <c r="V1019" s="17"/>
    </row>
    <row r="1020" spans="2:31" x14ac:dyDescent="0.25">
      <c r="V1020" s="17"/>
    </row>
    <row r="1021" spans="2:31" x14ac:dyDescent="0.25">
      <c r="V1021" s="17"/>
    </row>
    <row r="1022" spans="2:31" x14ac:dyDescent="0.25">
      <c r="V1022" s="17"/>
    </row>
    <row r="1023" spans="2:31" x14ac:dyDescent="0.25">
      <c r="V1023" s="17"/>
      <c r="AC1023" s="173" t="s">
        <v>29</v>
      </c>
      <c r="AD1023" s="173"/>
      <c r="AE1023" s="173"/>
    </row>
    <row r="1024" spans="2:31" x14ac:dyDescent="0.25">
      <c r="H1024" s="174" t="s">
        <v>28</v>
      </c>
      <c r="I1024" s="174"/>
      <c r="J1024" s="174"/>
      <c r="V1024" s="17"/>
      <c r="AC1024" s="173"/>
      <c r="AD1024" s="173"/>
      <c r="AE1024" s="173"/>
    </row>
    <row r="1025" spans="2:41" x14ac:dyDescent="0.25">
      <c r="H1025" s="174"/>
      <c r="I1025" s="174"/>
      <c r="J1025" s="174"/>
      <c r="V1025" s="17"/>
      <c r="AC1025" s="173"/>
      <c r="AD1025" s="173"/>
      <c r="AE1025" s="173"/>
    </row>
    <row r="1026" spans="2:41" x14ac:dyDescent="0.25">
      <c r="V1026" s="17"/>
    </row>
    <row r="1027" spans="2:41" x14ac:dyDescent="0.25">
      <c r="V1027" s="17"/>
    </row>
    <row r="1028" spans="2:41" ht="23.25" x14ac:dyDescent="0.35">
      <c r="B1028" s="22" t="s">
        <v>72</v>
      </c>
      <c r="V1028" s="17"/>
      <c r="X1028" s="22" t="s">
        <v>74</v>
      </c>
    </row>
    <row r="1029" spans="2:41" ht="23.25" x14ac:dyDescent="0.35">
      <c r="B1029" s="23" t="s">
        <v>32</v>
      </c>
      <c r="C1029" s="20">
        <f>IF(X981="PAGADO",0,Y986)</f>
        <v>0</v>
      </c>
      <c r="E1029" s="175" t="s">
        <v>20</v>
      </c>
      <c r="F1029" s="175"/>
      <c r="G1029" s="175"/>
      <c r="H1029" s="175"/>
      <c r="V1029" s="17"/>
      <c r="X1029" s="23" t="s">
        <v>32</v>
      </c>
      <c r="Y1029" s="20">
        <f>IF(B1029="PAGADO",0,C1034)</f>
        <v>0</v>
      </c>
      <c r="AA1029" s="175" t="s">
        <v>20</v>
      </c>
      <c r="AB1029" s="175"/>
      <c r="AC1029" s="175"/>
      <c r="AD1029" s="175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 x14ac:dyDescent="0.4">
      <c r="B1035" s="176" t="str">
        <f>IF(C1034&lt;0,"NO PAGAR","COBRAR")</f>
        <v>COBRAR</v>
      </c>
      <c r="C1035" s="176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76" t="str">
        <f>IF(Y1034&lt;0,"NO PAGAR","COBRAR")</f>
        <v>COBRAR</v>
      </c>
      <c r="Y1035" s="176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68" t="s">
        <v>9</v>
      </c>
      <c r="C1036" s="169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68" t="s">
        <v>9</v>
      </c>
      <c r="Y1036" s="169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17</v>
      </c>
      <c r="C1045" s="10"/>
      <c r="E1045" s="170" t="s">
        <v>7</v>
      </c>
      <c r="F1045" s="171"/>
      <c r="G1045" s="172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70" t="s">
        <v>7</v>
      </c>
      <c r="AB1045" s="171"/>
      <c r="AC1045" s="172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 x14ac:dyDescent="0.25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 x14ac:dyDescent="0.25">
      <c r="B1047" s="12"/>
      <c r="C1047" s="10"/>
      <c r="N1047" s="170" t="s">
        <v>7</v>
      </c>
      <c r="O1047" s="171"/>
      <c r="P1047" s="171"/>
      <c r="Q1047" s="172"/>
      <c r="R1047" s="18">
        <f>SUM(R1031:R1046)</f>
        <v>0</v>
      </c>
      <c r="S1047" s="3"/>
      <c r="V1047" s="17"/>
      <c r="X1047" s="12"/>
      <c r="Y1047" s="10"/>
      <c r="AJ1047" s="170" t="s">
        <v>7</v>
      </c>
      <c r="AK1047" s="171"/>
      <c r="AL1047" s="171"/>
      <c r="AM1047" s="172"/>
      <c r="AN1047" s="18">
        <f>SUM(AN1031:AN1046)</f>
        <v>0</v>
      </c>
      <c r="AO1047" s="3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E1050" s="14"/>
      <c r="V1050" s="17"/>
      <c r="X1050" s="12"/>
      <c r="Y1050" s="10"/>
      <c r="AA1050" s="14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1"/>
      <c r="C1055" s="10"/>
      <c r="V1055" s="17"/>
      <c r="X1055" s="11"/>
      <c r="Y1055" s="10"/>
    </row>
    <row r="1056" spans="2:41" x14ac:dyDescent="0.25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 x14ac:dyDescent="0.25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 x14ac:dyDescent="0.25">
      <c r="E1058" s="1" t="s">
        <v>19</v>
      </c>
      <c r="V1058" s="17"/>
      <c r="AA1058" s="1" t="s">
        <v>19</v>
      </c>
    </row>
    <row r="1059" spans="1:43" x14ac:dyDescent="0.25">
      <c r="V1059" s="17"/>
    </row>
    <row r="1060" spans="1:43" x14ac:dyDescent="0.25">
      <c r="V1060" s="17"/>
    </row>
    <row r="1061" spans="1:43" x14ac:dyDescent="0.25">
      <c r="V1061" s="17"/>
    </row>
    <row r="1062" spans="1:43" x14ac:dyDescent="0.25">
      <c r="V1062" s="17"/>
    </row>
    <row r="1063" spans="1:43" x14ac:dyDescent="0.25">
      <c r="V1063" s="17"/>
    </row>
    <row r="1064" spans="1:43" x14ac:dyDescent="0.25">
      <c r="V1064" s="17"/>
    </row>
    <row r="1065" spans="1:43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 x14ac:dyDescent="0.25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 x14ac:dyDescent="0.25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 x14ac:dyDescent="0.25">
      <c r="V1068" s="17"/>
    </row>
    <row r="1069" spans="1:43" x14ac:dyDescent="0.25">
      <c r="H1069" s="174" t="s">
        <v>30</v>
      </c>
      <c r="I1069" s="174"/>
      <c r="J1069" s="174"/>
      <c r="V1069" s="17"/>
      <c r="AA1069" s="174" t="s">
        <v>31</v>
      </c>
      <c r="AB1069" s="174"/>
      <c r="AC1069" s="174"/>
    </row>
    <row r="1070" spans="1:43" x14ac:dyDescent="0.25">
      <c r="H1070" s="174"/>
      <c r="I1070" s="174"/>
      <c r="J1070" s="174"/>
      <c r="V1070" s="17"/>
      <c r="AA1070" s="174"/>
      <c r="AB1070" s="174"/>
      <c r="AC1070" s="174"/>
    </row>
    <row r="1071" spans="1:43" x14ac:dyDescent="0.25">
      <c r="V1071" s="17"/>
    </row>
    <row r="1072" spans="1:43" x14ac:dyDescent="0.25">
      <c r="V1072" s="17"/>
    </row>
    <row r="1073" spans="2:41" ht="23.25" x14ac:dyDescent="0.35">
      <c r="B1073" s="24" t="s">
        <v>72</v>
      </c>
      <c r="V1073" s="17"/>
      <c r="X1073" s="22" t="s">
        <v>72</v>
      </c>
    </row>
    <row r="1074" spans="2:41" ht="23.25" x14ac:dyDescent="0.35">
      <c r="B1074" s="23" t="s">
        <v>32</v>
      </c>
      <c r="C1074" s="20">
        <f>IF(X1029="PAGADO",0,C1034)</f>
        <v>0</v>
      </c>
      <c r="E1074" s="175" t="s">
        <v>20</v>
      </c>
      <c r="F1074" s="175"/>
      <c r="G1074" s="175"/>
      <c r="H1074" s="175"/>
      <c r="V1074" s="17"/>
      <c r="X1074" s="23" t="s">
        <v>32</v>
      </c>
      <c r="Y1074" s="20">
        <f>IF(B1874="PAGADO",0,C1079)</f>
        <v>0</v>
      </c>
      <c r="AA1074" s="175" t="s">
        <v>20</v>
      </c>
      <c r="AB1074" s="175"/>
      <c r="AC1074" s="175"/>
      <c r="AD1074" s="175"/>
    </row>
    <row r="1075" spans="2:41" x14ac:dyDescent="0.25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 x14ac:dyDescent="0.25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 x14ac:dyDescent="0.3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77" t="str">
        <f>IF(Y1079&lt;0,"NO PAGAR","COBRAR'")</f>
        <v>COBRAR'</v>
      </c>
      <c r="Y1080" s="177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 x14ac:dyDescent="0.35">
      <c r="B1081" s="177" t="str">
        <f>IF(C1079&lt;0,"NO PAGAR","COBRAR'")</f>
        <v>COBRAR'</v>
      </c>
      <c r="C1081" s="177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68" t="s">
        <v>9</v>
      </c>
      <c r="C1082" s="169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68" t="s">
        <v>9</v>
      </c>
      <c r="Y1082" s="169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x14ac:dyDescent="0.25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16</v>
      </c>
      <c r="C1090" s="10"/>
      <c r="E1090" s="170" t="s">
        <v>7</v>
      </c>
      <c r="F1090" s="171"/>
      <c r="G1090" s="172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70" t="s">
        <v>7</v>
      </c>
      <c r="AB1090" s="171"/>
      <c r="AC1090" s="172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 x14ac:dyDescent="0.25">
      <c r="B1092" s="12"/>
      <c r="C1092" s="10"/>
      <c r="N1092" s="170" t="s">
        <v>7</v>
      </c>
      <c r="O1092" s="171"/>
      <c r="P1092" s="171"/>
      <c r="Q1092" s="172"/>
      <c r="R1092" s="18">
        <f>SUM(R1076:R1091)</f>
        <v>0</v>
      </c>
      <c r="S1092" s="3"/>
      <c r="V1092" s="17"/>
      <c r="X1092" s="12"/>
      <c r="Y1092" s="10"/>
      <c r="AJ1092" s="170" t="s">
        <v>7</v>
      </c>
      <c r="AK1092" s="171"/>
      <c r="AL1092" s="171"/>
      <c r="AM1092" s="172"/>
      <c r="AN1092" s="18">
        <f>SUM(AN1076:AN1091)</f>
        <v>0</v>
      </c>
      <c r="AO1092" s="3"/>
    </row>
    <row r="1093" spans="2:41" x14ac:dyDescent="0.25">
      <c r="B1093" s="12"/>
      <c r="C1093" s="10"/>
      <c r="V1093" s="17"/>
      <c r="X1093" s="12"/>
      <c r="Y1093" s="10"/>
    </row>
    <row r="1094" spans="2:41" x14ac:dyDescent="0.25">
      <c r="B1094" s="12"/>
      <c r="C1094" s="10"/>
      <c r="V1094" s="17"/>
      <c r="X1094" s="12"/>
      <c r="Y1094" s="10"/>
    </row>
    <row r="1095" spans="2:41" x14ac:dyDescent="0.25">
      <c r="B1095" s="12"/>
      <c r="C1095" s="10"/>
      <c r="E1095" s="14"/>
      <c r="V1095" s="17"/>
      <c r="X1095" s="12"/>
      <c r="Y1095" s="10"/>
      <c r="AA1095" s="14"/>
    </row>
    <row r="1096" spans="2:41" x14ac:dyDescent="0.25">
      <c r="B1096" s="12"/>
      <c r="C1096" s="10"/>
      <c r="V1096" s="17"/>
      <c r="X1096" s="12"/>
      <c r="Y1096" s="10"/>
    </row>
    <row r="1097" spans="2:41" x14ac:dyDescent="0.25">
      <c r="B1097" s="12"/>
      <c r="C1097" s="10"/>
      <c r="V1097" s="17"/>
      <c r="X1097" s="12"/>
      <c r="Y1097" s="10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V1100" s="17"/>
      <c r="X1100" s="12"/>
      <c r="Y1100" s="10"/>
    </row>
    <row r="1101" spans="2:41" x14ac:dyDescent="0.25">
      <c r="B1101" s="11"/>
      <c r="C1101" s="10"/>
      <c r="V1101" s="17"/>
      <c r="X1101" s="11"/>
      <c r="Y1101" s="10"/>
    </row>
    <row r="1102" spans="2:41" x14ac:dyDescent="0.25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 x14ac:dyDescent="0.25">
      <c r="E1103" s="1" t="s">
        <v>19</v>
      </c>
      <c r="V1103" s="17"/>
      <c r="AA1103" s="1" t="s">
        <v>19</v>
      </c>
    </row>
    <row r="1104" spans="2:41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</sheetData>
  <mergeCells count="288"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8"/>
  <sheetViews>
    <sheetView topLeftCell="T493" zoomScale="70" zoomScaleNormal="70" workbookViewId="0">
      <selection activeCell="AE508" sqref="AE508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75" t="s">
        <v>134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157</v>
      </c>
      <c r="AB8" s="175"/>
      <c r="AC8" s="175"/>
      <c r="AD8" s="175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ht="15" customHeight="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75" t="s">
        <v>195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239</v>
      </c>
      <c r="AB53" s="175"/>
      <c r="AC53" s="175"/>
      <c r="AD53" s="175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73" t="s">
        <v>29</v>
      </c>
      <c r="AD93" s="173"/>
      <c r="AE93" s="173"/>
    </row>
    <row r="94" spans="2:31" x14ac:dyDescent="0.25">
      <c r="H94" s="174" t="s">
        <v>28</v>
      </c>
      <c r="I94" s="174"/>
      <c r="J94" s="174"/>
      <c r="V94" s="17"/>
      <c r="AC94" s="173"/>
      <c r="AD94" s="173"/>
      <c r="AE94" s="173"/>
    </row>
    <row r="95" spans="2:31" x14ac:dyDescent="0.25">
      <c r="H95" s="174"/>
      <c r="I95" s="174"/>
      <c r="J95" s="174"/>
      <c r="V95" s="17"/>
      <c r="AC95" s="173"/>
      <c r="AD95" s="173"/>
      <c r="AE95" s="173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75" t="s">
        <v>287</v>
      </c>
      <c r="F99" s="175"/>
      <c r="G99" s="175"/>
      <c r="H99" s="175"/>
      <c r="V99" s="17"/>
      <c r="X99" s="23" t="s">
        <v>282</v>
      </c>
      <c r="Y99" s="20">
        <f>IF(B99="PAGADO",0,C104)</f>
        <v>0</v>
      </c>
      <c r="AA99" s="175" t="s">
        <v>134</v>
      </c>
      <c r="AB99" s="175"/>
      <c r="AC99" s="175"/>
      <c r="AD99" s="175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76" t="str">
        <f>IF(C104&lt;0,"NO PAGAR","COBRAR")</f>
        <v>COBRAR</v>
      </c>
      <c r="C105" s="17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76" t="str">
        <f>IF(Y104&lt;0,"NO PAGAR","COBRAR")</f>
        <v>COBRAR</v>
      </c>
      <c r="Y105" s="17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68" t="s">
        <v>9</v>
      </c>
      <c r="C106" s="16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68" t="s">
        <v>9</v>
      </c>
      <c r="Y106" s="16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70" t="s">
        <v>7</v>
      </c>
      <c r="F115" s="171"/>
      <c r="G115" s="17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70" t="s">
        <v>7</v>
      </c>
      <c r="AB115" s="171"/>
      <c r="AC115" s="17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70" t="s">
        <v>7</v>
      </c>
      <c r="O117" s="171"/>
      <c r="P117" s="171"/>
      <c r="Q117" s="172"/>
      <c r="R117" s="18">
        <f>SUM(R101:R116)</f>
        <v>0</v>
      </c>
      <c r="S117" s="3"/>
      <c r="V117" s="17"/>
      <c r="X117" s="12"/>
      <c r="Y117" s="10"/>
      <c r="AJ117" s="170" t="s">
        <v>7</v>
      </c>
      <c r="AK117" s="171"/>
      <c r="AL117" s="171"/>
      <c r="AM117" s="172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 x14ac:dyDescent="0.25">
      <c r="H132" s="174"/>
      <c r="I132" s="174"/>
      <c r="J132" s="174"/>
      <c r="V132" s="17"/>
      <c r="AA132" s="174"/>
      <c r="AB132" s="174"/>
      <c r="AC132" s="174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75" t="s">
        <v>20</v>
      </c>
      <c r="F136" s="175"/>
      <c r="G136" s="175"/>
      <c r="H136" s="175"/>
      <c r="V136" s="17"/>
      <c r="X136" s="23" t="s">
        <v>82</v>
      </c>
      <c r="Y136" s="20">
        <f>IF(B136="PAGADO",0,C141)</f>
        <v>0</v>
      </c>
      <c r="AA136" s="175" t="s">
        <v>20</v>
      </c>
      <c r="AB136" s="175"/>
      <c r="AC136" s="175"/>
      <c r="AD136" s="175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77" t="str">
        <f>IF(Y141&lt;0,"NO PAGAR","COBRAR'")</f>
        <v>COBRAR'</v>
      </c>
      <c r="Y142" s="17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77" t="str">
        <f>IF(C141&lt;0,"NO PAGAR","COBRAR'")</f>
        <v>COBRAR'</v>
      </c>
      <c r="C143" s="17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68" t="s">
        <v>9</v>
      </c>
      <c r="C144" s="16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70" t="s">
        <v>7</v>
      </c>
      <c r="F152" s="171"/>
      <c r="G152" s="17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73" t="s">
        <v>29</v>
      </c>
      <c r="AD179" s="173"/>
      <c r="AE179" s="173"/>
    </row>
    <row r="180" spans="2:41" x14ac:dyDescent="0.25">
      <c r="H180" s="174" t="s">
        <v>28</v>
      </c>
      <c r="I180" s="174"/>
      <c r="J180" s="174"/>
      <c r="V180" s="17"/>
      <c r="AC180" s="173"/>
      <c r="AD180" s="173"/>
      <c r="AE180" s="173"/>
    </row>
    <row r="181" spans="2:41" x14ac:dyDescent="0.25">
      <c r="H181" s="174"/>
      <c r="I181" s="174"/>
      <c r="J181" s="174"/>
      <c r="V181" s="17"/>
      <c r="AC181" s="173"/>
      <c r="AD181" s="173"/>
      <c r="AE181" s="173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75" t="s">
        <v>20</v>
      </c>
      <c r="F185" s="175"/>
      <c r="G185" s="175"/>
      <c r="H185" s="175"/>
      <c r="V185" s="17"/>
      <c r="X185" s="23" t="s">
        <v>82</v>
      </c>
      <c r="Y185" s="20">
        <f>IF(B185="PAGADO",0,C190)</f>
        <v>0</v>
      </c>
      <c r="AA185" s="175" t="s">
        <v>20</v>
      </c>
      <c r="AB185" s="175"/>
      <c r="AC185" s="175"/>
      <c r="AD185" s="175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76" t="str">
        <f>IF(C190&lt;0,"NO PAGAR","COBRAR")</f>
        <v>COBRAR</v>
      </c>
      <c r="C191" s="17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76" t="str">
        <f>IF(Y190&lt;0,"NO PAGAR","COBRAR")</f>
        <v>COBRAR</v>
      </c>
      <c r="Y191" s="17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68" t="s">
        <v>9</v>
      </c>
      <c r="C192" s="16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8" t="s">
        <v>9</v>
      </c>
      <c r="Y192" s="16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70" t="s">
        <v>7</v>
      </c>
      <c r="F201" s="171"/>
      <c r="G201" s="17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70" t="s">
        <v>7</v>
      </c>
      <c r="AB201" s="171"/>
      <c r="AC201" s="17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70" t="s">
        <v>7</v>
      </c>
      <c r="O203" s="171"/>
      <c r="P203" s="171"/>
      <c r="Q203" s="172"/>
      <c r="R203" s="18">
        <f>SUM(R187:R202)</f>
        <v>0</v>
      </c>
      <c r="S203" s="3"/>
      <c r="V203" s="17"/>
      <c r="X203" s="12"/>
      <c r="Y203" s="10"/>
      <c r="AJ203" s="170" t="s">
        <v>7</v>
      </c>
      <c r="AK203" s="171"/>
      <c r="AL203" s="171"/>
      <c r="AM203" s="172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74" t="s">
        <v>30</v>
      </c>
      <c r="I225" s="174"/>
      <c r="J225" s="174"/>
      <c r="V225" s="17"/>
      <c r="AA225" s="174" t="s">
        <v>31</v>
      </c>
      <c r="AB225" s="174"/>
      <c r="AC225" s="174"/>
    </row>
    <row r="226" spans="2:41" x14ac:dyDescent="0.25">
      <c r="H226" s="174"/>
      <c r="I226" s="174"/>
      <c r="J226" s="174"/>
      <c r="V226" s="17"/>
      <c r="AA226" s="174"/>
      <c r="AB226" s="174"/>
      <c r="AC226" s="174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75" t="s">
        <v>20</v>
      </c>
      <c r="F230" s="175"/>
      <c r="G230" s="175"/>
      <c r="H230" s="175"/>
      <c r="V230" s="17"/>
      <c r="X230" s="23" t="s">
        <v>32</v>
      </c>
      <c r="Y230" s="20">
        <f>IF(B1016="PAGADO",0,C235)</f>
        <v>0</v>
      </c>
      <c r="AA230" s="175" t="s">
        <v>20</v>
      </c>
      <c r="AB230" s="175"/>
      <c r="AC230" s="175"/>
      <c r="AD230" s="175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77" t="str">
        <f>IF(Y235&lt;0,"NO PAGAR","COBRAR'")</f>
        <v>COBRAR'</v>
      </c>
      <c r="Y236" s="17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77" t="str">
        <f>IF(C235&lt;0,"NO PAGAR","COBRAR'")</f>
        <v>COBRAR'</v>
      </c>
      <c r="C237" s="17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68" t="s">
        <v>9</v>
      </c>
      <c r="C238" s="16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8" t="s">
        <v>9</v>
      </c>
      <c r="Y238" s="16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70" t="s">
        <v>7</v>
      </c>
      <c r="F246" s="171"/>
      <c r="G246" s="17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70" t="s">
        <v>7</v>
      </c>
      <c r="AB246" s="171"/>
      <c r="AC246" s="17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70" t="s">
        <v>7</v>
      </c>
      <c r="O248" s="171"/>
      <c r="P248" s="171"/>
      <c r="Q248" s="172"/>
      <c r="R248" s="18">
        <f>SUM(R232:R247)</f>
        <v>0</v>
      </c>
      <c r="S248" s="3"/>
      <c r="V248" s="17"/>
      <c r="X248" s="12"/>
      <c r="Y248" s="10"/>
      <c r="AJ248" s="170" t="s">
        <v>7</v>
      </c>
      <c r="AK248" s="171"/>
      <c r="AL248" s="171"/>
      <c r="AM248" s="172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73" t="s">
        <v>29</v>
      </c>
      <c r="AD271" s="173"/>
      <c r="AE271" s="173"/>
    </row>
    <row r="272" spans="2:31" x14ac:dyDescent="0.25">
      <c r="H272" s="174" t="s">
        <v>28</v>
      </c>
      <c r="I272" s="174"/>
      <c r="J272" s="174"/>
      <c r="V272" s="17"/>
      <c r="AC272" s="173"/>
      <c r="AD272" s="173"/>
      <c r="AE272" s="173"/>
    </row>
    <row r="273" spans="2:41" x14ac:dyDescent="0.25">
      <c r="H273" s="174"/>
      <c r="I273" s="174"/>
      <c r="J273" s="174"/>
      <c r="V273" s="17"/>
      <c r="AC273" s="173"/>
      <c r="AD273" s="173"/>
      <c r="AE273" s="173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75" t="s">
        <v>20</v>
      </c>
      <c r="F277" s="175"/>
      <c r="G277" s="175"/>
      <c r="H277" s="175"/>
      <c r="V277" s="17"/>
      <c r="X277" s="23" t="s">
        <v>282</v>
      </c>
      <c r="Y277" s="20">
        <f>IF(B277="PAGADO",0,C282)</f>
        <v>0</v>
      </c>
      <c r="AA277" s="175" t="s">
        <v>134</v>
      </c>
      <c r="AB277" s="175"/>
      <c r="AC277" s="175"/>
      <c r="AD277" s="175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76" t="str">
        <f>IF(C282&lt;0,"NO PAGAR","COBRAR")</f>
        <v>COBRAR</v>
      </c>
      <c r="C283" s="17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76" t="str">
        <f>IF(Y282&lt;0,"NO PAGAR","COBRAR")</f>
        <v>COBRAR</v>
      </c>
      <c r="Y283" s="17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68" t="s">
        <v>9</v>
      </c>
      <c r="C284" s="16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8" t="s">
        <v>9</v>
      </c>
      <c r="Y284" s="16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70" t="s">
        <v>7</v>
      </c>
      <c r="F293" s="171"/>
      <c r="G293" s="17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70" t="s">
        <v>7</v>
      </c>
      <c r="AB293" s="171"/>
      <c r="AC293" s="17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70" t="s">
        <v>7</v>
      </c>
      <c r="O295" s="171"/>
      <c r="P295" s="171"/>
      <c r="Q295" s="172"/>
      <c r="R295" s="18">
        <f>SUM(R279:R294)</f>
        <v>0</v>
      </c>
      <c r="S295" s="3"/>
      <c r="V295" s="17"/>
      <c r="X295" s="12"/>
      <c r="Y295" s="10"/>
      <c r="AJ295" s="170" t="s">
        <v>7</v>
      </c>
      <c r="AK295" s="171"/>
      <c r="AL295" s="171"/>
      <c r="AM295" s="172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74" t="s">
        <v>30</v>
      </c>
      <c r="I317" s="174"/>
      <c r="J317" s="174"/>
      <c r="V317" s="17"/>
      <c r="AA317" s="174" t="s">
        <v>31</v>
      </c>
      <c r="AB317" s="174"/>
      <c r="AC317" s="174"/>
    </row>
    <row r="318" spans="1:43" x14ac:dyDescent="0.25">
      <c r="H318" s="174"/>
      <c r="I318" s="174"/>
      <c r="J318" s="174"/>
      <c r="V318" s="17"/>
      <c r="AA318" s="174"/>
      <c r="AB318" s="174"/>
      <c r="AC318" s="174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75" t="s">
        <v>20</v>
      </c>
      <c r="F322" s="175"/>
      <c r="G322" s="175"/>
      <c r="H322" s="175"/>
      <c r="V322" s="17"/>
      <c r="X322" s="23" t="s">
        <v>32</v>
      </c>
      <c r="Y322" s="20">
        <f>IF(B1108="PAGADO",0,C327)</f>
        <v>0</v>
      </c>
      <c r="AA322" s="175" t="s">
        <v>20</v>
      </c>
      <c r="AB322" s="175"/>
      <c r="AC322" s="175"/>
      <c r="AD322" s="175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77" t="str">
        <f>IF(Y327&lt;0,"NO PAGAR","COBRAR'")</f>
        <v>COBRAR'</v>
      </c>
      <c r="Y328" s="17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77" t="str">
        <f>IF(C327&lt;0,"NO PAGAR","COBRAR'")</f>
        <v>COBRAR'</v>
      </c>
      <c r="C329" s="17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68" t="s">
        <v>9</v>
      </c>
      <c r="C330" s="16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8" t="s">
        <v>9</v>
      </c>
      <c r="Y330" s="16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70" t="s">
        <v>7</v>
      </c>
      <c r="F338" s="171"/>
      <c r="G338" s="17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70" t="s">
        <v>7</v>
      </c>
      <c r="AB338" s="171"/>
      <c r="AC338" s="17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70" t="s">
        <v>7</v>
      </c>
      <c r="O340" s="171"/>
      <c r="P340" s="171"/>
      <c r="Q340" s="172"/>
      <c r="R340" s="18">
        <f>SUM(R324:R339)</f>
        <v>0</v>
      </c>
      <c r="S340" s="3"/>
      <c r="V340" s="17"/>
      <c r="X340" s="12"/>
      <c r="Y340" s="10"/>
      <c r="AJ340" s="170" t="s">
        <v>7</v>
      </c>
      <c r="AK340" s="171"/>
      <c r="AL340" s="171"/>
      <c r="AM340" s="172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73" t="s">
        <v>29</v>
      </c>
      <c r="AD364" s="173"/>
      <c r="AE364" s="173"/>
    </row>
    <row r="365" spans="8:31" x14ac:dyDescent="0.25">
      <c r="H365" s="174" t="s">
        <v>28</v>
      </c>
      <c r="I365" s="174"/>
      <c r="J365" s="174"/>
      <c r="V365" s="17"/>
      <c r="AC365" s="173"/>
      <c r="AD365" s="173"/>
      <c r="AE365" s="173"/>
    </row>
    <row r="366" spans="8:31" x14ac:dyDescent="0.25">
      <c r="H366" s="174"/>
      <c r="I366" s="174"/>
      <c r="J366" s="174"/>
      <c r="V366" s="17"/>
      <c r="AC366" s="173"/>
      <c r="AD366" s="173"/>
      <c r="AE366" s="173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75" t="s">
        <v>20</v>
      </c>
      <c r="F370" s="175"/>
      <c r="G370" s="175"/>
      <c r="H370" s="175"/>
      <c r="V370" s="17"/>
      <c r="X370" s="23" t="s">
        <v>32</v>
      </c>
      <c r="Y370" s="20">
        <f>IF(B370="PAGADO",0,C375)</f>
        <v>0</v>
      </c>
      <c r="AA370" s="175" t="s">
        <v>20</v>
      </c>
      <c r="AB370" s="175"/>
      <c r="AC370" s="175"/>
      <c r="AD370" s="175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76" t="str">
        <f>IF(C375&lt;0,"NO PAGAR","COBRAR")</f>
        <v>COBRAR</v>
      </c>
      <c r="C376" s="17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76" t="str">
        <f>IF(Y375&lt;0,"NO PAGAR","COBRAR")</f>
        <v>COBRAR</v>
      </c>
      <c r="Y376" s="17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68" t="s">
        <v>9</v>
      </c>
      <c r="C377" s="16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68" t="s">
        <v>9</v>
      </c>
      <c r="Y377" s="16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70" t="s">
        <v>7</v>
      </c>
      <c r="F386" s="171"/>
      <c r="G386" s="17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70" t="s">
        <v>7</v>
      </c>
      <c r="AB386" s="171"/>
      <c r="AC386" s="17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70" t="s">
        <v>7</v>
      </c>
      <c r="O388" s="171"/>
      <c r="P388" s="171"/>
      <c r="Q388" s="172"/>
      <c r="R388" s="18">
        <f>SUM(R372:R387)</f>
        <v>0</v>
      </c>
      <c r="S388" s="3"/>
      <c r="V388" s="17"/>
      <c r="X388" s="12"/>
      <c r="Y388" s="10"/>
      <c r="AJ388" s="170" t="s">
        <v>7</v>
      </c>
      <c r="AK388" s="171"/>
      <c r="AL388" s="171"/>
      <c r="AM388" s="172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74" t="s">
        <v>30</v>
      </c>
      <c r="I410" s="174"/>
      <c r="J410" s="174"/>
      <c r="V410" s="17"/>
      <c r="AA410" s="174" t="s">
        <v>31</v>
      </c>
      <c r="AB410" s="174"/>
      <c r="AC410" s="174"/>
    </row>
    <row r="411" spans="1:43" x14ac:dyDescent="0.25">
      <c r="H411" s="174"/>
      <c r="I411" s="174"/>
      <c r="J411" s="174"/>
      <c r="V411" s="17"/>
      <c r="AA411" s="174"/>
      <c r="AB411" s="174"/>
      <c r="AC411" s="174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75" t="s">
        <v>20</v>
      </c>
      <c r="F415" s="175"/>
      <c r="G415" s="175"/>
      <c r="H415" s="175"/>
      <c r="V415" s="17"/>
      <c r="X415" s="23" t="s">
        <v>156</v>
      </c>
      <c r="Y415" s="20">
        <f>IF(B1201="PAGADO",0,C420)</f>
        <v>0</v>
      </c>
      <c r="AA415" s="175" t="s">
        <v>864</v>
      </c>
      <c r="AB415" s="175"/>
      <c r="AC415" s="175"/>
      <c r="AD415" s="175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7" t="str">
        <f>IF(Y420&lt;0,"NO PAGAR","COBRAR'")</f>
        <v>COBRAR'</v>
      </c>
      <c r="Y421" s="17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77" t="str">
        <f>IF(C420&lt;0,"NO PAGAR","COBRAR'")</f>
        <v>COBRAR'</v>
      </c>
      <c r="C422" s="17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70" t="s">
        <v>7</v>
      </c>
      <c r="F431" s="171"/>
      <c r="G431" s="17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70" t="s">
        <v>7</v>
      </c>
      <c r="O433" s="171"/>
      <c r="P433" s="171"/>
      <c r="Q433" s="172"/>
      <c r="R433" s="18">
        <f>SUM(R417:R432)</f>
        <v>0</v>
      </c>
      <c r="S433" s="3"/>
      <c r="V433" s="17"/>
      <c r="X433" s="12"/>
      <c r="Y433" s="10"/>
      <c r="AJ433" s="170" t="s">
        <v>7</v>
      </c>
      <c r="AK433" s="171"/>
      <c r="AL433" s="171"/>
      <c r="AM433" s="172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73" t="s">
        <v>29</v>
      </c>
      <c r="AD454" s="173"/>
      <c r="AE454" s="173"/>
    </row>
    <row r="455" spans="2:41" x14ac:dyDescent="0.25">
      <c r="H455" s="174" t="s">
        <v>28</v>
      </c>
      <c r="I455" s="174"/>
      <c r="J455" s="174"/>
      <c r="V455" s="17"/>
      <c r="AC455" s="173"/>
      <c r="AD455" s="173"/>
      <c r="AE455" s="173"/>
    </row>
    <row r="456" spans="2:41" x14ac:dyDescent="0.25">
      <c r="H456" s="174"/>
      <c r="I456" s="174"/>
      <c r="J456" s="174"/>
      <c r="V456" s="17"/>
      <c r="AC456" s="173"/>
      <c r="AD456" s="173"/>
      <c r="AE456" s="173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75" t="s">
        <v>20</v>
      </c>
      <c r="F460" s="175"/>
      <c r="G460" s="175"/>
      <c r="H460" s="175"/>
      <c r="V460" s="17"/>
      <c r="X460" s="23" t="s">
        <v>32</v>
      </c>
      <c r="Y460" s="20">
        <f>IF(B460="PAGADO",0,C465)</f>
        <v>0</v>
      </c>
      <c r="AA460" s="175" t="s">
        <v>925</v>
      </c>
      <c r="AB460" s="175"/>
      <c r="AC460" s="175"/>
      <c r="AD460" s="175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926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76" t="str">
        <f>IF(C465&lt;0,"NO PAGAR","COBRAR")</f>
        <v>COBRAR</v>
      </c>
      <c r="C466" s="17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76" t="str">
        <f>IF(Y465&lt;0,"NO PAGAR","COBRAR")</f>
        <v>COBRAR</v>
      </c>
      <c r="Y466" s="17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68" t="s">
        <v>9</v>
      </c>
      <c r="C467" s="16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68" t="s">
        <v>9</v>
      </c>
      <c r="Y467" s="16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70" t="s">
        <v>7</v>
      </c>
      <c r="F476" s="171"/>
      <c r="G476" s="17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70" t="s">
        <v>7</v>
      </c>
      <c r="AB476" s="171"/>
      <c r="AC476" s="17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70" t="s">
        <v>7</v>
      </c>
      <c r="O478" s="171"/>
      <c r="P478" s="171"/>
      <c r="Q478" s="172"/>
      <c r="R478" s="18">
        <f>SUM(R462:R477)</f>
        <v>0</v>
      </c>
      <c r="S478" s="3"/>
      <c r="V478" s="17"/>
      <c r="X478" s="12"/>
      <c r="Y478" s="10"/>
      <c r="AJ478" s="170" t="s">
        <v>7</v>
      </c>
      <c r="AK478" s="171"/>
      <c r="AL478" s="171"/>
      <c r="AM478" s="172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74" t="s">
        <v>30</v>
      </c>
      <c r="I500" s="174"/>
      <c r="J500" s="174"/>
      <c r="V500" s="17"/>
      <c r="AA500" s="174" t="s">
        <v>31</v>
      </c>
      <c r="AB500" s="174"/>
      <c r="AC500" s="174"/>
    </row>
    <row r="501" spans="1:43" x14ac:dyDescent="0.25">
      <c r="H501" s="174"/>
      <c r="I501" s="174"/>
      <c r="J501" s="174"/>
      <c r="V501" s="17"/>
      <c r="AA501" s="174"/>
      <c r="AB501" s="174"/>
      <c r="AC501" s="174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175" t="s">
        <v>995</v>
      </c>
      <c r="F505" s="175"/>
      <c r="G505" s="175"/>
      <c r="H505" s="175"/>
      <c r="V505" s="17"/>
      <c r="X505" s="23" t="s">
        <v>32</v>
      </c>
      <c r="Y505" s="20">
        <f>IF(B505="PAGADO",0,C510)</f>
        <v>0</v>
      </c>
      <c r="AA505" s="175" t="s">
        <v>20</v>
      </c>
      <c r="AB505" s="175"/>
      <c r="AC505" s="175"/>
      <c r="AD505" s="175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996</v>
      </c>
      <c r="G507" s="3" t="s">
        <v>777</v>
      </c>
      <c r="H507" s="5">
        <v>500</v>
      </c>
      <c r="I507" t="s">
        <v>927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924</v>
      </c>
      <c r="AD507" s="5">
        <v>550</v>
      </c>
      <c r="AE507" t="s">
        <v>1002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77" t="str">
        <f>IF(Y510&lt;0,"NO PAGAR","COBRAR'")</f>
        <v>COBRAR'</v>
      </c>
      <c r="Y511" s="17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77" t="s">
        <v>997</v>
      </c>
      <c r="C512" s="17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68" t="s">
        <v>9</v>
      </c>
      <c r="C513" s="16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68" t="s">
        <v>9</v>
      </c>
      <c r="Y513" s="16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959</v>
      </c>
      <c r="C521" s="10"/>
      <c r="E521" s="170" t="s">
        <v>7</v>
      </c>
      <c r="F521" s="171"/>
      <c r="G521" s="17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70" t="s">
        <v>7</v>
      </c>
      <c r="AB521" s="171"/>
      <c r="AC521" s="17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70" t="s">
        <v>7</v>
      </c>
      <c r="O523" s="171"/>
      <c r="P523" s="171"/>
      <c r="Q523" s="172"/>
      <c r="R523" s="18">
        <f>SUM(R507:R522)</f>
        <v>0</v>
      </c>
      <c r="S523" s="3"/>
      <c r="V523" s="17"/>
      <c r="X523" s="12"/>
      <c r="Y523" s="10"/>
      <c r="AJ523" s="170" t="s">
        <v>7</v>
      </c>
      <c r="AK523" s="171"/>
      <c r="AL523" s="171"/>
      <c r="AM523" s="172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73" t="s">
        <v>29</v>
      </c>
      <c r="AD546" s="173"/>
      <c r="AE546" s="173"/>
    </row>
    <row r="547" spans="2:41" x14ac:dyDescent="0.25">
      <c r="H547" s="174" t="s">
        <v>28</v>
      </c>
      <c r="I547" s="174"/>
      <c r="J547" s="174"/>
      <c r="V547" s="17"/>
      <c r="AC547" s="173"/>
      <c r="AD547" s="173"/>
      <c r="AE547" s="173"/>
    </row>
    <row r="548" spans="2:41" x14ac:dyDescent="0.25">
      <c r="H548" s="174"/>
      <c r="I548" s="174"/>
      <c r="J548" s="174"/>
      <c r="V548" s="17"/>
      <c r="AC548" s="173"/>
      <c r="AD548" s="173"/>
      <c r="AE548" s="173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550</v>
      </c>
      <c r="E552" s="175" t="s">
        <v>20</v>
      </c>
      <c r="F552" s="175"/>
      <c r="G552" s="175"/>
      <c r="H552" s="175"/>
      <c r="V552" s="17"/>
      <c r="X552" s="23" t="s">
        <v>32</v>
      </c>
      <c r="Y552" s="20">
        <f>IF(B552="PAGADO",0,C557)</f>
        <v>550</v>
      </c>
      <c r="AA552" s="175" t="s">
        <v>20</v>
      </c>
      <c r="AB552" s="175"/>
      <c r="AC552" s="175"/>
      <c r="AD552" s="175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550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550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550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550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76" t="str">
        <f>IF(C557&lt;0,"NO PAGAR","COBRAR")</f>
        <v>COBRAR</v>
      </c>
      <c r="C558" s="17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COBRAR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68" t="s">
        <v>9</v>
      </c>
      <c r="C559" s="16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170" t="s">
        <v>7</v>
      </c>
      <c r="F568" s="171"/>
      <c r="G568" s="17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74" t="s">
        <v>30</v>
      </c>
      <c r="I592" s="174"/>
      <c r="J592" s="174"/>
      <c r="V592" s="17"/>
      <c r="AA592" s="174" t="s">
        <v>31</v>
      </c>
      <c r="AB592" s="174"/>
      <c r="AC592" s="174"/>
    </row>
    <row r="593" spans="2:41" x14ac:dyDescent="0.25">
      <c r="H593" s="174"/>
      <c r="I593" s="174"/>
      <c r="J593" s="174"/>
      <c r="V593" s="17"/>
      <c r="AA593" s="174"/>
      <c r="AB593" s="174"/>
      <c r="AC593" s="174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550</v>
      </c>
      <c r="E597" s="175" t="s">
        <v>20</v>
      </c>
      <c r="F597" s="175"/>
      <c r="G597" s="175"/>
      <c r="H597" s="175"/>
      <c r="V597" s="17"/>
      <c r="X597" s="23" t="s">
        <v>32</v>
      </c>
      <c r="Y597" s="20">
        <f>IF(B1397="PAGADO",0,C602)</f>
        <v>550</v>
      </c>
      <c r="AA597" s="175" t="s">
        <v>20</v>
      </c>
      <c r="AB597" s="175"/>
      <c r="AC597" s="175"/>
      <c r="AD597" s="175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550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550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550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550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7" t="str">
        <f>IF(Y602&lt;0,"NO PAGAR","COBRAR'")</f>
        <v>COBRAR'</v>
      </c>
      <c r="Y603" s="17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77" t="str">
        <f>IF(C602&lt;0,"NO PAGAR","COBRAR'")</f>
        <v>COBRAR'</v>
      </c>
      <c r="C604" s="17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73" t="s">
        <v>29</v>
      </c>
      <c r="AD639" s="173"/>
      <c r="AE639" s="173"/>
    </row>
    <row r="640" spans="2:31" x14ac:dyDescent="0.25">
      <c r="H640" s="174" t="s">
        <v>28</v>
      </c>
      <c r="I640" s="174"/>
      <c r="J640" s="174"/>
      <c r="V640" s="17"/>
      <c r="AC640" s="173"/>
      <c r="AD640" s="173"/>
      <c r="AE640" s="173"/>
    </row>
    <row r="641" spans="2:41" x14ac:dyDescent="0.25">
      <c r="H641" s="174"/>
      <c r="I641" s="174"/>
      <c r="J641" s="174"/>
      <c r="V641" s="17"/>
      <c r="AC641" s="173"/>
      <c r="AD641" s="173"/>
      <c r="AE641" s="173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550</v>
      </c>
      <c r="E645" s="175" t="s">
        <v>20</v>
      </c>
      <c r="F645" s="175"/>
      <c r="G645" s="175"/>
      <c r="H645" s="175"/>
      <c r="V645" s="17"/>
      <c r="X645" s="23" t="s">
        <v>32</v>
      </c>
      <c r="Y645" s="20">
        <f>IF(B645="PAGADO",0,C650)</f>
        <v>550</v>
      </c>
      <c r="AA645" s="175" t="s">
        <v>20</v>
      </c>
      <c r="AB645" s="175"/>
      <c r="AC645" s="175"/>
      <c r="AD645" s="175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550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550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76" t="str">
        <f>IF(C650&lt;0,"NO PAGAR","COBRAR")</f>
        <v>COBRAR</v>
      </c>
      <c r="C651" s="17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6" t="str">
        <f>IF(Y650&lt;0,"NO PAGAR","COBRAR")</f>
        <v>COBRAR</v>
      </c>
      <c r="Y651" s="17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V665" s="17"/>
      <c r="X665" s="12"/>
      <c r="Y665" s="10"/>
    </row>
    <row r="666" spans="2:41" x14ac:dyDescent="0.25">
      <c r="B666" s="12"/>
      <c r="C666" s="10"/>
      <c r="E666" s="14"/>
      <c r="V666" s="17"/>
      <c r="X666" s="12"/>
      <c r="Y666" s="10"/>
      <c r="AA666" s="14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V668" s="17"/>
      <c r="X668" s="12"/>
      <c r="Y668" s="10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1"/>
      <c r="C671" s="10"/>
      <c r="V671" s="17"/>
      <c r="X671" s="11"/>
      <c r="Y671" s="10"/>
    </row>
    <row r="672" spans="2:41" x14ac:dyDescent="0.25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 x14ac:dyDescent="0.25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 x14ac:dyDescent="0.25">
      <c r="E674" s="1" t="s">
        <v>19</v>
      </c>
      <c r="V674" s="17"/>
      <c r="AA674" s="1" t="s">
        <v>19</v>
      </c>
    </row>
    <row r="675" spans="1:43" x14ac:dyDescent="0.25">
      <c r="V675" s="17"/>
    </row>
    <row r="676" spans="1:43" x14ac:dyDescent="0.25">
      <c r="V676" s="17"/>
    </row>
    <row r="677" spans="1:43" x14ac:dyDescent="0.25">
      <c r="V677" s="17"/>
    </row>
    <row r="678" spans="1:43" x14ac:dyDescent="0.25">
      <c r="V678" s="17"/>
    </row>
    <row r="679" spans="1:43" x14ac:dyDescent="0.25">
      <c r="V679" s="17"/>
    </row>
    <row r="680" spans="1:43" x14ac:dyDescent="0.25">
      <c r="V680" s="17"/>
    </row>
    <row r="681" spans="1:4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5">
      <c r="V684" s="17"/>
    </row>
    <row r="685" spans="1:43" x14ac:dyDescent="0.25">
      <c r="H685" s="174" t="s">
        <v>30</v>
      </c>
      <c r="I685" s="174"/>
      <c r="J685" s="174"/>
      <c r="V685" s="17"/>
      <c r="AA685" s="174" t="s">
        <v>31</v>
      </c>
      <c r="AB685" s="174"/>
      <c r="AC685" s="174"/>
    </row>
    <row r="686" spans="1:43" x14ac:dyDescent="0.25">
      <c r="H686" s="174"/>
      <c r="I686" s="174"/>
      <c r="J686" s="174"/>
      <c r="V686" s="17"/>
      <c r="AA686" s="174"/>
      <c r="AB686" s="174"/>
      <c r="AC686" s="174"/>
    </row>
    <row r="687" spans="1:43" x14ac:dyDescent="0.25">
      <c r="V687" s="17"/>
    </row>
    <row r="688" spans="1:43" x14ac:dyDescent="0.25">
      <c r="V688" s="17"/>
    </row>
    <row r="689" spans="2:41" ht="23.25" x14ac:dyDescent="0.35">
      <c r="B689" s="24" t="s">
        <v>68</v>
      </c>
      <c r="V689" s="17"/>
      <c r="X689" s="22" t="s">
        <v>68</v>
      </c>
    </row>
    <row r="690" spans="2:41" ht="23.25" x14ac:dyDescent="0.35">
      <c r="B690" s="23" t="s">
        <v>32</v>
      </c>
      <c r="C690" s="20">
        <f>IF(X645="PAGADO",0,C650)</f>
        <v>550</v>
      </c>
      <c r="E690" s="175" t="s">
        <v>20</v>
      </c>
      <c r="F690" s="175"/>
      <c r="G690" s="175"/>
      <c r="H690" s="175"/>
      <c r="V690" s="17"/>
      <c r="X690" s="23" t="s">
        <v>32</v>
      </c>
      <c r="Y690" s="20">
        <f>IF(B1490="PAGADO",0,C695)</f>
        <v>550</v>
      </c>
      <c r="AA690" s="175" t="s">
        <v>20</v>
      </c>
      <c r="AB690" s="175"/>
      <c r="AC690" s="175"/>
      <c r="AD690" s="175"/>
    </row>
    <row r="691" spans="2:41" x14ac:dyDescent="0.25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 x14ac:dyDescent="0.25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24</v>
      </c>
      <c r="C693" s="19">
        <f>IF(C690&gt;0,C690+C691,C691)</f>
        <v>550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550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6" t="s">
        <v>26</v>
      </c>
      <c r="C695" s="21">
        <f>C693-C694</f>
        <v>550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550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7" t="str">
        <f>IF(Y695&lt;0,"NO PAGAR","COBRAR'")</f>
        <v>COBRAR'</v>
      </c>
      <c r="Y696" s="177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 x14ac:dyDescent="0.35">
      <c r="B697" s="177" t="str">
        <f>IF(C695&lt;0,"NO PAGAR","COBRAR'")</f>
        <v>COBRAR'</v>
      </c>
      <c r="C697" s="17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 x14ac:dyDescent="0.25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 x14ac:dyDescent="0.25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V710" s="17"/>
      <c r="X710" s="12"/>
      <c r="Y710" s="10"/>
    </row>
    <row r="711" spans="2:41" x14ac:dyDescent="0.25">
      <c r="B711" s="12"/>
      <c r="C711" s="10"/>
      <c r="E711" s="14"/>
      <c r="V711" s="17"/>
      <c r="X711" s="12"/>
      <c r="Y711" s="10"/>
      <c r="AA711" s="14"/>
    </row>
    <row r="712" spans="2:41" x14ac:dyDescent="0.25">
      <c r="B712" s="12"/>
      <c r="C712" s="10"/>
      <c r="V712" s="17"/>
      <c r="X712" s="12"/>
      <c r="Y712" s="10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1"/>
      <c r="C717" s="10"/>
      <c r="V717" s="17"/>
      <c r="X717" s="11"/>
      <c r="Y717" s="10"/>
    </row>
    <row r="718" spans="2:41" x14ac:dyDescent="0.25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 x14ac:dyDescent="0.25">
      <c r="E719" s="1" t="s">
        <v>19</v>
      </c>
      <c r="V719" s="17"/>
      <c r="AA719" s="1" t="s">
        <v>19</v>
      </c>
    </row>
    <row r="720" spans="2:41" x14ac:dyDescent="0.25">
      <c r="V720" s="17"/>
    </row>
    <row r="721" spans="8:31" x14ac:dyDescent="0.25">
      <c r="V721" s="17"/>
    </row>
    <row r="722" spans="8:31" x14ac:dyDescent="0.25">
      <c r="V722" s="17"/>
    </row>
    <row r="723" spans="8:31" x14ac:dyDescent="0.25">
      <c r="V723" s="17"/>
    </row>
    <row r="724" spans="8:31" x14ac:dyDescent="0.25">
      <c r="V724" s="17"/>
    </row>
    <row r="725" spans="8:31" x14ac:dyDescent="0.25">
      <c r="V725" s="17"/>
    </row>
    <row r="726" spans="8:31" x14ac:dyDescent="0.25">
      <c r="V726" s="17"/>
    </row>
    <row r="727" spans="8:31" x14ac:dyDescent="0.25">
      <c r="V727" s="17"/>
    </row>
    <row r="728" spans="8:31" x14ac:dyDescent="0.25">
      <c r="V728" s="17"/>
    </row>
    <row r="729" spans="8:31" x14ac:dyDescent="0.25">
      <c r="V729" s="17"/>
    </row>
    <row r="730" spans="8:31" x14ac:dyDescent="0.25">
      <c r="V730" s="17"/>
    </row>
    <row r="731" spans="8:31" x14ac:dyDescent="0.25">
      <c r="V731" s="17"/>
    </row>
    <row r="732" spans="8:31" x14ac:dyDescent="0.25">
      <c r="V732" s="17"/>
      <c r="AC732" s="173" t="s">
        <v>29</v>
      </c>
      <c r="AD732" s="173"/>
      <c r="AE732" s="173"/>
    </row>
    <row r="733" spans="8:31" x14ac:dyDescent="0.25">
      <c r="H733" s="174" t="s">
        <v>28</v>
      </c>
      <c r="I733" s="174"/>
      <c r="J733" s="174"/>
      <c r="V733" s="17"/>
      <c r="AC733" s="173"/>
      <c r="AD733" s="173"/>
      <c r="AE733" s="173"/>
    </row>
    <row r="734" spans="8:31" x14ac:dyDescent="0.25">
      <c r="H734" s="174"/>
      <c r="I734" s="174"/>
      <c r="J734" s="174"/>
      <c r="V734" s="17"/>
      <c r="AC734" s="173"/>
      <c r="AD734" s="173"/>
      <c r="AE734" s="173"/>
    </row>
    <row r="735" spans="8:31" x14ac:dyDescent="0.25">
      <c r="V735" s="17"/>
    </row>
    <row r="736" spans="8:31" x14ac:dyDescent="0.25">
      <c r="V736" s="17"/>
    </row>
    <row r="737" spans="2:41" ht="23.25" x14ac:dyDescent="0.35">
      <c r="B737" s="22" t="s">
        <v>69</v>
      </c>
      <c r="V737" s="17"/>
      <c r="X737" s="22" t="s">
        <v>69</v>
      </c>
    </row>
    <row r="738" spans="2:41" ht="23.25" x14ac:dyDescent="0.35">
      <c r="B738" s="23" t="s">
        <v>32</v>
      </c>
      <c r="C738" s="20">
        <f>IF(X690="PAGADO",0,Y695)</f>
        <v>550</v>
      </c>
      <c r="E738" s="175" t="s">
        <v>20</v>
      </c>
      <c r="F738" s="175"/>
      <c r="G738" s="175"/>
      <c r="H738" s="175"/>
      <c r="V738" s="17"/>
      <c r="X738" s="23" t="s">
        <v>32</v>
      </c>
      <c r="Y738" s="20">
        <f>IF(B738="PAGADO",0,C743)</f>
        <v>550</v>
      </c>
      <c r="AA738" s="175" t="s">
        <v>20</v>
      </c>
      <c r="AB738" s="175"/>
      <c r="AC738" s="175"/>
      <c r="AD738" s="175"/>
    </row>
    <row r="739" spans="2:41" x14ac:dyDescent="0.25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 x14ac:dyDescent="0.25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" t="s">
        <v>24</v>
      </c>
      <c r="C741" s="19">
        <f>IF(C738&gt;0,C738+C739,C739)</f>
        <v>550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550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6" t="s">
        <v>25</v>
      </c>
      <c r="C743" s="21">
        <f>C741-C742</f>
        <v>550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550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 x14ac:dyDescent="0.4">
      <c r="B744" s="176" t="str">
        <f>IF(C743&lt;0,"NO PAGAR","COBRAR")</f>
        <v>COBRAR</v>
      </c>
      <c r="C744" s="176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6" t="str">
        <f>IF(Y743&lt;0,"NO PAGAR","COBRAR")</f>
        <v>COBRAR</v>
      </c>
      <c r="Y744" s="176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 x14ac:dyDescent="0.25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E759" s="14"/>
      <c r="V759" s="17"/>
      <c r="X759" s="12"/>
      <c r="Y759" s="10"/>
      <c r="AA759" s="14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1"/>
      <c r="C764" s="10"/>
      <c r="V764" s="17"/>
      <c r="X764" s="11"/>
      <c r="Y764" s="10"/>
    </row>
    <row r="765" spans="2:41" x14ac:dyDescent="0.25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 x14ac:dyDescent="0.25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 x14ac:dyDescent="0.25">
      <c r="E767" s="1" t="s">
        <v>19</v>
      </c>
      <c r="V767" s="17"/>
      <c r="AA767" s="1" t="s">
        <v>19</v>
      </c>
    </row>
    <row r="768" spans="2:41" x14ac:dyDescent="0.25">
      <c r="V768" s="17"/>
    </row>
    <row r="769" spans="1:43" x14ac:dyDescent="0.25">
      <c r="V769" s="17"/>
    </row>
    <row r="770" spans="1:43" x14ac:dyDescent="0.25">
      <c r="V770" s="17"/>
    </row>
    <row r="771" spans="1:43" x14ac:dyDescent="0.25">
      <c r="V771" s="17"/>
    </row>
    <row r="772" spans="1:43" x14ac:dyDescent="0.25">
      <c r="V772" s="17"/>
    </row>
    <row r="773" spans="1:43" x14ac:dyDescent="0.25">
      <c r="V773" s="17"/>
    </row>
    <row r="774" spans="1:4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x14ac:dyDescent="0.25">
      <c r="V777" s="17"/>
    </row>
    <row r="778" spans="1:43" x14ac:dyDescent="0.25">
      <c r="H778" s="174" t="s">
        <v>30</v>
      </c>
      <c r="I778" s="174"/>
      <c r="J778" s="174"/>
      <c r="V778" s="17"/>
      <c r="AA778" s="174" t="s">
        <v>31</v>
      </c>
      <c r="AB778" s="174"/>
      <c r="AC778" s="174"/>
    </row>
    <row r="779" spans="1:43" x14ac:dyDescent="0.25">
      <c r="H779" s="174"/>
      <c r="I779" s="174"/>
      <c r="J779" s="174"/>
      <c r="V779" s="17"/>
      <c r="AA779" s="174"/>
      <c r="AB779" s="174"/>
      <c r="AC779" s="174"/>
    </row>
    <row r="780" spans="1:43" x14ac:dyDescent="0.25">
      <c r="V780" s="17"/>
    </row>
    <row r="781" spans="1:43" x14ac:dyDescent="0.25">
      <c r="V781" s="17"/>
    </row>
    <row r="782" spans="1:43" ht="23.25" x14ac:dyDescent="0.35">
      <c r="B782" s="24" t="s">
        <v>69</v>
      </c>
      <c r="V782" s="17"/>
      <c r="X782" s="22" t="s">
        <v>69</v>
      </c>
    </row>
    <row r="783" spans="1:43" ht="23.25" x14ac:dyDescent="0.35">
      <c r="B783" s="23" t="s">
        <v>32</v>
      </c>
      <c r="C783" s="20">
        <f>IF(X738="PAGADO",0,C743)</f>
        <v>550</v>
      </c>
      <c r="E783" s="175" t="s">
        <v>20</v>
      </c>
      <c r="F783" s="175"/>
      <c r="G783" s="175"/>
      <c r="H783" s="175"/>
      <c r="V783" s="17"/>
      <c r="X783" s="23" t="s">
        <v>32</v>
      </c>
      <c r="Y783" s="20">
        <f>IF(B1583="PAGADO",0,C788)</f>
        <v>550</v>
      </c>
      <c r="AA783" s="175" t="s">
        <v>20</v>
      </c>
      <c r="AB783" s="175"/>
      <c r="AC783" s="175"/>
      <c r="AD783" s="175"/>
    </row>
    <row r="784" spans="1:43" x14ac:dyDescent="0.25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 x14ac:dyDescent="0.25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24</v>
      </c>
      <c r="C786" s="19">
        <f>IF(C783&gt;0,C783+C784,C784)</f>
        <v>550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550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6" t="s">
        <v>26</v>
      </c>
      <c r="C788" s="21">
        <f>C786-C787</f>
        <v>550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550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 x14ac:dyDescent="0.3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7" t="str">
        <f>IF(Y788&lt;0,"NO PAGAR","COBRAR'")</f>
        <v>COBRAR'</v>
      </c>
      <c r="Y789" s="17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 x14ac:dyDescent="0.35">
      <c r="B790" s="177" t="str">
        <f>IF(C788&lt;0,"NO PAGAR","COBRAR'")</f>
        <v>COBRAR'</v>
      </c>
      <c r="C790" s="17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 x14ac:dyDescent="0.25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 x14ac:dyDescent="0.25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 x14ac:dyDescent="0.25">
      <c r="B802" s="12"/>
      <c r="C802" s="10"/>
      <c r="V802" s="17"/>
      <c r="X802" s="12"/>
      <c r="Y802" s="10"/>
    </row>
    <row r="803" spans="2:41" x14ac:dyDescent="0.25">
      <c r="B803" s="12"/>
      <c r="C803" s="10"/>
      <c r="V803" s="17"/>
      <c r="X803" s="12"/>
      <c r="Y803" s="10"/>
    </row>
    <row r="804" spans="2:41" x14ac:dyDescent="0.25">
      <c r="B804" s="12"/>
      <c r="C804" s="10"/>
      <c r="E804" s="14"/>
      <c r="V804" s="17"/>
      <c r="X804" s="12"/>
      <c r="Y804" s="10"/>
      <c r="AA804" s="14"/>
    </row>
    <row r="805" spans="2:41" x14ac:dyDescent="0.25">
      <c r="B805" s="12"/>
      <c r="C805" s="10"/>
      <c r="V805" s="17"/>
      <c r="X805" s="12"/>
      <c r="Y805" s="10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 x14ac:dyDescent="0.25">
      <c r="E812" s="1" t="s">
        <v>19</v>
      </c>
      <c r="V812" s="17"/>
      <c r="AA812" s="1" t="s">
        <v>19</v>
      </c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  <c r="AC825" s="173" t="s">
        <v>29</v>
      </c>
      <c r="AD825" s="173"/>
      <c r="AE825" s="173"/>
    </row>
    <row r="826" spans="2:41" x14ac:dyDescent="0.25">
      <c r="H826" s="174" t="s">
        <v>28</v>
      </c>
      <c r="I826" s="174"/>
      <c r="J826" s="174"/>
      <c r="V826" s="17"/>
      <c r="AC826" s="173"/>
      <c r="AD826" s="173"/>
      <c r="AE826" s="173"/>
    </row>
    <row r="827" spans="2:41" x14ac:dyDescent="0.25">
      <c r="H827" s="174"/>
      <c r="I827" s="174"/>
      <c r="J827" s="174"/>
      <c r="V827" s="17"/>
      <c r="AC827" s="173"/>
      <c r="AD827" s="173"/>
      <c r="AE827" s="173"/>
    </row>
    <row r="828" spans="2:41" x14ac:dyDescent="0.25">
      <c r="V828" s="17"/>
    </row>
    <row r="829" spans="2:41" x14ac:dyDescent="0.25">
      <c r="V829" s="17"/>
    </row>
    <row r="830" spans="2:41" ht="23.25" x14ac:dyDescent="0.35">
      <c r="B830" s="22" t="s">
        <v>70</v>
      </c>
      <c r="V830" s="17"/>
      <c r="X830" s="22" t="s">
        <v>70</v>
      </c>
    </row>
    <row r="831" spans="2:41" ht="23.25" x14ac:dyDescent="0.35">
      <c r="B831" s="23" t="s">
        <v>32</v>
      </c>
      <c r="C831" s="20">
        <f>IF(X783="PAGADO",0,Y788)</f>
        <v>550</v>
      </c>
      <c r="E831" s="175" t="s">
        <v>20</v>
      </c>
      <c r="F831" s="175"/>
      <c r="G831" s="175"/>
      <c r="H831" s="175"/>
      <c r="V831" s="17"/>
      <c r="X831" s="23" t="s">
        <v>32</v>
      </c>
      <c r="Y831" s="20">
        <f>IF(B831="PAGADO",0,C836)</f>
        <v>550</v>
      </c>
      <c r="AA831" s="175" t="s">
        <v>20</v>
      </c>
      <c r="AB831" s="175"/>
      <c r="AC831" s="175"/>
      <c r="AD831" s="175"/>
    </row>
    <row r="832" spans="2:41" x14ac:dyDescent="0.25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 x14ac:dyDescent="0.25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" t="s">
        <v>24</v>
      </c>
      <c r="C834" s="19">
        <f>IF(C831&gt;0,C831+C832,C832)</f>
        <v>550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550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6" t="s">
        <v>25</v>
      </c>
      <c r="C836" s="21">
        <f>C834-C835</f>
        <v>550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550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 x14ac:dyDescent="0.4">
      <c r="B837" s="176" t="str">
        <f>IF(C836&lt;0,"NO PAGAR","COBRAR")</f>
        <v>COBRAR</v>
      </c>
      <c r="C837" s="176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6" t="str">
        <f>IF(Y836&lt;0,"NO PAGAR","COBRAR")</f>
        <v>COBRAR</v>
      </c>
      <c r="Y837" s="176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 x14ac:dyDescent="0.25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 x14ac:dyDescent="0.25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 x14ac:dyDescent="0.25">
      <c r="B850" s="12"/>
      <c r="C850" s="10"/>
      <c r="V850" s="17"/>
      <c r="X850" s="12"/>
      <c r="Y850" s="10"/>
    </row>
    <row r="851" spans="2:41" x14ac:dyDescent="0.25">
      <c r="B851" s="12"/>
      <c r="C851" s="10"/>
      <c r="V851" s="17"/>
      <c r="X851" s="12"/>
      <c r="Y851" s="10"/>
    </row>
    <row r="852" spans="2:41" x14ac:dyDescent="0.25">
      <c r="B852" s="12"/>
      <c r="C852" s="10"/>
      <c r="E852" s="14"/>
      <c r="V852" s="17"/>
      <c r="X852" s="12"/>
      <c r="Y852" s="10"/>
      <c r="AA852" s="14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1"/>
      <c r="C857" s="10"/>
      <c r="V857" s="17"/>
      <c r="X857" s="11"/>
      <c r="Y857" s="10"/>
    </row>
    <row r="858" spans="2:41" x14ac:dyDescent="0.25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 x14ac:dyDescent="0.25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 x14ac:dyDescent="0.25">
      <c r="E860" s="1" t="s">
        <v>19</v>
      </c>
      <c r="V860" s="17"/>
      <c r="AA860" s="1" t="s">
        <v>19</v>
      </c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1:43" x14ac:dyDescent="0.25">
      <c r="V865" s="17"/>
    </row>
    <row r="866" spans="1:43" x14ac:dyDescent="0.25">
      <c r="V866" s="17"/>
    </row>
    <row r="867" spans="1:4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 x14ac:dyDescent="0.25">
      <c r="V870" s="17"/>
    </row>
    <row r="871" spans="1:43" x14ac:dyDescent="0.25">
      <c r="H871" s="174" t="s">
        <v>30</v>
      </c>
      <c r="I871" s="174"/>
      <c r="J871" s="174"/>
      <c r="V871" s="17"/>
      <c r="AA871" s="174" t="s">
        <v>31</v>
      </c>
      <c r="AB871" s="174"/>
      <c r="AC871" s="174"/>
    </row>
    <row r="872" spans="1:43" x14ac:dyDescent="0.25">
      <c r="H872" s="174"/>
      <c r="I872" s="174"/>
      <c r="J872" s="174"/>
      <c r="V872" s="17"/>
      <c r="AA872" s="174"/>
      <c r="AB872" s="174"/>
      <c r="AC872" s="174"/>
    </row>
    <row r="873" spans="1:43" x14ac:dyDescent="0.25">
      <c r="V873" s="17"/>
    </row>
    <row r="874" spans="1:43" x14ac:dyDescent="0.25">
      <c r="V874" s="17"/>
    </row>
    <row r="875" spans="1:43" ht="23.25" x14ac:dyDescent="0.35">
      <c r="B875" s="24" t="s">
        <v>70</v>
      </c>
      <c r="V875" s="17"/>
      <c r="X875" s="22" t="s">
        <v>70</v>
      </c>
    </row>
    <row r="876" spans="1:43" ht="23.25" x14ac:dyDescent="0.35">
      <c r="B876" s="23" t="s">
        <v>32</v>
      </c>
      <c r="C876" s="20">
        <f>IF(X831="PAGADO",0,C836)</f>
        <v>550</v>
      </c>
      <c r="E876" s="175" t="s">
        <v>20</v>
      </c>
      <c r="F876" s="175"/>
      <c r="G876" s="175"/>
      <c r="H876" s="175"/>
      <c r="V876" s="17"/>
      <c r="X876" s="23" t="s">
        <v>32</v>
      </c>
      <c r="Y876" s="20">
        <f>IF(B1676="PAGADO",0,C881)</f>
        <v>550</v>
      </c>
      <c r="AA876" s="175" t="s">
        <v>20</v>
      </c>
      <c r="AB876" s="175"/>
      <c r="AC876" s="175"/>
      <c r="AD876" s="175"/>
    </row>
    <row r="877" spans="1:43" x14ac:dyDescent="0.25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 x14ac:dyDescent="0.25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x14ac:dyDescent="0.25">
      <c r="B879" s="1" t="s">
        <v>24</v>
      </c>
      <c r="C879" s="19">
        <f>IF(C876&gt;0,C876+C877,C877)</f>
        <v>550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550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 x14ac:dyDescent="0.25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6" t="s">
        <v>26</v>
      </c>
      <c r="C881" s="21">
        <f>C879-C880</f>
        <v>550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550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 x14ac:dyDescent="0.3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7" t="str">
        <f>IF(Y881&lt;0,"NO PAGAR","COBRAR'")</f>
        <v>COBRAR'</v>
      </c>
      <c r="Y882" s="17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 x14ac:dyDescent="0.35">
      <c r="B883" s="177" t="str">
        <f>IF(C881&lt;0,"NO PAGAR","COBRAR'")</f>
        <v>COBRAR'</v>
      </c>
      <c r="C883" s="17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 x14ac:dyDescent="0.25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2"/>
      <c r="C897" s="10"/>
      <c r="E897" s="14"/>
      <c r="V897" s="17"/>
      <c r="X897" s="12"/>
      <c r="Y897" s="10"/>
      <c r="AA897" s="14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1"/>
      <c r="C903" s="10"/>
      <c r="V903" s="17"/>
      <c r="X903" s="11"/>
      <c r="Y903" s="10"/>
    </row>
    <row r="904" spans="2:27" x14ac:dyDescent="0.25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 x14ac:dyDescent="0.25">
      <c r="E905" s="1" t="s">
        <v>19</v>
      </c>
      <c r="V905" s="17"/>
      <c r="AA905" s="1" t="s">
        <v>19</v>
      </c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  <c r="AC919" s="173" t="s">
        <v>29</v>
      </c>
      <c r="AD919" s="173"/>
      <c r="AE919" s="173"/>
    </row>
    <row r="920" spans="2:41" x14ac:dyDescent="0.25">
      <c r="H920" s="174" t="s">
        <v>28</v>
      </c>
      <c r="I920" s="174"/>
      <c r="J920" s="174"/>
      <c r="V920" s="17"/>
      <c r="AC920" s="173"/>
      <c r="AD920" s="173"/>
      <c r="AE920" s="173"/>
    </row>
    <row r="921" spans="2:41" x14ac:dyDescent="0.25">
      <c r="H921" s="174"/>
      <c r="I921" s="174"/>
      <c r="J921" s="174"/>
      <c r="V921" s="17"/>
      <c r="AC921" s="173"/>
      <c r="AD921" s="173"/>
      <c r="AE921" s="173"/>
    </row>
    <row r="922" spans="2:41" x14ac:dyDescent="0.25">
      <c r="V922" s="17"/>
    </row>
    <row r="923" spans="2:41" x14ac:dyDescent="0.25">
      <c r="V923" s="17"/>
    </row>
    <row r="924" spans="2:41" ht="23.25" x14ac:dyDescent="0.35">
      <c r="B924" s="22" t="s">
        <v>71</v>
      </c>
      <c r="V924" s="17"/>
      <c r="X924" s="22" t="s">
        <v>71</v>
      </c>
    </row>
    <row r="925" spans="2:41" ht="23.25" x14ac:dyDescent="0.35">
      <c r="B925" s="23" t="s">
        <v>32</v>
      </c>
      <c r="C925" s="20">
        <f>IF(X876="PAGADO",0,Y881)</f>
        <v>550</v>
      </c>
      <c r="E925" s="175" t="s">
        <v>20</v>
      </c>
      <c r="F925" s="175"/>
      <c r="G925" s="175"/>
      <c r="H925" s="175"/>
      <c r="V925" s="17"/>
      <c r="X925" s="23" t="s">
        <v>32</v>
      </c>
      <c r="Y925" s="20">
        <f>IF(B925="PAGADO",0,C930)</f>
        <v>550</v>
      </c>
      <c r="AA925" s="175" t="s">
        <v>20</v>
      </c>
      <c r="AB925" s="175"/>
      <c r="AC925" s="175"/>
      <c r="AD925" s="175"/>
    </row>
    <row r="926" spans="2:41" x14ac:dyDescent="0.25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 x14ac:dyDescent="0.25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" t="s">
        <v>24</v>
      </c>
      <c r="C928" s="19">
        <f>IF(C925&gt;0,C925+C926,C926)</f>
        <v>550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550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6" t="s">
        <v>25</v>
      </c>
      <c r="C930" s="21">
        <f>C928-C929</f>
        <v>550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550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 x14ac:dyDescent="0.4">
      <c r="B931" s="176" t="str">
        <f>IF(C930&lt;0,"NO PAGAR","COBRAR")</f>
        <v>COBRAR</v>
      </c>
      <c r="C931" s="176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6" t="str">
        <f>IF(Y930&lt;0,"NO PAGAR","COBRAR")</f>
        <v>COBRAR</v>
      </c>
      <c r="Y931" s="176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 x14ac:dyDescent="0.25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E946" s="14"/>
      <c r="V946" s="17"/>
      <c r="X946" s="12"/>
      <c r="Y946" s="10"/>
      <c r="AA946" s="14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1"/>
      <c r="C951" s="10"/>
      <c r="V951" s="17"/>
      <c r="X951" s="11"/>
      <c r="Y951" s="10"/>
    </row>
    <row r="952" spans="2:27" x14ac:dyDescent="0.25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 x14ac:dyDescent="0.25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 x14ac:dyDescent="0.25">
      <c r="E954" s="1" t="s">
        <v>19</v>
      </c>
      <c r="V954" s="17"/>
      <c r="AA954" s="1" t="s">
        <v>19</v>
      </c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V964" s="17"/>
    </row>
    <row r="965" spans="1:43" x14ac:dyDescent="0.25">
      <c r="H965" s="174" t="s">
        <v>30</v>
      </c>
      <c r="I965" s="174"/>
      <c r="J965" s="174"/>
      <c r="V965" s="17"/>
      <c r="AA965" s="174" t="s">
        <v>31</v>
      </c>
      <c r="AB965" s="174"/>
      <c r="AC965" s="174"/>
    </row>
    <row r="966" spans="1:43" x14ac:dyDescent="0.25">
      <c r="H966" s="174"/>
      <c r="I966" s="174"/>
      <c r="J966" s="174"/>
      <c r="V966" s="17"/>
      <c r="AA966" s="174"/>
      <c r="AB966" s="174"/>
      <c r="AC966" s="174"/>
    </row>
    <row r="967" spans="1:43" x14ac:dyDescent="0.25">
      <c r="V967" s="17"/>
    </row>
    <row r="968" spans="1:43" x14ac:dyDescent="0.25">
      <c r="V968" s="17"/>
    </row>
    <row r="969" spans="1:43" ht="23.25" x14ac:dyDescent="0.35">
      <c r="B969" s="24" t="s">
        <v>73</v>
      </c>
      <c r="V969" s="17"/>
      <c r="X969" s="22" t="s">
        <v>71</v>
      </c>
    </row>
    <row r="970" spans="1:43" ht="23.25" x14ac:dyDescent="0.35">
      <c r="B970" s="23" t="s">
        <v>32</v>
      </c>
      <c r="C970" s="20">
        <f>IF(X925="PAGADO",0,C930)</f>
        <v>550</v>
      </c>
      <c r="E970" s="175" t="s">
        <v>20</v>
      </c>
      <c r="F970" s="175"/>
      <c r="G970" s="175"/>
      <c r="H970" s="175"/>
      <c r="V970" s="17"/>
      <c r="X970" s="23" t="s">
        <v>32</v>
      </c>
      <c r="Y970" s="20">
        <f>IF(B1770="PAGADO",0,C975)</f>
        <v>550</v>
      </c>
      <c r="AA970" s="175" t="s">
        <v>20</v>
      </c>
      <c r="AB970" s="175"/>
      <c r="AC970" s="175"/>
      <c r="AD970" s="175"/>
    </row>
    <row r="971" spans="1:43" x14ac:dyDescent="0.25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 x14ac:dyDescent="0.25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 x14ac:dyDescent="0.25">
      <c r="B973" s="1" t="s">
        <v>24</v>
      </c>
      <c r="C973" s="19">
        <f>IF(C970&gt;0,C970+C971,C971)</f>
        <v>550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550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6" t="s">
        <v>26</v>
      </c>
      <c r="C975" s="21">
        <f>C973-C974</f>
        <v>550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550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 x14ac:dyDescent="0.3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7" t="str">
        <f>IF(Y975&lt;0,"NO PAGAR","COBRAR'")</f>
        <v>COBRAR'</v>
      </c>
      <c r="Y976" s="17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177" t="str">
        <f>IF(C975&lt;0,"NO PAGAR","COBRAR'")</f>
        <v>COBRAR'</v>
      </c>
      <c r="C977" s="17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E991" s="14"/>
      <c r="V991" s="17"/>
      <c r="X991" s="12"/>
      <c r="Y991" s="10"/>
      <c r="AA991" s="14"/>
    </row>
    <row r="992" spans="2:41" x14ac:dyDescent="0.25">
      <c r="B992" s="12"/>
      <c r="C992" s="10"/>
      <c r="V992" s="17"/>
      <c r="X992" s="12"/>
      <c r="Y992" s="10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1"/>
      <c r="C997" s="10"/>
      <c r="V997" s="17"/>
      <c r="X997" s="11"/>
      <c r="Y997" s="10"/>
    </row>
    <row r="998" spans="2:27" x14ac:dyDescent="0.25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 x14ac:dyDescent="0.25">
      <c r="E999" s="1" t="s">
        <v>19</v>
      </c>
      <c r="V999" s="17"/>
      <c r="AA999" s="1" t="s">
        <v>19</v>
      </c>
    </row>
    <row r="1000" spans="2:27" x14ac:dyDescent="0.25">
      <c r="V1000" s="17"/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  <c r="AC1012" s="173" t="s">
        <v>29</v>
      </c>
      <c r="AD1012" s="173"/>
      <c r="AE1012" s="173"/>
    </row>
    <row r="1013" spans="2:41" x14ac:dyDescent="0.25">
      <c r="H1013" s="174" t="s">
        <v>28</v>
      </c>
      <c r="I1013" s="174"/>
      <c r="J1013" s="174"/>
      <c r="V1013" s="17"/>
      <c r="AC1013" s="173"/>
      <c r="AD1013" s="173"/>
      <c r="AE1013" s="173"/>
    </row>
    <row r="1014" spans="2:41" x14ac:dyDescent="0.25">
      <c r="H1014" s="174"/>
      <c r="I1014" s="174"/>
      <c r="J1014" s="174"/>
      <c r="V1014" s="17"/>
      <c r="AC1014" s="173"/>
      <c r="AD1014" s="173"/>
      <c r="AE1014" s="173"/>
    </row>
    <row r="1015" spans="2:41" x14ac:dyDescent="0.25">
      <c r="V1015" s="17"/>
    </row>
    <row r="1016" spans="2:41" x14ac:dyDescent="0.25">
      <c r="V1016" s="17"/>
    </row>
    <row r="1017" spans="2:41" ht="23.25" x14ac:dyDescent="0.35">
      <c r="B1017" s="22" t="s">
        <v>72</v>
      </c>
      <c r="V1017" s="17"/>
      <c r="X1017" s="22" t="s">
        <v>74</v>
      </c>
    </row>
    <row r="1018" spans="2:41" ht="23.25" x14ac:dyDescent="0.35">
      <c r="B1018" s="23" t="s">
        <v>32</v>
      </c>
      <c r="C1018" s="20">
        <f>IF(X970="PAGADO",0,Y975)</f>
        <v>550</v>
      </c>
      <c r="E1018" s="175" t="s">
        <v>20</v>
      </c>
      <c r="F1018" s="175"/>
      <c r="G1018" s="175"/>
      <c r="H1018" s="175"/>
      <c r="V1018" s="17"/>
      <c r="X1018" s="23" t="s">
        <v>32</v>
      </c>
      <c r="Y1018" s="20">
        <f>IF(B1018="PAGADO",0,C1023)</f>
        <v>550</v>
      </c>
      <c r="AA1018" s="175" t="s">
        <v>20</v>
      </c>
      <c r="AB1018" s="175"/>
      <c r="AC1018" s="175"/>
      <c r="AD1018" s="175"/>
    </row>
    <row r="1019" spans="2:41" x14ac:dyDescent="0.25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 x14ac:dyDescent="0.25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" t="s">
        <v>24</v>
      </c>
      <c r="C1021" s="19">
        <f>IF(C1018&gt;0,C1018+C1019,C1019)</f>
        <v>550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550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6" t="s">
        <v>25</v>
      </c>
      <c r="C1023" s="21">
        <f>C1021-C1022</f>
        <v>550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550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 x14ac:dyDescent="0.4">
      <c r="B1024" s="176" t="str">
        <f>IF(C1023&lt;0,"NO PAGAR","COBRAR")</f>
        <v>COBRAR</v>
      </c>
      <c r="C1024" s="176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6" t="str">
        <f>IF(Y1023&lt;0,"NO PAGAR","COBRAR")</f>
        <v>COBRAR</v>
      </c>
      <c r="Y1024" s="176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 x14ac:dyDescent="0.25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 x14ac:dyDescent="0.25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E1039" s="14"/>
      <c r="V1039" s="17"/>
      <c r="X1039" s="12"/>
      <c r="Y1039" s="10"/>
      <c r="AA1039" s="14"/>
    </row>
    <row r="1040" spans="2:41" x14ac:dyDescent="0.25">
      <c r="B1040" s="12"/>
      <c r="C1040" s="10"/>
      <c r="V1040" s="17"/>
      <c r="X1040" s="12"/>
      <c r="Y1040" s="10"/>
    </row>
    <row r="1041" spans="1:43" x14ac:dyDescent="0.25">
      <c r="B1041" s="12"/>
      <c r="C1041" s="10"/>
      <c r="V1041" s="17"/>
      <c r="X1041" s="12"/>
      <c r="Y1041" s="10"/>
    </row>
    <row r="1042" spans="1:43" x14ac:dyDescent="0.25">
      <c r="B1042" s="12"/>
      <c r="C1042" s="10"/>
      <c r="V1042" s="17"/>
      <c r="X1042" s="12"/>
      <c r="Y1042" s="10"/>
    </row>
    <row r="1043" spans="1:43" x14ac:dyDescent="0.25">
      <c r="B1043" s="12"/>
      <c r="C1043" s="10"/>
      <c r="V1043" s="17"/>
      <c r="X1043" s="12"/>
      <c r="Y1043" s="10"/>
    </row>
    <row r="1044" spans="1:43" x14ac:dyDescent="0.25">
      <c r="B1044" s="11"/>
      <c r="C1044" s="10"/>
      <c r="V1044" s="17"/>
      <c r="X1044" s="11"/>
      <c r="Y1044" s="10"/>
    </row>
    <row r="1045" spans="1:43" x14ac:dyDescent="0.25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 x14ac:dyDescent="0.25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 x14ac:dyDescent="0.25">
      <c r="E1047" s="1" t="s">
        <v>19</v>
      </c>
      <c r="V1047" s="17"/>
      <c r="AA1047" s="1" t="s">
        <v>19</v>
      </c>
    </row>
    <row r="1048" spans="1:43" x14ac:dyDescent="0.25">
      <c r="V1048" s="17"/>
    </row>
    <row r="1049" spans="1:43" x14ac:dyDescent="0.25">
      <c r="V1049" s="17"/>
    </row>
    <row r="1050" spans="1:43" x14ac:dyDescent="0.25">
      <c r="V1050" s="17"/>
    </row>
    <row r="1051" spans="1:43" x14ac:dyDescent="0.25">
      <c r="V1051" s="17"/>
    </row>
    <row r="1052" spans="1:43" x14ac:dyDescent="0.25">
      <c r="V1052" s="17"/>
    </row>
    <row r="1053" spans="1:43" x14ac:dyDescent="0.25">
      <c r="V1053" s="17"/>
    </row>
    <row r="1054" spans="1:43" x14ac:dyDescent="0.25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 x14ac:dyDescent="0.25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 x14ac:dyDescent="0.25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 x14ac:dyDescent="0.25">
      <c r="V1057" s="17"/>
    </row>
    <row r="1058" spans="2:41" x14ac:dyDescent="0.25">
      <c r="H1058" s="174" t="s">
        <v>30</v>
      </c>
      <c r="I1058" s="174"/>
      <c r="J1058" s="174"/>
      <c r="V1058" s="17"/>
      <c r="AA1058" s="174" t="s">
        <v>31</v>
      </c>
      <c r="AB1058" s="174"/>
      <c r="AC1058" s="174"/>
    </row>
    <row r="1059" spans="2:41" x14ac:dyDescent="0.25">
      <c r="H1059" s="174"/>
      <c r="I1059" s="174"/>
      <c r="J1059" s="174"/>
      <c r="V1059" s="17"/>
      <c r="AA1059" s="174"/>
      <c r="AB1059" s="174"/>
      <c r="AC1059" s="174"/>
    </row>
    <row r="1060" spans="2:41" x14ac:dyDescent="0.25">
      <c r="V1060" s="17"/>
    </row>
    <row r="1061" spans="2:41" x14ac:dyDescent="0.25">
      <c r="V1061" s="17"/>
    </row>
    <row r="1062" spans="2:41" ht="23.25" x14ac:dyDescent="0.35">
      <c r="B1062" s="24" t="s">
        <v>72</v>
      </c>
      <c r="V1062" s="17"/>
      <c r="X1062" s="22" t="s">
        <v>72</v>
      </c>
    </row>
    <row r="1063" spans="2:41" ht="23.25" x14ac:dyDescent="0.35">
      <c r="B1063" s="23" t="s">
        <v>32</v>
      </c>
      <c r="C1063" s="20">
        <f>IF(X1018="PAGADO",0,C1023)</f>
        <v>550</v>
      </c>
      <c r="E1063" s="175" t="s">
        <v>20</v>
      </c>
      <c r="F1063" s="175"/>
      <c r="G1063" s="175"/>
      <c r="H1063" s="175"/>
      <c r="V1063" s="17"/>
      <c r="X1063" s="23" t="s">
        <v>32</v>
      </c>
      <c r="Y1063" s="20">
        <f>IF(B1863="PAGADO",0,C1068)</f>
        <v>550</v>
      </c>
      <c r="AA1063" s="175" t="s">
        <v>20</v>
      </c>
      <c r="AB1063" s="175"/>
      <c r="AC1063" s="175"/>
      <c r="AD1063" s="175"/>
    </row>
    <row r="1064" spans="2:41" x14ac:dyDescent="0.25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 x14ac:dyDescent="0.25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" t="s">
        <v>24</v>
      </c>
      <c r="C1066" s="19">
        <f>IF(C1063&gt;0,C1063+C1064,C1064)</f>
        <v>550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550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6" t="s">
        <v>26</v>
      </c>
      <c r="C1068" s="21">
        <f>C1066-C1067</f>
        <v>550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550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 x14ac:dyDescent="0.3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7" t="str">
        <f>IF(Y1068&lt;0,"NO PAGAR","COBRAR'")</f>
        <v>COBRAR'</v>
      </c>
      <c r="Y1069" s="177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 x14ac:dyDescent="0.35">
      <c r="B1070" s="177" t="str">
        <f>IF(C1068&lt;0,"NO PAGAR","COBRAR'")</f>
        <v>COBRAR'</v>
      </c>
      <c r="C1070" s="177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 x14ac:dyDescent="0.25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2"/>
      <c r="C1084" s="10"/>
      <c r="E1084" s="14"/>
      <c r="V1084" s="17"/>
      <c r="X1084" s="12"/>
      <c r="Y1084" s="10"/>
      <c r="AA1084" s="14"/>
    </row>
    <row r="1085" spans="2:41" x14ac:dyDescent="0.25">
      <c r="B1085" s="12"/>
      <c r="C1085" s="10"/>
      <c r="V1085" s="17"/>
      <c r="X1085" s="12"/>
      <c r="Y1085" s="10"/>
    </row>
    <row r="1086" spans="2:41" x14ac:dyDescent="0.25">
      <c r="B1086" s="12"/>
      <c r="C1086" s="10"/>
      <c r="V1086" s="17"/>
      <c r="X1086" s="12"/>
      <c r="Y1086" s="10"/>
    </row>
    <row r="1087" spans="2:41" x14ac:dyDescent="0.25">
      <c r="B1087" s="12"/>
      <c r="C1087" s="10"/>
      <c r="V1087" s="17"/>
      <c r="X1087" s="12"/>
      <c r="Y1087" s="10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1"/>
      <c r="C1090" s="10"/>
      <c r="V1090" s="17"/>
      <c r="X1090" s="11"/>
      <c r="Y1090" s="10"/>
    </row>
    <row r="1091" spans="2:27" x14ac:dyDescent="0.25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 x14ac:dyDescent="0.25">
      <c r="E1092" s="1" t="s">
        <v>19</v>
      </c>
      <c r="V1092" s="17"/>
      <c r="AA1092" s="1" t="s">
        <v>19</v>
      </c>
    </row>
    <row r="1093" spans="2:27" x14ac:dyDescent="0.25">
      <c r="V1093" s="17"/>
    </row>
    <row r="1094" spans="2:27" x14ac:dyDescent="0.25">
      <c r="V1094" s="17"/>
    </row>
    <row r="1095" spans="2:27" x14ac:dyDescent="0.25">
      <c r="V1095" s="17"/>
    </row>
    <row r="1096" spans="2:27" x14ac:dyDescent="0.25">
      <c r="V1096" s="17"/>
    </row>
    <row r="1097" spans="2:27" x14ac:dyDescent="0.25">
      <c r="V1097" s="17"/>
    </row>
    <row r="1098" spans="2:27" x14ac:dyDescent="0.25">
      <c r="V1098" s="17"/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8"/>
  <sheetViews>
    <sheetView topLeftCell="R499" zoomScaleNormal="100" workbookViewId="0">
      <selection activeCell="AB506" sqref="AB50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62</v>
      </c>
      <c r="AB8" s="175"/>
      <c r="AC8" s="175"/>
      <c r="AD8" s="17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75" t="s">
        <v>206</v>
      </c>
      <c r="F53" s="175"/>
      <c r="G53" s="175"/>
      <c r="H53" s="175"/>
      <c r="V53" s="17"/>
      <c r="X53" s="23" t="s">
        <v>32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73" t="s">
        <v>29</v>
      </c>
      <c r="AD100" s="173"/>
      <c r="AE100" s="173"/>
    </row>
    <row r="101" spans="2:41" x14ac:dyDescent="0.25">
      <c r="H101" s="174" t="s">
        <v>28</v>
      </c>
      <c r="I101" s="174"/>
      <c r="J101" s="174"/>
      <c r="V101" s="17"/>
      <c r="AC101" s="173"/>
      <c r="AD101" s="173"/>
      <c r="AE101" s="173"/>
    </row>
    <row r="102" spans="2:41" x14ac:dyDescent="0.25">
      <c r="H102" s="174"/>
      <c r="I102" s="174"/>
      <c r="J102" s="174"/>
      <c r="V102" s="17"/>
      <c r="AC102" s="173"/>
      <c r="AD102" s="173"/>
      <c r="AE102" s="17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 x14ac:dyDescent="0.25">
      <c r="H147" s="174"/>
      <c r="I147" s="174"/>
      <c r="J147" s="174"/>
      <c r="V147" s="17"/>
      <c r="AA147" s="174"/>
      <c r="AB147" s="174"/>
      <c r="AC147" s="17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75" t="s">
        <v>345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77" t="str">
        <f>IF(C156&lt;0,"NO PAGAR","COBRAR'")</f>
        <v>COBRAR'</v>
      </c>
      <c r="C158" s="177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68" t="s">
        <v>9</v>
      </c>
      <c r="C159" s="169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70" t="s">
        <v>7</v>
      </c>
      <c r="F167" s="171"/>
      <c r="G167" s="17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73" t="s">
        <v>29</v>
      </c>
      <c r="AD185" s="173"/>
      <c r="AE185" s="173"/>
    </row>
    <row r="186" spans="2:41" x14ac:dyDescent="0.25">
      <c r="H186" s="174" t="s">
        <v>28</v>
      </c>
      <c r="I186" s="174"/>
      <c r="J186" s="174"/>
      <c r="V186" s="17"/>
      <c r="AC186" s="173"/>
      <c r="AD186" s="173"/>
      <c r="AE186" s="173"/>
    </row>
    <row r="187" spans="2:41" x14ac:dyDescent="0.25">
      <c r="H187" s="174"/>
      <c r="I187" s="174"/>
      <c r="J187" s="174"/>
      <c r="V187" s="17"/>
      <c r="AC187" s="173"/>
      <c r="AD187" s="173"/>
      <c r="AE187" s="17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75" t="s">
        <v>311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76" t="str">
        <f>IF(C196&lt;0,"NO PAGAR","COBRAR")</f>
        <v>COBRAR</v>
      </c>
      <c r="C197" s="176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COBRAR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70" t="s">
        <v>7</v>
      </c>
      <c r="F207" s="171"/>
      <c r="G207" s="17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 x14ac:dyDescent="0.25">
      <c r="H232" s="174"/>
      <c r="I232" s="174"/>
      <c r="J232" s="174"/>
      <c r="V232" s="17"/>
      <c r="AA232" s="174"/>
      <c r="AB232" s="174"/>
      <c r="AC232" s="17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82</v>
      </c>
      <c r="Y236" s="20">
        <f>IF(B1016="PAGADO",0,C241)</f>
        <v>0</v>
      </c>
      <c r="AA236" s="175" t="s">
        <v>253</v>
      </c>
      <c r="AB236" s="175"/>
      <c r="AC236" s="175"/>
      <c r="AD236" s="175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COBRAR'</v>
      </c>
      <c r="Y242" s="17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77" t="str">
        <f>IF(C241&lt;0,"NO PAGAR","COBRAR'")</f>
        <v>COBRAR'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73" t="s">
        <v>29</v>
      </c>
      <c r="AD277" s="173"/>
      <c r="AE277" s="173"/>
    </row>
    <row r="278" spans="2:41" x14ac:dyDescent="0.25">
      <c r="H278" s="174" t="s">
        <v>28</v>
      </c>
      <c r="I278" s="174"/>
      <c r="J278" s="174"/>
      <c r="V278" s="17"/>
      <c r="AC278" s="173"/>
      <c r="AD278" s="173"/>
      <c r="AE278" s="173"/>
    </row>
    <row r="279" spans="2:41" x14ac:dyDescent="0.25">
      <c r="H279" s="174"/>
      <c r="I279" s="174"/>
      <c r="J279" s="174"/>
      <c r="V279" s="17"/>
      <c r="AC279" s="173"/>
      <c r="AD279" s="173"/>
      <c r="AE279" s="17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76" t="str">
        <f>IF(C288&lt;0,"NO PAGAR","COBRAR")</f>
        <v>COBRAR</v>
      </c>
      <c r="C289" s="17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COBRAR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 x14ac:dyDescent="0.25">
      <c r="H324" s="174"/>
      <c r="I324" s="174"/>
      <c r="J324" s="174"/>
      <c r="V324" s="17"/>
      <c r="AA324" s="174"/>
      <c r="AB324" s="174"/>
      <c r="AC324" s="17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75" t="s">
        <v>20</v>
      </c>
      <c r="F328" s="175"/>
      <c r="G328" s="175"/>
      <c r="H328" s="175"/>
      <c r="V328" s="17"/>
      <c r="X328" s="23" t="s">
        <v>82</v>
      </c>
      <c r="Y328" s="20">
        <f>IF(B1108="PAGADO",0,C333)</f>
        <v>0</v>
      </c>
      <c r="AA328" s="175" t="s">
        <v>701</v>
      </c>
      <c r="AB328" s="175"/>
      <c r="AC328" s="175"/>
      <c r="AD328" s="175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COBRAR'</v>
      </c>
      <c r="Y334" s="177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 x14ac:dyDescent="0.35">
      <c r="B335" s="177" t="str">
        <f>IF(C333&lt;0,"NO PAGAR","COBRAR'")</f>
        <v>COBRAR'</v>
      </c>
      <c r="C335" s="17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 x14ac:dyDescent="0.25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73" t="s">
        <v>29</v>
      </c>
      <c r="AD363" s="173"/>
      <c r="AE363" s="173"/>
    </row>
    <row r="364" spans="2:31" x14ac:dyDescent="0.25">
      <c r="H364" s="174" t="s">
        <v>28</v>
      </c>
      <c r="I364" s="174"/>
      <c r="J364" s="174"/>
      <c r="V364" s="17"/>
      <c r="AC364" s="173"/>
      <c r="AD364" s="173"/>
      <c r="AE364" s="173"/>
    </row>
    <row r="365" spans="2:31" x14ac:dyDescent="0.25">
      <c r="H365" s="174"/>
      <c r="I365" s="174"/>
      <c r="J365" s="174"/>
      <c r="V365" s="17"/>
      <c r="AC365" s="173"/>
      <c r="AD365" s="173"/>
      <c r="AE365" s="173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75" t="s">
        <v>20</v>
      </c>
      <c r="F369" s="175"/>
      <c r="G369" s="175"/>
      <c r="H369" s="175"/>
      <c r="V369" s="17"/>
      <c r="X369" s="23" t="s">
        <v>32</v>
      </c>
      <c r="Y369" s="20">
        <f>IF(B369="PAGADO",0,C374)</f>
        <v>0</v>
      </c>
      <c r="AA369" s="175" t="s">
        <v>20</v>
      </c>
      <c r="AB369" s="175"/>
      <c r="AC369" s="175"/>
      <c r="AD369" s="175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76" t="str">
        <f>IF(C374&lt;0,"NO PAGAR","COBRAR")</f>
        <v>COBRAR</v>
      </c>
      <c r="C375" s="17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76" t="str">
        <f>IF(Y374&lt;0,"NO PAGAR","COBRAR")</f>
        <v>COBRAR</v>
      </c>
      <c r="Y375" s="17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68" t="s">
        <v>9</v>
      </c>
      <c r="C376" s="16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8" t="s">
        <v>9</v>
      </c>
      <c r="Y376" s="16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70" t="s">
        <v>7</v>
      </c>
      <c r="F385" s="171"/>
      <c r="G385" s="17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70" t="s">
        <v>7</v>
      </c>
      <c r="AB385" s="171"/>
      <c r="AC385" s="17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70" t="s">
        <v>7</v>
      </c>
      <c r="O387" s="171"/>
      <c r="P387" s="171"/>
      <c r="Q387" s="172"/>
      <c r="R387" s="18">
        <f>SUM(R371:R386)</f>
        <v>0</v>
      </c>
      <c r="S387" s="3"/>
      <c r="V387" s="17"/>
      <c r="X387" s="12"/>
      <c r="Y387" s="10"/>
      <c r="AJ387" s="170" t="s">
        <v>7</v>
      </c>
      <c r="AK387" s="171"/>
      <c r="AL387" s="171"/>
      <c r="AM387" s="172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74" t="s">
        <v>30</v>
      </c>
      <c r="I409" s="174"/>
      <c r="J409" s="174"/>
      <c r="V409" s="17"/>
      <c r="AA409" s="174" t="s">
        <v>31</v>
      </c>
      <c r="AB409" s="174"/>
      <c r="AC409" s="174"/>
    </row>
    <row r="410" spans="1:43" x14ac:dyDescent="0.25">
      <c r="H410" s="174"/>
      <c r="I410" s="174"/>
      <c r="J410" s="174"/>
      <c r="V410" s="17"/>
      <c r="AA410" s="174"/>
      <c r="AB410" s="174"/>
      <c r="AC410" s="174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75" t="s">
        <v>311</v>
      </c>
      <c r="F414" s="175"/>
      <c r="G414" s="175"/>
      <c r="H414" s="175"/>
      <c r="V414" s="17"/>
      <c r="X414" s="23" t="s">
        <v>32</v>
      </c>
      <c r="Y414" s="20">
        <f>IF(B414="PAGADO",0,C419)</f>
        <v>0</v>
      </c>
      <c r="AA414" s="175" t="s">
        <v>20</v>
      </c>
      <c r="AB414" s="175"/>
      <c r="AC414" s="175"/>
      <c r="AD414" s="175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77" t="str">
        <f>IF(Y419&lt;0,"NO PAGAR","COBRAR'")</f>
        <v>COBRAR'</v>
      </c>
      <c r="Y420" s="17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77" t="str">
        <f>IF(C419&lt;0,"NO PAGAR","COBRAR'")</f>
        <v>COBRAR'</v>
      </c>
      <c r="C421" s="177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68" t="s">
        <v>9</v>
      </c>
      <c r="C422" s="169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68" t="s">
        <v>9</v>
      </c>
      <c r="Y422" s="16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70" t="s">
        <v>7</v>
      </c>
      <c r="F430" s="171"/>
      <c r="G430" s="17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70" t="s">
        <v>7</v>
      </c>
      <c r="AB430" s="171"/>
      <c r="AC430" s="17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70" t="s">
        <v>7</v>
      </c>
      <c r="O432" s="171"/>
      <c r="P432" s="171"/>
      <c r="Q432" s="172"/>
      <c r="R432" s="18">
        <f>SUM(R416:R431)</f>
        <v>0</v>
      </c>
      <c r="S432" s="3"/>
      <c r="V432" s="17"/>
      <c r="X432" s="12"/>
      <c r="Y432" s="10"/>
      <c r="AJ432" s="170" t="s">
        <v>7</v>
      </c>
      <c r="AK432" s="171"/>
      <c r="AL432" s="171"/>
      <c r="AM432" s="172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73" t="s">
        <v>29</v>
      </c>
      <c r="AD453" s="173"/>
      <c r="AE453" s="173"/>
    </row>
    <row r="454" spans="2:41" x14ac:dyDescent="0.25">
      <c r="H454" s="174" t="s">
        <v>28</v>
      </c>
      <c r="I454" s="174"/>
      <c r="J454" s="174"/>
      <c r="V454" s="17"/>
      <c r="AC454" s="173"/>
      <c r="AD454" s="173"/>
      <c r="AE454" s="173"/>
    </row>
    <row r="455" spans="2:41" x14ac:dyDescent="0.25">
      <c r="H455" s="174"/>
      <c r="I455" s="174"/>
      <c r="J455" s="174"/>
      <c r="V455" s="17"/>
      <c r="AC455" s="173"/>
      <c r="AD455" s="173"/>
      <c r="AE455" s="173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175" t="s">
        <v>20</v>
      </c>
      <c r="F459" s="175"/>
      <c r="G459" s="175"/>
      <c r="H459" s="175"/>
      <c r="V459" s="17"/>
      <c r="X459" s="23" t="s">
        <v>32</v>
      </c>
      <c r="Y459" s="20">
        <f>IF(B459="PAGADO",0,C464)</f>
        <v>0</v>
      </c>
      <c r="AA459" s="175" t="s">
        <v>20</v>
      </c>
      <c r="AB459" s="175"/>
      <c r="AC459" s="175"/>
      <c r="AD459" s="175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76" t="str">
        <f>IF(C464&lt;0,"NO PAGAR","COBRAR")</f>
        <v>COBRAR</v>
      </c>
      <c r="C465" s="17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76" t="str">
        <f>IF(Y464&lt;0,"NO PAGAR","COBRAR")</f>
        <v>COBRAR</v>
      </c>
      <c r="Y465" s="17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68" t="s">
        <v>9</v>
      </c>
      <c r="C466" s="16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8" t="s">
        <v>9</v>
      </c>
      <c r="Y466" s="16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70" t="s">
        <v>7</v>
      </c>
      <c r="F475" s="171"/>
      <c r="G475" s="17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70" t="s">
        <v>7</v>
      </c>
      <c r="AB475" s="171"/>
      <c r="AC475" s="17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70" t="s">
        <v>7</v>
      </c>
      <c r="O477" s="171"/>
      <c r="P477" s="171"/>
      <c r="Q477" s="172"/>
      <c r="R477" s="18">
        <f>SUM(R461:R476)</f>
        <v>0</v>
      </c>
      <c r="S477" s="3"/>
      <c r="V477" s="17"/>
      <c r="X477" s="12"/>
      <c r="Y477" s="10"/>
      <c r="AJ477" s="170" t="s">
        <v>7</v>
      </c>
      <c r="AK477" s="171"/>
      <c r="AL477" s="171"/>
      <c r="AM477" s="172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74" t="s">
        <v>30</v>
      </c>
      <c r="I499" s="174"/>
      <c r="J499" s="174"/>
      <c r="V499" s="17"/>
      <c r="AA499" s="174" t="s">
        <v>31</v>
      </c>
      <c r="AB499" s="174"/>
      <c r="AC499" s="174"/>
    </row>
    <row r="500" spans="1:43" x14ac:dyDescent="0.25">
      <c r="H500" s="174"/>
      <c r="I500" s="174"/>
      <c r="J500" s="174"/>
      <c r="V500" s="17"/>
      <c r="AA500" s="174"/>
      <c r="AB500" s="174"/>
      <c r="AC500" s="174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175" t="s">
        <v>253</v>
      </c>
      <c r="F504" s="175"/>
      <c r="G504" s="175"/>
      <c r="H504" s="175"/>
      <c r="V504" s="17"/>
      <c r="X504" s="23" t="s">
        <v>32</v>
      </c>
      <c r="Y504" s="20">
        <f>IF(B504="PAGADO",0,C509)</f>
        <v>0</v>
      </c>
      <c r="AA504" s="175" t="s">
        <v>1010</v>
      </c>
      <c r="AB504" s="175"/>
      <c r="AC504" s="175"/>
      <c r="AD504" s="175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971</v>
      </c>
      <c r="N506" s="3"/>
      <c r="O506" s="3"/>
      <c r="P506" s="3"/>
      <c r="Q506" s="3"/>
      <c r="R506" s="18"/>
      <c r="S506" s="3"/>
      <c r="V506" s="17"/>
      <c r="Y506" s="20"/>
      <c r="AA506" s="4">
        <v>45101</v>
      </c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970</v>
      </c>
      <c r="H507" s="5">
        <v>10</v>
      </c>
      <c r="I507" t="s">
        <v>972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970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502</v>
      </c>
      <c r="G509" s="3" t="s">
        <v>99</v>
      </c>
      <c r="H509" s="5">
        <v>40</v>
      </c>
      <c r="I509" t="s">
        <v>973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974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77" t="str">
        <f>IF(Y509&lt;0,"NO PAGAR","COBRAR'")</f>
        <v>COBRAR'</v>
      </c>
      <c r="Y510" s="17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77" t="str">
        <f>IF(C509&lt;0,"NO PAGAR","COBRAR'")</f>
        <v>COBRAR'</v>
      </c>
      <c r="C511" s="17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68" t="s">
        <v>9</v>
      </c>
      <c r="C512" s="16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68" t="s">
        <v>9</v>
      </c>
      <c r="Y512" s="16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70" t="s">
        <v>7</v>
      </c>
      <c r="F520" s="171"/>
      <c r="G520" s="17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70" t="s">
        <v>7</v>
      </c>
      <c r="AB520" s="171"/>
      <c r="AC520" s="17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70" t="s">
        <v>7</v>
      </c>
      <c r="O522" s="171"/>
      <c r="P522" s="171"/>
      <c r="Q522" s="172"/>
      <c r="R522" s="18">
        <f>SUM(R506:R521)</f>
        <v>0</v>
      </c>
      <c r="S522" s="3"/>
      <c r="V522" s="17"/>
      <c r="X522" s="12"/>
      <c r="Y522" s="10"/>
      <c r="AJ522" s="170" t="s">
        <v>7</v>
      </c>
      <c r="AK522" s="171"/>
      <c r="AL522" s="171"/>
      <c r="AM522" s="172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73" t="s">
        <v>29</v>
      </c>
      <c r="AD546" s="173"/>
      <c r="AE546" s="173"/>
    </row>
    <row r="547" spans="2:41" x14ac:dyDescent="0.25">
      <c r="H547" s="174" t="s">
        <v>28</v>
      </c>
      <c r="I547" s="174"/>
      <c r="J547" s="174"/>
      <c r="V547" s="17"/>
      <c r="AC547" s="173"/>
      <c r="AD547" s="173"/>
      <c r="AE547" s="173"/>
    </row>
    <row r="548" spans="2:41" x14ac:dyDescent="0.25">
      <c r="H548" s="174"/>
      <c r="I548" s="174"/>
      <c r="J548" s="174"/>
      <c r="V548" s="17"/>
      <c r="AC548" s="173"/>
      <c r="AD548" s="173"/>
      <c r="AE548" s="173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IF(X504="PAGADO",0,Y509)</f>
        <v>0</v>
      </c>
      <c r="E552" s="175" t="s">
        <v>20</v>
      </c>
      <c r="F552" s="175"/>
      <c r="G552" s="175"/>
      <c r="H552" s="175"/>
      <c r="V552" s="17"/>
      <c r="X552" s="23" t="s">
        <v>32</v>
      </c>
      <c r="Y552" s="20">
        <f>IF(B552="PAGADO",0,C557)</f>
        <v>0</v>
      </c>
      <c r="AA552" s="175" t="s">
        <v>20</v>
      </c>
      <c r="AB552" s="175"/>
      <c r="AC552" s="175"/>
      <c r="AD552" s="175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76" t="str">
        <f>IF(C557&lt;0,"NO PAGAR","COBRAR")</f>
        <v>COBRAR</v>
      </c>
      <c r="C558" s="17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COBRAR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68" t="s">
        <v>9</v>
      </c>
      <c r="C559" s="16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>
        <f>IF(Y509&lt;=0,Y509*-1)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170" t="s">
        <v>7</v>
      </c>
      <c r="F568" s="171"/>
      <c r="G568" s="17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74" t="s">
        <v>30</v>
      </c>
      <c r="I592" s="174"/>
      <c r="J592" s="174"/>
      <c r="V592" s="17"/>
      <c r="AA592" s="174" t="s">
        <v>31</v>
      </c>
      <c r="AB592" s="174"/>
      <c r="AC592" s="174"/>
    </row>
    <row r="593" spans="2:41" x14ac:dyDescent="0.25">
      <c r="H593" s="174"/>
      <c r="I593" s="174"/>
      <c r="J593" s="174"/>
      <c r="V593" s="17"/>
      <c r="AA593" s="174"/>
      <c r="AB593" s="174"/>
      <c r="AC593" s="174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175" t="s">
        <v>20</v>
      </c>
      <c r="F597" s="175"/>
      <c r="G597" s="175"/>
      <c r="H597" s="175"/>
      <c r="V597" s="17"/>
      <c r="X597" s="23" t="s">
        <v>32</v>
      </c>
      <c r="Y597" s="20">
        <f>IF(B1397="PAGADO",0,C602)</f>
        <v>0</v>
      </c>
      <c r="AA597" s="175" t="s">
        <v>20</v>
      </c>
      <c r="AB597" s="175"/>
      <c r="AC597" s="175"/>
      <c r="AD597" s="175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7" t="str">
        <f>IF(Y602&lt;0,"NO PAGAR","COBRAR'")</f>
        <v>COBRAR'</v>
      </c>
      <c r="Y603" s="17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77" t="str">
        <f>IF(C602&lt;0,"NO PAGAR","COBRAR'")</f>
        <v>COBRAR'</v>
      </c>
      <c r="C604" s="17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73" t="s">
        <v>29</v>
      </c>
      <c r="AD639" s="173"/>
      <c r="AE639" s="173"/>
    </row>
    <row r="640" spans="2:31" x14ac:dyDescent="0.25">
      <c r="H640" s="174" t="s">
        <v>28</v>
      </c>
      <c r="I640" s="174"/>
      <c r="J640" s="174"/>
      <c r="V640" s="17"/>
      <c r="AC640" s="173"/>
      <c r="AD640" s="173"/>
      <c r="AE640" s="173"/>
    </row>
    <row r="641" spans="2:41" x14ac:dyDescent="0.25">
      <c r="H641" s="174"/>
      <c r="I641" s="174"/>
      <c r="J641" s="174"/>
      <c r="V641" s="17"/>
      <c r="AC641" s="173"/>
      <c r="AD641" s="173"/>
      <c r="AE641" s="173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175" t="s">
        <v>20</v>
      </c>
      <c r="F645" s="175"/>
      <c r="G645" s="175"/>
      <c r="H645" s="175"/>
      <c r="V645" s="17"/>
      <c r="X645" s="23" t="s">
        <v>32</v>
      </c>
      <c r="Y645" s="20">
        <f>IF(B645="PAGADO",0,C650)</f>
        <v>0</v>
      </c>
      <c r="AA645" s="175" t="s">
        <v>20</v>
      </c>
      <c r="AB645" s="175"/>
      <c r="AC645" s="175"/>
      <c r="AD645" s="175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76" t="str">
        <f>IF(C650&lt;0,"NO PAGAR","COBRAR")</f>
        <v>COBRAR</v>
      </c>
      <c r="C651" s="17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6" t="str">
        <f>IF(Y650&lt;0,"NO PAGAR","COBRAR")</f>
        <v>COBRAR</v>
      </c>
      <c r="Y651" s="17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V665" s="17"/>
      <c r="X665" s="12"/>
      <c r="Y665" s="10"/>
    </row>
    <row r="666" spans="2:41" x14ac:dyDescent="0.25">
      <c r="B666" s="12"/>
      <c r="C666" s="10"/>
      <c r="E666" s="14"/>
      <c r="V666" s="17"/>
      <c r="X666" s="12"/>
      <c r="Y666" s="10"/>
      <c r="AA666" s="14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V668" s="17"/>
      <c r="X668" s="12"/>
      <c r="Y668" s="10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1"/>
      <c r="C671" s="10"/>
      <c r="V671" s="17"/>
      <c r="X671" s="11"/>
      <c r="Y671" s="10"/>
    </row>
    <row r="672" spans="2:41" x14ac:dyDescent="0.25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 x14ac:dyDescent="0.25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 x14ac:dyDescent="0.25">
      <c r="E674" s="1" t="s">
        <v>19</v>
      </c>
      <c r="V674" s="17"/>
      <c r="AA674" s="1" t="s">
        <v>19</v>
      </c>
    </row>
    <row r="675" spans="1:43" x14ac:dyDescent="0.25">
      <c r="V675" s="17"/>
    </row>
    <row r="676" spans="1:43" x14ac:dyDescent="0.25">
      <c r="V676" s="17"/>
    </row>
    <row r="677" spans="1:43" x14ac:dyDescent="0.25">
      <c r="V677" s="17"/>
    </row>
    <row r="678" spans="1:43" x14ac:dyDescent="0.25">
      <c r="V678" s="17"/>
    </row>
    <row r="679" spans="1:43" x14ac:dyDescent="0.25">
      <c r="V679" s="17"/>
    </row>
    <row r="680" spans="1:43" x14ac:dyDescent="0.25">
      <c r="V680" s="17"/>
    </row>
    <row r="681" spans="1:4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5">
      <c r="V684" s="17"/>
    </row>
    <row r="685" spans="1:43" x14ac:dyDescent="0.25">
      <c r="H685" s="174" t="s">
        <v>30</v>
      </c>
      <c r="I685" s="174"/>
      <c r="J685" s="174"/>
      <c r="V685" s="17"/>
      <c r="AA685" s="174" t="s">
        <v>31</v>
      </c>
      <c r="AB685" s="174"/>
      <c r="AC685" s="174"/>
    </row>
    <row r="686" spans="1:43" x14ac:dyDescent="0.25">
      <c r="H686" s="174"/>
      <c r="I686" s="174"/>
      <c r="J686" s="174"/>
      <c r="V686" s="17"/>
      <c r="AA686" s="174"/>
      <c r="AB686" s="174"/>
      <c r="AC686" s="174"/>
    </row>
    <row r="687" spans="1:43" x14ac:dyDescent="0.25">
      <c r="V687" s="17"/>
    </row>
    <row r="688" spans="1:43" x14ac:dyDescent="0.25">
      <c r="V688" s="17"/>
    </row>
    <row r="689" spans="2:41" ht="23.25" x14ac:dyDescent="0.35">
      <c r="B689" s="24" t="s">
        <v>68</v>
      </c>
      <c r="V689" s="17"/>
      <c r="X689" s="22" t="s">
        <v>68</v>
      </c>
    </row>
    <row r="690" spans="2:41" ht="23.25" x14ac:dyDescent="0.35">
      <c r="B690" s="23" t="s">
        <v>32</v>
      </c>
      <c r="C690" s="20">
        <f>IF(X645="PAGADO",0,C650)</f>
        <v>0</v>
      </c>
      <c r="E690" s="175" t="s">
        <v>20</v>
      </c>
      <c r="F690" s="175"/>
      <c r="G690" s="175"/>
      <c r="H690" s="175"/>
      <c r="V690" s="17"/>
      <c r="X690" s="23" t="s">
        <v>32</v>
      </c>
      <c r="Y690" s="20">
        <f>IF(B1490="PAGADO",0,C695)</f>
        <v>0</v>
      </c>
      <c r="AA690" s="175" t="s">
        <v>20</v>
      </c>
      <c r="AB690" s="175"/>
      <c r="AC690" s="175"/>
      <c r="AD690" s="175"/>
    </row>
    <row r="691" spans="2:41" x14ac:dyDescent="0.25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 x14ac:dyDescent="0.25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7" t="str">
        <f>IF(Y695&lt;0,"NO PAGAR","COBRAR'")</f>
        <v>COBRAR'</v>
      </c>
      <c r="Y696" s="177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 x14ac:dyDescent="0.35">
      <c r="B697" s="177" t="str">
        <f>IF(C695&lt;0,"NO PAGAR","COBRAR'")</f>
        <v>COBRAR'</v>
      </c>
      <c r="C697" s="17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 x14ac:dyDescent="0.25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 x14ac:dyDescent="0.25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V710" s="17"/>
      <c r="X710" s="12"/>
      <c r="Y710" s="10"/>
    </row>
    <row r="711" spans="2:41" x14ac:dyDescent="0.25">
      <c r="B711" s="12"/>
      <c r="C711" s="10"/>
      <c r="E711" s="14"/>
      <c r="V711" s="17"/>
      <c r="X711" s="12"/>
      <c r="Y711" s="10"/>
      <c r="AA711" s="14"/>
    </row>
    <row r="712" spans="2:41" x14ac:dyDescent="0.25">
      <c r="B712" s="12"/>
      <c r="C712" s="10"/>
      <c r="V712" s="17"/>
      <c r="X712" s="12"/>
      <c r="Y712" s="10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1"/>
      <c r="C717" s="10"/>
      <c r="V717" s="17"/>
      <c r="X717" s="11"/>
      <c r="Y717" s="10"/>
    </row>
    <row r="718" spans="2:41" x14ac:dyDescent="0.25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 x14ac:dyDescent="0.25">
      <c r="E719" s="1" t="s">
        <v>19</v>
      </c>
      <c r="V719" s="17"/>
      <c r="AA719" s="1" t="s">
        <v>19</v>
      </c>
    </row>
    <row r="720" spans="2:41" x14ac:dyDescent="0.25">
      <c r="V720" s="17"/>
    </row>
    <row r="721" spans="8:31" x14ac:dyDescent="0.25">
      <c r="V721" s="17"/>
    </row>
    <row r="722" spans="8:31" x14ac:dyDescent="0.25">
      <c r="V722" s="17"/>
    </row>
    <row r="723" spans="8:31" x14ac:dyDescent="0.25">
      <c r="V723" s="17"/>
    </row>
    <row r="724" spans="8:31" x14ac:dyDescent="0.25">
      <c r="V724" s="17"/>
    </row>
    <row r="725" spans="8:31" x14ac:dyDescent="0.25">
      <c r="V725" s="17"/>
    </row>
    <row r="726" spans="8:31" x14ac:dyDescent="0.25">
      <c r="V726" s="17"/>
    </row>
    <row r="727" spans="8:31" x14ac:dyDescent="0.25">
      <c r="V727" s="17"/>
    </row>
    <row r="728" spans="8:31" x14ac:dyDescent="0.25">
      <c r="V728" s="17"/>
    </row>
    <row r="729" spans="8:31" x14ac:dyDescent="0.25">
      <c r="V729" s="17"/>
    </row>
    <row r="730" spans="8:31" x14ac:dyDescent="0.25">
      <c r="V730" s="17"/>
    </row>
    <row r="731" spans="8:31" x14ac:dyDescent="0.25">
      <c r="V731" s="17"/>
    </row>
    <row r="732" spans="8:31" x14ac:dyDescent="0.25">
      <c r="V732" s="17"/>
      <c r="AC732" s="173" t="s">
        <v>29</v>
      </c>
      <c r="AD732" s="173"/>
      <c r="AE732" s="173"/>
    </row>
    <row r="733" spans="8:31" x14ac:dyDescent="0.25">
      <c r="H733" s="174" t="s">
        <v>28</v>
      </c>
      <c r="I733" s="174"/>
      <c r="J733" s="174"/>
      <c r="V733" s="17"/>
      <c r="AC733" s="173"/>
      <c r="AD733" s="173"/>
      <c r="AE733" s="173"/>
    </row>
    <row r="734" spans="8:31" x14ac:dyDescent="0.25">
      <c r="H734" s="174"/>
      <c r="I734" s="174"/>
      <c r="J734" s="174"/>
      <c r="V734" s="17"/>
      <c r="AC734" s="173"/>
      <c r="AD734" s="173"/>
      <c r="AE734" s="173"/>
    </row>
    <row r="735" spans="8:31" x14ac:dyDescent="0.25">
      <c r="V735" s="17"/>
    </row>
    <row r="736" spans="8:31" x14ac:dyDescent="0.25">
      <c r="V736" s="17"/>
    </row>
    <row r="737" spans="2:41" ht="23.25" x14ac:dyDescent="0.35">
      <c r="B737" s="22" t="s">
        <v>69</v>
      </c>
      <c r="V737" s="17"/>
      <c r="X737" s="22" t="s">
        <v>69</v>
      </c>
    </row>
    <row r="738" spans="2:41" ht="23.25" x14ac:dyDescent="0.35">
      <c r="B738" s="23" t="s">
        <v>32</v>
      </c>
      <c r="C738" s="20">
        <f>IF(X690="PAGADO",0,Y695)</f>
        <v>0</v>
      </c>
      <c r="E738" s="175" t="s">
        <v>20</v>
      </c>
      <c r="F738" s="175"/>
      <c r="G738" s="175"/>
      <c r="H738" s="175"/>
      <c r="V738" s="17"/>
      <c r="X738" s="23" t="s">
        <v>32</v>
      </c>
      <c r="Y738" s="20">
        <f>IF(B738="PAGADO",0,C743)</f>
        <v>0</v>
      </c>
      <c r="AA738" s="175" t="s">
        <v>20</v>
      </c>
      <c r="AB738" s="175"/>
      <c r="AC738" s="175"/>
      <c r="AD738" s="175"/>
    </row>
    <row r="739" spans="2:41" x14ac:dyDescent="0.25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 x14ac:dyDescent="0.25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 x14ac:dyDescent="0.4">
      <c r="B744" s="176" t="str">
        <f>IF(C743&lt;0,"NO PAGAR","COBRAR")</f>
        <v>COBRAR</v>
      </c>
      <c r="C744" s="176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6" t="str">
        <f>IF(Y743&lt;0,"NO PAGAR","COBRAR")</f>
        <v>COBRAR</v>
      </c>
      <c r="Y744" s="176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 x14ac:dyDescent="0.25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E759" s="14"/>
      <c r="V759" s="17"/>
      <c r="X759" s="12"/>
      <c r="Y759" s="10"/>
      <c r="AA759" s="14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1"/>
      <c r="C764" s="10"/>
      <c r="V764" s="17"/>
      <c r="X764" s="11"/>
      <c r="Y764" s="10"/>
    </row>
    <row r="765" spans="2:41" x14ac:dyDescent="0.25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 x14ac:dyDescent="0.25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 x14ac:dyDescent="0.25">
      <c r="E767" s="1" t="s">
        <v>19</v>
      </c>
      <c r="V767" s="17"/>
      <c r="AA767" s="1" t="s">
        <v>19</v>
      </c>
    </row>
    <row r="768" spans="2:41" x14ac:dyDescent="0.25">
      <c r="V768" s="17"/>
    </row>
    <row r="769" spans="1:43" x14ac:dyDescent="0.25">
      <c r="V769" s="17"/>
    </row>
    <row r="770" spans="1:43" x14ac:dyDescent="0.25">
      <c r="V770" s="17"/>
    </row>
    <row r="771" spans="1:43" x14ac:dyDescent="0.25">
      <c r="V771" s="17"/>
    </row>
    <row r="772" spans="1:43" x14ac:dyDescent="0.25">
      <c r="V772" s="17"/>
    </row>
    <row r="773" spans="1:43" x14ac:dyDescent="0.25">
      <c r="V773" s="17"/>
    </row>
    <row r="774" spans="1:4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x14ac:dyDescent="0.25">
      <c r="V777" s="17"/>
    </row>
    <row r="778" spans="1:43" x14ac:dyDescent="0.25">
      <c r="H778" s="174" t="s">
        <v>30</v>
      </c>
      <c r="I778" s="174"/>
      <c r="J778" s="174"/>
      <c r="V778" s="17"/>
      <c r="AA778" s="174" t="s">
        <v>31</v>
      </c>
      <c r="AB778" s="174"/>
      <c r="AC778" s="174"/>
    </row>
    <row r="779" spans="1:43" x14ac:dyDescent="0.25">
      <c r="H779" s="174"/>
      <c r="I779" s="174"/>
      <c r="J779" s="174"/>
      <c r="V779" s="17"/>
      <c r="AA779" s="174"/>
      <c r="AB779" s="174"/>
      <c r="AC779" s="174"/>
    </row>
    <row r="780" spans="1:43" x14ac:dyDescent="0.25">
      <c r="V780" s="17"/>
    </row>
    <row r="781" spans="1:43" x14ac:dyDescent="0.25">
      <c r="V781" s="17"/>
    </row>
    <row r="782" spans="1:43" ht="23.25" x14ac:dyDescent="0.35">
      <c r="B782" s="24" t="s">
        <v>69</v>
      </c>
      <c r="V782" s="17"/>
      <c r="X782" s="22" t="s">
        <v>69</v>
      </c>
    </row>
    <row r="783" spans="1:43" ht="23.25" x14ac:dyDescent="0.35">
      <c r="B783" s="23" t="s">
        <v>32</v>
      </c>
      <c r="C783" s="20">
        <f>IF(X738="PAGADO",0,C743)</f>
        <v>0</v>
      </c>
      <c r="E783" s="175" t="s">
        <v>20</v>
      </c>
      <c r="F783" s="175"/>
      <c r="G783" s="175"/>
      <c r="H783" s="175"/>
      <c r="V783" s="17"/>
      <c r="X783" s="23" t="s">
        <v>32</v>
      </c>
      <c r="Y783" s="20">
        <f>IF(B1583="PAGADO",0,C788)</f>
        <v>0</v>
      </c>
      <c r="AA783" s="175" t="s">
        <v>20</v>
      </c>
      <c r="AB783" s="175"/>
      <c r="AC783" s="175"/>
      <c r="AD783" s="175"/>
    </row>
    <row r="784" spans="1:43" x14ac:dyDescent="0.25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 x14ac:dyDescent="0.25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 x14ac:dyDescent="0.3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7" t="str">
        <f>IF(Y788&lt;0,"NO PAGAR","COBRAR'")</f>
        <v>COBRAR'</v>
      </c>
      <c r="Y789" s="17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 x14ac:dyDescent="0.35">
      <c r="B790" s="177" t="str">
        <f>IF(C788&lt;0,"NO PAGAR","COBRAR'")</f>
        <v>COBRAR'</v>
      </c>
      <c r="C790" s="17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 x14ac:dyDescent="0.25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 x14ac:dyDescent="0.25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 x14ac:dyDescent="0.25">
      <c r="B802" s="12"/>
      <c r="C802" s="10"/>
      <c r="V802" s="17"/>
      <c r="X802" s="12"/>
      <c r="Y802" s="10"/>
    </row>
    <row r="803" spans="2:41" x14ac:dyDescent="0.25">
      <c r="B803" s="12"/>
      <c r="C803" s="10"/>
      <c r="V803" s="17"/>
      <c r="X803" s="12"/>
      <c r="Y803" s="10"/>
    </row>
    <row r="804" spans="2:41" x14ac:dyDescent="0.25">
      <c r="B804" s="12"/>
      <c r="C804" s="10"/>
      <c r="E804" s="14"/>
      <c r="V804" s="17"/>
      <c r="X804" s="12"/>
      <c r="Y804" s="10"/>
      <c r="AA804" s="14"/>
    </row>
    <row r="805" spans="2:41" x14ac:dyDescent="0.25">
      <c r="B805" s="12"/>
      <c r="C805" s="10"/>
      <c r="V805" s="17"/>
      <c r="X805" s="12"/>
      <c r="Y805" s="10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 x14ac:dyDescent="0.25">
      <c r="E812" s="1" t="s">
        <v>19</v>
      </c>
      <c r="V812" s="17"/>
      <c r="AA812" s="1" t="s">
        <v>19</v>
      </c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  <c r="AC825" s="173" t="s">
        <v>29</v>
      </c>
      <c r="AD825" s="173"/>
      <c r="AE825" s="173"/>
    </row>
    <row r="826" spans="2:41" x14ac:dyDescent="0.25">
      <c r="H826" s="174" t="s">
        <v>28</v>
      </c>
      <c r="I826" s="174"/>
      <c r="J826" s="174"/>
      <c r="V826" s="17"/>
      <c r="AC826" s="173"/>
      <c r="AD826" s="173"/>
      <c r="AE826" s="173"/>
    </row>
    <row r="827" spans="2:41" x14ac:dyDescent="0.25">
      <c r="H827" s="174"/>
      <c r="I827" s="174"/>
      <c r="J827" s="174"/>
      <c r="V827" s="17"/>
      <c r="AC827" s="173"/>
      <c r="AD827" s="173"/>
      <c r="AE827" s="173"/>
    </row>
    <row r="828" spans="2:41" x14ac:dyDescent="0.25">
      <c r="V828" s="17"/>
    </row>
    <row r="829" spans="2:41" x14ac:dyDescent="0.25">
      <c r="V829" s="17"/>
    </row>
    <row r="830" spans="2:41" ht="23.25" x14ac:dyDescent="0.35">
      <c r="B830" s="22" t="s">
        <v>70</v>
      </c>
      <c r="V830" s="17"/>
      <c r="X830" s="22" t="s">
        <v>70</v>
      </c>
    </row>
    <row r="831" spans="2:41" ht="23.25" x14ac:dyDescent="0.35">
      <c r="B831" s="23" t="s">
        <v>32</v>
      </c>
      <c r="C831" s="20">
        <f>IF(X783="PAGADO",0,Y788)</f>
        <v>0</v>
      </c>
      <c r="E831" s="175" t="s">
        <v>20</v>
      </c>
      <c r="F831" s="175"/>
      <c r="G831" s="175"/>
      <c r="H831" s="175"/>
      <c r="V831" s="17"/>
      <c r="X831" s="23" t="s">
        <v>32</v>
      </c>
      <c r="Y831" s="20">
        <f>IF(B831="PAGADO",0,C836)</f>
        <v>0</v>
      </c>
      <c r="AA831" s="175" t="s">
        <v>20</v>
      </c>
      <c r="AB831" s="175"/>
      <c r="AC831" s="175"/>
      <c r="AD831" s="175"/>
    </row>
    <row r="832" spans="2:41" x14ac:dyDescent="0.25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 x14ac:dyDescent="0.25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 x14ac:dyDescent="0.4">
      <c r="B837" s="176" t="str">
        <f>IF(C836&lt;0,"NO PAGAR","COBRAR")</f>
        <v>COBRAR</v>
      </c>
      <c r="C837" s="176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6" t="str">
        <f>IF(Y836&lt;0,"NO PAGAR","COBRAR")</f>
        <v>COBRAR</v>
      </c>
      <c r="Y837" s="176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 x14ac:dyDescent="0.25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 x14ac:dyDescent="0.25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 x14ac:dyDescent="0.25">
      <c r="B850" s="12"/>
      <c r="C850" s="10"/>
      <c r="V850" s="17"/>
      <c r="X850" s="12"/>
      <c r="Y850" s="10"/>
    </row>
    <row r="851" spans="2:41" x14ac:dyDescent="0.25">
      <c r="B851" s="12"/>
      <c r="C851" s="10"/>
      <c r="V851" s="17"/>
      <c r="X851" s="12"/>
      <c r="Y851" s="10"/>
    </row>
    <row r="852" spans="2:41" x14ac:dyDescent="0.25">
      <c r="B852" s="12"/>
      <c r="C852" s="10"/>
      <c r="E852" s="14"/>
      <c r="V852" s="17"/>
      <c r="X852" s="12"/>
      <c r="Y852" s="10"/>
      <c r="AA852" s="14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1"/>
      <c r="C857" s="10"/>
      <c r="V857" s="17"/>
      <c r="X857" s="11"/>
      <c r="Y857" s="10"/>
    </row>
    <row r="858" spans="2:41" x14ac:dyDescent="0.25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 x14ac:dyDescent="0.25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 x14ac:dyDescent="0.25">
      <c r="E860" s="1" t="s">
        <v>19</v>
      </c>
      <c r="V860" s="17"/>
      <c r="AA860" s="1" t="s">
        <v>19</v>
      </c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1:43" x14ac:dyDescent="0.25">
      <c r="V865" s="17"/>
    </row>
    <row r="866" spans="1:43" x14ac:dyDescent="0.25">
      <c r="V866" s="17"/>
    </row>
    <row r="867" spans="1:4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 x14ac:dyDescent="0.25">
      <c r="V870" s="17"/>
    </row>
    <row r="871" spans="1:43" x14ac:dyDescent="0.25">
      <c r="H871" s="174" t="s">
        <v>30</v>
      </c>
      <c r="I871" s="174"/>
      <c r="J871" s="174"/>
      <c r="V871" s="17"/>
      <c r="AA871" s="174" t="s">
        <v>31</v>
      </c>
      <c r="AB871" s="174"/>
      <c r="AC871" s="174"/>
    </row>
    <row r="872" spans="1:43" x14ac:dyDescent="0.25">
      <c r="H872" s="174"/>
      <c r="I872" s="174"/>
      <c r="J872" s="174"/>
      <c r="V872" s="17"/>
      <c r="AA872" s="174"/>
      <c r="AB872" s="174"/>
      <c r="AC872" s="174"/>
    </row>
    <row r="873" spans="1:43" x14ac:dyDescent="0.25">
      <c r="V873" s="17"/>
    </row>
    <row r="874" spans="1:43" x14ac:dyDescent="0.25">
      <c r="V874" s="17"/>
    </row>
    <row r="875" spans="1:43" ht="23.25" x14ac:dyDescent="0.35">
      <c r="B875" s="24" t="s">
        <v>70</v>
      </c>
      <c r="V875" s="17"/>
      <c r="X875" s="22" t="s">
        <v>70</v>
      </c>
    </row>
    <row r="876" spans="1:43" ht="23.25" x14ac:dyDescent="0.35">
      <c r="B876" s="23" t="s">
        <v>32</v>
      </c>
      <c r="C876" s="20">
        <f>IF(X831="PAGADO",0,C836)</f>
        <v>0</v>
      </c>
      <c r="E876" s="175" t="s">
        <v>20</v>
      </c>
      <c r="F876" s="175"/>
      <c r="G876" s="175"/>
      <c r="H876" s="175"/>
      <c r="V876" s="17"/>
      <c r="X876" s="23" t="s">
        <v>32</v>
      </c>
      <c r="Y876" s="20">
        <f>IF(B1676="PAGADO",0,C881)</f>
        <v>0</v>
      </c>
      <c r="AA876" s="175" t="s">
        <v>20</v>
      </c>
      <c r="AB876" s="175"/>
      <c r="AC876" s="175"/>
      <c r="AD876" s="175"/>
    </row>
    <row r="877" spans="1:43" x14ac:dyDescent="0.25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 x14ac:dyDescent="0.25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x14ac:dyDescent="0.25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 x14ac:dyDescent="0.25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 x14ac:dyDescent="0.3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7" t="str">
        <f>IF(Y881&lt;0,"NO PAGAR","COBRAR'")</f>
        <v>COBRAR'</v>
      </c>
      <c r="Y882" s="17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 x14ac:dyDescent="0.35">
      <c r="B883" s="177" t="str">
        <f>IF(C881&lt;0,"NO PAGAR","COBRAR'")</f>
        <v>COBRAR'</v>
      </c>
      <c r="C883" s="17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 x14ac:dyDescent="0.25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2"/>
      <c r="C897" s="10"/>
      <c r="E897" s="14"/>
      <c r="V897" s="17"/>
      <c r="X897" s="12"/>
      <c r="Y897" s="10"/>
      <c r="AA897" s="14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1"/>
      <c r="C903" s="10"/>
      <c r="V903" s="17"/>
      <c r="X903" s="11"/>
      <c r="Y903" s="10"/>
    </row>
    <row r="904" spans="2:27" x14ac:dyDescent="0.25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 x14ac:dyDescent="0.25">
      <c r="E905" s="1" t="s">
        <v>19</v>
      </c>
      <c r="V905" s="17"/>
      <c r="AA905" s="1" t="s">
        <v>19</v>
      </c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  <c r="AC919" s="173" t="s">
        <v>29</v>
      </c>
      <c r="AD919" s="173"/>
      <c r="AE919" s="173"/>
    </row>
    <row r="920" spans="2:41" x14ac:dyDescent="0.25">
      <c r="H920" s="174" t="s">
        <v>28</v>
      </c>
      <c r="I920" s="174"/>
      <c r="J920" s="174"/>
      <c r="V920" s="17"/>
      <c r="AC920" s="173"/>
      <c r="AD920" s="173"/>
      <c r="AE920" s="173"/>
    </row>
    <row r="921" spans="2:41" x14ac:dyDescent="0.25">
      <c r="H921" s="174"/>
      <c r="I921" s="174"/>
      <c r="J921" s="174"/>
      <c r="V921" s="17"/>
      <c r="AC921" s="173"/>
      <c r="AD921" s="173"/>
      <c r="AE921" s="173"/>
    </row>
    <row r="922" spans="2:41" x14ac:dyDescent="0.25">
      <c r="V922" s="17"/>
    </row>
    <row r="923" spans="2:41" x14ac:dyDescent="0.25">
      <c r="V923" s="17"/>
    </row>
    <row r="924" spans="2:41" ht="23.25" x14ac:dyDescent="0.35">
      <c r="B924" s="22" t="s">
        <v>71</v>
      </c>
      <c r="V924" s="17"/>
      <c r="X924" s="22" t="s">
        <v>71</v>
      </c>
    </row>
    <row r="925" spans="2:41" ht="23.25" x14ac:dyDescent="0.35">
      <c r="B925" s="23" t="s">
        <v>32</v>
      </c>
      <c r="C925" s="20">
        <f>IF(X876="PAGADO",0,Y881)</f>
        <v>0</v>
      </c>
      <c r="E925" s="175" t="s">
        <v>20</v>
      </c>
      <c r="F925" s="175"/>
      <c r="G925" s="175"/>
      <c r="H925" s="175"/>
      <c r="V925" s="17"/>
      <c r="X925" s="23" t="s">
        <v>32</v>
      </c>
      <c r="Y925" s="20">
        <f>IF(B925="PAGADO",0,C930)</f>
        <v>0</v>
      </c>
      <c r="AA925" s="175" t="s">
        <v>20</v>
      </c>
      <c r="AB925" s="175"/>
      <c r="AC925" s="175"/>
      <c r="AD925" s="175"/>
    </row>
    <row r="926" spans="2:41" x14ac:dyDescent="0.25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 x14ac:dyDescent="0.25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 x14ac:dyDescent="0.4">
      <c r="B931" s="176" t="str">
        <f>IF(C930&lt;0,"NO PAGAR","COBRAR")</f>
        <v>COBRAR</v>
      </c>
      <c r="C931" s="176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6" t="str">
        <f>IF(Y930&lt;0,"NO PAGAR","COBRAR")</f>
        <v>COBRAR</v>
      </c>
      <c r="Y931" s="176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 x14ac:dyDescent="0.25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E946" s="14"/>
      <c r="V946" s="17"/>
      <c r="X946" s="12"/>
      <c r="Y946" s="10"/>
      <c r="AA946" s="14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1"/>
      <c r="C951" s="10"/>
      <c r="V951" s="17"/>
      <c r="X951" s="11"/>
      <c r="Y951" s="10"/>
    </row>
    <row r="952" spans="2:27" x14ac:dyDescent="0.25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 x14ac:dyDescent="0.25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 x14ac:dyDescent="0.25">
      <c r="E954" s="1" t="s">
        <v>19</v>
      </c>
      <c r="V954" s="17"/>
      <c r="AA954" s="1" t="s">
        <v>19</v>
      </c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V964" s="17"/>
    </row>
    <row r="965" spans="1:43" x14ac:dyDescent="0.25">
      <c r="H965" s="174" t="s">
        <v>30</v>
      </c>
      <c r="I965" s="174"/>
      <c r="J965" s="174"/>
      <c r="V965" s="17"/>
      <c r="AA965" s="174" t="s">
        <v>31</v>
      </c>
      <c r="AB965" s="174"/>
      <c r="AC965" s="174"/>
    </row>
    <row r="966" spans="1:43" x14ac:dyDescent="0.25">
      <c r="H966" s="174"/>
      <c r="I966" s="174"/>
      <c r="J966" s="174"/>
      <c r="V966" s="17"/>
      <c r="AA966" s="174"/>
      <c r="AB966" s="174"/>
      <c r="AC966" s="174"/>
    </row>
    <row r="967" spans="1:43" x14ac:dyDescent="0.25">
      <c r="V967" s="17"/>
    </row>
    <row r="968" spans="1:43" x14ac:dyDescent="0.25">
      <c r="V968" s="17"/>
    </row>
    <row r="969" spans="1:43" ht="23.25" x14ac:dyDescent="0.35">
      <c r="B969" s="24" t="s">
        <v>73</v>
      </c>
      <c r="V969" s="17"/>
      <c r="X969" s="22" t="s">
        <v>71</v>
      </c>
    </row>
    <row r="970" spans="1:43" ht="23.25" x14ac:dyDescent="0.35">
      <c r="B970" s="23" t="s">
        <v>32</v>
      </c>
      <c r="C970" s="20">
        <f>IF(X925="PAGADO",0,C930)</f>
        <v>0</v>
      </c>
      <c r="E970" s="175" t="s">
        <v>20</v>
      </c>
      <c r="F970" s="175"/>
      <c r="G970" s="175"/>
      <c r="H970" s="175"/>
      <c r="V970" s="17"/>
      <c r="X970" s="23" t="s">
        <v>32</v>
      </c>
      <c r="Y970" s="20">
        <f>IF(B1770="PAGADO",0,C975)</f>
        <v>0</v>
      </c>
      <c r="AA970" s="175" t="s">
        <v>20</v>
      </c>
      <c r="AB970" s="175"/>
      <c r="AC970" s="175"/>
      <c r="AD970" s="175"/>
    </row>
    <row r="971" spans="1:43" x14ac:dyDescent="0.25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 x14ac:dyDescent="0.25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 x14ac:dyDescent="0.25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 x14ac:dyDescent="0.3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7" t="str">
        <f>IF(Y975&lt;0,"NO PAGAR","COBRAR'")</f>
        <v>COBRAR'</v>
      </c>
      <c r="Y976" s="17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177" t="str">
        <f>IF(C975&lt;0,"NO PAGAR","COBRAR'")</f>
        <v>COBRAR'</v>
      </c>
      <c r="C977" s="17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E991" s="14"/>
      <c r="V991" s="17"/>
      <c r="X991" s="12"/>
      <c r="Y991" s="10"/>
      <c r="AA991" s="14"/>
    </row>
    <row r="992" spans="2:41" x14ac:dyDescent="0.25">
      <c r="B992" s="12"/>
      <c r="C992" s="10"/>
      <c r="V992" s="17"/>
      <c r="X992" s="12"/>
      <c r="Y992" s="10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1"/>
      <c r="C997" s="10"/>
      <c r="V997" s="17"/>
      <c r="X997" s="11"/>
      <c r="Y997" s="10"/>
    </row>
    <row r="998" spans="2:27" x14ac:dyDescent="0.25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 x14ac:dyDescent="0.25">
      <c r="E999" s="1" t="s">
        <v>19</v>
      </c>
      <c r="V999" s="17"/>
      <c r="AA999" s="1" t="s">
        <v>19</v>
      </c>
    </row>
    <row r="1000" spans="2:27" x14ac:dyDescent="0.25">
      <c r="V1000" s="17"/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  <c r="AC1012" s="173" t="s">
        <v>29</v>
      </c>
      <c r="AD1012" s="173"/>
      <c r="AE1012" s="173"/>
    </row>
    <row r="1013" spans="2:41" x14ac:dyDescent="0.25">
      <c r="H1013" s="174" t="s">
        <v>28</v>
      </c>
      <c r="I1013" s="174"/>
      <c r="J1013" s="174"/>
      <c r="V1013" s="17"/>
      <c r="AC1013" s="173"/>
      <c r="AD1013" s="173"/>
      <c r="AE1013" s="173"/>
    </row>
    <row r="1014" spans="2:41" x14ac:dyDescent="0.25">
      <c r="H1014" s="174"/>
      <c r="I1014" s="174"/>
      <c r="J1014" s="174"/>
      <c r="V1014" s="17"/>
      <c r="AC1014" s="173"/>
      <c r="AD1014" s="173"/>
      <c r="AE1014" s="173"/>
    </row>
    <row r="1015" spans="2:41" x14ac:dyDescent="0.25">
      <c r="V1015" s="17"/>
    </row>
    <row r="1016" spans="2:41" x14ac:dyDescent="0.25">
      <c r="V1016" s="17"/>
    </row>
    <row r="1017" spans="2:41" ht="23.25" x14ac:dyDescent="0.35">
      <c r="B1017" s="22" t="s">
        <v>72</v>
      </c>
      <c r="V1017" s="17"/>
      <c r="X1017" s="22" t="s">
        <v>74</v>
      </c>
    </row>
    <row r="1018" spans="2:41" ht="23.25" x14ac:dyDescent="0.35">
      <c r="B1018" s="23" t="s">
        <v>32</v>
      </c>
      <c r="C1018" s="20">
        <f>IF(X970="PAGADO",0,Y975)</f>
        <v>0</v>
      </c>
      <c r="E1018" s="175" t="s">
        <v>20</v>
      </c>
      <c r="F1018" s="175"/>
      <c r="G1018" s="175"/>
      <c r="H1018" s="175"/>
      <c r="V1018" s="17"/>
      <c r="X1018" s="23" t="s">
        <v>32</v>
      </c>
      <c r="Y1018" s="20">
        <f>IF(B1018="PAGADO",0,C1023)</f>
        <v>0</v>
      </c>
      <c r="AA1018" s="175" t="s">
        <v>20</v>
      </c>
      <c r="AB1018" s="175"/>
      <c r="AC1018" s="175"/>
      <c r="AD1018" s="175"/>
    </row>
    <row r="1019" spans="2:41" x14ac:dyDescent="0.25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 x14ac:dyDescent="0.25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 x14ac:dyDescent="0.4">
      <c r="B1024" s="176" t="str">
        <f>IF(C1023&lt;0,"NO PAGAR","COBRAR")</f>
        <v>COBRAR</v>
      </c>
      <c r="C1024" s="176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6" t="str">
        <f>IF(Y1023&lt;0,"NO PAGAR","COBRAR")</f>
        <v>COBRAR</v>
      </c>
      <c r="Y1024" s="176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 x14ac:dyDescent="0.25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 x14ac:dyDescent="0.25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E1039" s="14"/>
      <c r="V1039" s="17"/>
      <c r="X1039" s="12"/>
      <c r="Y1039" s="10"/>
      <c r="AA1039" s="14"/>
    </row>
    <row r="1040" spans="2:41" x14ac:dyDescent="0.25">
      <c r="B1040" s="12"/>
      <c r="C1040" s="10"/>
      <c r="V1040" s="17"/>
      <c r="X1040" s="12"/>
      <c r="Y1040" s="10"/>
    </row>
    <row r="1041" spans="1:43" x14ac:dyDescent="0.25">
      <c r="B1041" s="12"/>
      <c r="C1041" s="10"/>
      <c r="V1041" s="17"/>
      <c r="X1041" s="12"/>
      <c r="Y1041" s="10"/>
    </row>
    <row r="1042" spans="1:43" x14ac:dyDescent="0.25">
      <c r="B1042" s="12"/>
      <c r="C1042" s="10"/>
      <c r="V1042" s="17"/>
      <c r="X1042" s="12"/>
      <c r="Y1042" s="10"/>
    </row>
    <row r="1043" spans="1:43" x14ac:dyDescent="0.25">
      <c r="B1043" s="12"/>
      <c r="C1043" s="10"/>
      <c r="V1043" s="17"/>
      <c r="X1043" s="12"/>
      <c r="Y1043" s="10"/>
    </row>
    <row r="1044" spans="1:43" x14ac:dyDescent="0.25">
      <c r="B1044" s="11"/>
      <c r="C1044" s="10"/>
      <c r="V1044" s="17"/>
      <c r="X1044" s="11"/>
      <c r="Y1044" s="10"/>
    </row>
    <row r="1045" spans="1:43" x14ac:dyDescent="0.25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 x14ac:dyDescent="0.25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 x14ac:dyDescent="0.25">
      <c r="E1047" s="1" t="s">
        <v>19</v>
      </c>
      <c r="V1047" s="17"/>
      <c r="AA1047" s="1" t="s">
        <v>19</v>
      </c>
    </row>
    <row r="1048" spans="1:43" x14ac:dyDescent="0.25">
      <c r="V1048" s="17"/>
    </row>
    <row r="1049" spans="1:43" x14ac:dyDescent="0.25">
      <c r="V1049" s="17"/>
    </row>
    <row r="1050" spans="1:43" x14ac:dyDescent="0.25">
      <c r="V1050" s="17"/>
    </row>
    <row r="1051" spans="1:43" x14ac:dyDescent="0.25">
      <c r="V1051" s="17"/>
    </row>
    <row r="1052" spans="1:43" x14ac:dyDescent="0.25">
      <c r="V1052" s="17"/>
    </row>
    <row r="1053" spans="1:43" x14ac:dyDescent="0.25">
      <c r="V1053" s="17"/>
    </row>
    <row r="1054" spans="1:43" x14ac:dyDescent="0.25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 x14ac:dyDescent="0.25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 x14ac:dyDescent="0.25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 x14ac:dyDescent="0.25">
      <c r="V1057" s="17"/>
    </row>
    <row r="1058" spans="2:41" x14ac:dyDescent="0.25">
      <c r="H1058" s="174" t="s">
        <v>30</v>
      </c>
      <c r="I1058" s="174"/>
      <c r="J1058" s="174"/>
      <c r="V1058" s="17"/>
      <c r="AA1058" s="174" t="s">
        <v>31</v>
      </c>
      <c r="AB1058" s="174"/>
      <c r="AC1058" s="174"/>
    </row>
    <row r="1059" spans="2:41" x14ac:dyDescent="0.25">
      <c r="H1059" s="174"/>
      <c r="I1059" s="174"/>
      <c r="J1059" s="174"/>
      <c r="V1059" s="17"/>
      <c r="AA1059" s="174"/>
      <c r="AB1059" s="174"/>
      <c r="AC1059" s="174"/>
    </row>
    <row r="1060" spans="2:41" x14ac:dyDescent="0.25">
      <c r="V1060" s="17"/>
    </row>
    <row r="1061" spans="2:41" x14ac:dyDescent="0.25">
      <c r="V1061" s="17"/>
    </row>
    <row r="1062" spans="2:41" ht="23.25" x14ac:dyDescent="0.35">
      <c r="B1062" s="24" t="s">
        <v>72</v>
      </c>
      <c r="V1062" s="17"/>
      <c r="X1062" s="22" t="s">
        <v>72</v>
      </c>
    </row>
    <row r="1063" spans="2:41" ht="23.25" x14ac:dyDescent="0.35">
      <c r="B1063" s="23" t="s">
        <v>32</v>
      </c>
      <c r="C1063" s="20">
        <f>IF(X1018="PAGADO",0,C1023)</f>
        <v>0</v>
      </c>
      <c r="E1063" s="175" t="s">
        <v>20</v>
      </c>
      <c r="F1063" s="175"/>
      <c r="G1063" s="175"/>
      <c r="H1063" s="175"/>
      <c r="V1063" s="17"/>
      <c r="X1063" s="23" t="s">
        <v>32</v>
      </c>
      <c r="Y1063" s="20">
        <f>IF(B1863="PAGADO",0,C1068)</f>
        <v>0</v>
      </c>
      <c r="AA1063" s="175" t="s">
        <v>20</v>
      </c>
      <c r="AB1063" s="175"/>
      <c r="AC1063" s="175"/>
      <c r="AD1063" s="175"/>
    </row>
    <row r="1064" spans="2:41" x14ac:dyDescent="0.25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 x14ac:dyDescent="0.25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 x14ac:dyDescent="0.3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7" t="str">
        <f>IF(Y1068&lt;0,"NO PAGAR","COBRAR'")</f>
        <v>COBRAR'</v>
      </c>
      <c r="Y1069" s="177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 x14ac:dyDescent="0.35">
      <c r="B1070" s="177" t="str">
        <f>IF(C1068&lt;0,"NO PAGAR","COBRAR'")</f>
        <v>COBRAR'</v>
      </c>
      <c r="C1070" s="177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 x14ac:dyDescent="0.25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2"/>
      <c r="C1084" s="10"/>
      <c r="E1084" s="14"/>
      <c r="V1084" s="17"/>
      <c r="X1084" s="12"/>
      <c r="Y1084" s="10"/>
      <c r="AA1084" s="14"/>
    </row>
    <row r="1085" spans="2:41" x14ac:dyDescent="0.25">
      <c r="B1085" s="12"/>
      <c r="C1085" s="10"/>
      <c r="V1085" s="17"/>
      <c r="X1085" s="12"/>
      <c r="Y1085" s="10"/>
    </row>
    <row r="1086" spans="2:41" x14ac:dyDescent="0.25">
      <c r="B1086" s="12"/>
      <c r="C1086" s="10"/>
      <c r="V1086" s="17"/>
      <c r="X1086" s="12"/>
      <c r="Y1086" s="10"/>
    </row>
    <row r="1087" spans="2:41" x14ac:dyDescent="0.25">
      <c r="B1087" s="12"/>
      <c r="C1087" s="10"/>
      <c r="V1087" s="17"/>
      <c r="X1087" s="12"/>
      <c r="Y1087" s="10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1"/>
      <c r="C1090" s="10"/>
      <c r="V1090" s="17"/>
      <c r="X1090" s="11"/>
      <c r="Y1090" s="10"/>
    </row>
    <row r="1091" spans="2:27" x14ac:dyDescent="0.25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 x14ac:dyDescent="0.25">
      <c r="E1092" s="1" t="s">
        <v>19</v>
      </c>
      <c r="V1092" s="17"/>
      <c r="AA1092" s="1" t="s">
        <v>19</v>
      </c>
    </row>
    <row r="1093" spans="2:27" x14ac:dyDescent="0.25">
      <c r="V1093" s="17"/>
    </row>
    <row r="1094" spans="2:27" x14ac:dyDescent="0.25">
      <c r="V1094" s="17"/>
    </row>
    <row r="1095" spans="2:27" x14ac:dyDescent="0.25">
      <c r="V1095" s="17"/>
    </row>
    <row r="1096" spans="2:27" x14ac:dyDescent="0.25">
      <c r="V1096" s="17"/>
    </row>
    <row r="1097" spans="2:27" x14ac:dyDescent="0.25">
      <c r="V1097" s="17"/>
    </row>
    <row r="1098" spans="2:27" x14ac:dyDescent="0.25">
      <c r="V1098" s="17"/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193" t="s">
        <v>76</v>
      </c>
      <c r="C1" s="193"/>
      <c r="D1" s="193"/>
      <c r="E1" s="193"/>
      <c r="F1" s="193"/>
      <c r="G1" s="193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181" t="s">
        <v>7</v>
      </c>
      <c r="C17" s="183"/>
      <c r="D17" s="26">
        <f>SUM(D3:D16)</f>
        <v>1178</v>
      </c>
      <c r="E17" s="27"/>
      <c r="F17" s="3"/>
      <c r="G17" s="3"/>
    </row>
    <row r="22" spans="2:7" x14ac:dyDescent="0.25">
      <c r="B22" s="193" t="s">
        <v>23</v>
      </c>
      <c r="C22" s="193"/>
      <c r="D22" s="193"/>
      <c r="E22" s="193"/>
      <c r="F22" s="193"/>
      <c r="G22" s="193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181" t="s">
        <v>7</v>
      </c>
      <c r="C38" s="183"/>
      <c r="D38" s="26">
        <f>SUM(D24:D37)</f>
        <v>1123.0900000000001</v>
      </c>
      <c r="E38" s="27"/>
      <c r="F38" s="3"/>
      <c r="G38" s="3"/>
    </row>
    <row r="41" spans="2:7" x14ac:dyDescent="0.25">
      <c r="B41" s="193" t="s">
        <v>23</v>
      </c>
      <c r="C41" s="193"/>
      <c r="D41" s="193"/>
      <c r="E41" s="193"/>
      <c r="F41" s="193"/>
      <c r="G41" s="193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181" t="s">
        <v>7</v>
      </c>
      <c r="C56" s="183"/>
      <c r="D56" s="26">
        <f>SUM(D43:D55)</f>
        <v>1018.61</v>
      </c>
      <c r="E56" s="27"/>
      <c r="F56" s="3"/>
      <c r="G56" s="3"/>
    </row>
    <row r="63" spans="1:7" x14ac:dyDescent="0.25">
      <c r="A63" t="s">
        <v>392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181" t="s">
        <v>7</v>
      </c>
      <c r="C79" s="183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181" t="s">
        <v>7</v>
      </c>
      <c r="C96" s="183"/>
      <c r="D96" s="26">
        <f>SUM(D83:D95)</f>
        <v>565</v>
      </c>
      <c r="E96" s="27"/>
      <c r="F96" s="3"/>
    </row>
    <row r="99" spans="2:9" x14ac:dyDescent="0.25">
      <c r="B99" s="193" t="s">
        <v>762</v>
      </c>
      <c r="C99" s="193"/>
      <c r="D99" s="193"/>
      <c r="E99" s="193"/>
      <c r="F99" s="193"/>
    </row>
    <row r="100" spans="2:9" x14ac:dyDescent="0.25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181" t="s">
        <v>7</v>
      </c>
      <c r="C114" s="183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181" t="s">
        <v>7</v>
      </c>
      <c r="C132" s="183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 x14ac:dyDescent="0.2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 x14ac:dyDescent="0.25">
      <c r="AD1" s="199" t="s">
        <v>55</v>
      </c>
      <c r="AE1" s="194"/>
      <c r="AF1" s="194"/>
      <c r="AG1" s="194"/>
      <c r="AH1" s="194"/>
      <c r="AI1" s="194"/>
      <c r="AJ1" s="194"/>
      <c r="AK1" s="194"/>
      <c r="AL1" s="200"/>
      <c r="AN1" s="199" t="s">
        <v>55</v>
      </c>
      <c r="AO1" s="194"/>
      <c r="AP1" s="194"/>
      <c r="AQ1" s="194"/>
      <c r="AR1" s="194"/>
      <c r="AS1" s="194"/>
      <c r="AT1" s="194"/>
      <c r="AU1" s="194"/>
      <c r="AV1" s="200"/>
    </row>
    <row r="2" spans="1:48" ht="21" x14ac:dyDescent="0.35">
      <c r="AD2" s="201" t="s">
        <v>39</v>
      </c>
      <c r="AE2" s="195"/>
      <c r="AF2" s="195"/>
      <c r="AG2" s="195"/>
      <c r="AH2" s="195"/>
      <c r="AI2" s="195"/>
      <c r="AJ2" s="195"/>
      <c r="AK2" s="195"/>
      <c r="AL2" s="202"/>
      <c r="AN2" s="201" t="s">
        <v>39</v>
      </c>
      <c r="AO2" s="195"/>
      <c r="AP2" s="195"/>
      <c r="AQ2" s="195"/>
      <c r="AR2" s="195"/>
      <c r="AS2" s="195"/>
      <c r="AT2" s="195"/>
      <c r="AU2" s="195"/>
      <c r="AV2" s="202"/>
    </row>
    <row r="3" spans="1:48" ht="26.25" x14ac:dyDescent="0.35">
      <c r="A3" s="199" t="s">
        <v>55</v>
      </c>
      <c r="B3" s="194"/>
      <c r="C3" s="194"/>
      <c r="D3" s="194"/>
      <c r="E3" s="194"/>
      <c r="F3" s="194"/>
      <c r="G3" s="194"/>
      <c r="H3" s="194"/>
      <c r="I3" s="200"/>
      <c r="K3" s="199" t="s">
        <v>55</v>
      </c>
      <c r="L3" s="194"/>
      <c r="M3" s="194"/>
      <c r="N3" s="194"/>
      <c r="O3" s="194"/>
      <c r="P3" s="194"/>
      <c r="Q3" s="194"/>
      <c r="R3" s="194"/>
      <c r="S3" s="200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 x14ac:dyDescent="0.35">
      <c r="A4" s="201" t="s">
        <v>39</v>
      </c>
      <c r="B4" s="195"/>
      <c r="C4" s="195"/>
      <c r="D4" s="195"/>
      <c r="E4" s="195"/>
      <c r="F4" s="195"/>
      <c r="G4" s="195"/>
      <c r="H4" s="195"/>
      <c r="I4" s="202"/>
      <c r="K4" s="201" t="s">
        <v>39</v>
      </c>
      <c r="L4" s="195"/>
      <c r="M4" s="195"/>
      <c r="N4" s="195"/>
      <c r="O4" s="195"/>
      <c r="P4" s="195"/>
      <c r="Q4" s="195"/>
      <c r="R4" s="195"/>
      <c r="S4" s="202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 x14ac:dyDescent="0.35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 x14ac:dyDescent="0.2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 x14ac:dyDescent="0.2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 x14ac:dyDescent="0.2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96" t="s">
        <v>41</v>
      </c>
      <c r="AF8" s="196"/>
      <c r="AG8" s="196"/>
      <c r="AI8" s="196" t="s">
        <v>42</v>
      </c>
      <c r="AJ8" s="196"/>
      <c r="AK8" s="196"/>
      <c r="AL8" s="34"/>
      <c r="AN8" s="29"/>
      <c r="AO8" s="196" t="s">
        <v>41</v>
      </c>
      <c r="AP8" s="196"/>
      <c r="AQ8" s="196"/>
      <c r="AS8" s="196" t="s">
        <v>42</v>
      </c>
      <c r="AT8" s="196"/>
      <c r="AU8" s="196"/>
      <c r="AV8" s="34"/>
    </row>
    <row r="9" spans="1:48" ht="15.75" x14ac:dyDescent="0.2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 x14ac:dyDescent="0.25">
      <c r="A10" s="29"/>
      <c r="B10" s="196" t="s">
        <v>41</v>
      </c>
      <c r="C10" s="196"/>
      <c r="D10" s="196"/>
      <c r="F10" s="196" t="s">
        <v>42</v>
      </c>
      <c r="G10" s="196"/>
      <c r="H10" s="196"/>
      <c r="I10" s="34"/>
      <c r="K10" s="29"/>
      <c r="L10" s="196" t="s">
        <v>41</v>
      </c>
      <c r="M10" s="196"/>
      <c r="N10" s="196"/>
      <c r="P10" s="196" t="s">
        <v>42</v>
      </c>
      <c r="Q10" s="196"/>
      <c r="R10" s="196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 x14ac:dyDescent="0.2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 x14ac:dyDescent="0.2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 x14ac:dyDescent="0.2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 x14ac:dyDescent="0.2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 x14ac:dyDescent="0.2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98">
        <f>AG14-AK14</f>
        <v>520.00621866666677</v>
      </c>
      <c r="AL15" s="30"/>
      <c r="AN15" s="29"/>
      <c r="AR15" s="198">
        <f>AQ14-AU14</f>
        <v>520.00621866666677</v>
      </c>
      <c r="AV15" s="30"/>
    </row>
    <row r="16" spans="1:48" ht="15.75" x14ac:dyDescent="0.2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98"/>
      <c r="AL16" s="30"/>
      <c r="AN16" s="29"/>
      <c r="AR16" s="198"/>
      <c r="AV16" s="30"/>
    </row>
    <row r="17" spans="1:48" ht="15" customHeight="1" x14ac:dyDescent="0.25">
      <c r="A17" s="29"/>
      <c r="E17" s="198">
        <f>D16-H16</f>
        <v>536.97475599999996</v>
      </c>
      <c r="I17" s="30"/>
      <c r="K17" s="29"/>
      <c r="O17" s="198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 x14ac:dyDescent="0.25">
      <c r="A18" s="29"/>
      <c r="E18" s="198"/>
      <c r="I18" s="30"/>
      <c r="K18" s="29"/>
      <c r="O18" s="198"/>
      <c r="S18" s="30"/>
      <c r="AD18" s="29"/>
      <c r="AL18" s="30"/>
      <c r="AN18" s="29"/>
      <c r="AV18" s="30"/>
    </row>
    <row r="19" spans="1:48" x14ac:dyDescent="0.25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 x14ac:dyDescent="0.25">
      <c r="A20" s="29"/>
      <c r="I20" s="30"/>
      <c r="K20" s="29"/>
      <c r="S20" s="30"/>
      <c r="AD20" s="29"/>
      <c r="AL20" s="30"/>
      <c r="AN20" s="29"/>
      <c r="AV20" s="30"/>
    </row>
    <row r="21" spans="1:48" x14ac:dyDescent="0.25">
      <c r="A21" s="29"/>
      <c r="I21" s="30"/>
      <c r="K21" s="29"/>
      <c r="S21" s="30"/>
      <c r="AD21" s="29"/>
      <c r="AE21" s="197" t="s">
        <v>53</v>
      </c>
      <c r="AF21" s="197"/>
      <c r="AG21" s="197"/>
      <c r="AI21" s="197" t="s">
        <v>54</v>
      </c>
      <c r="AJ21" s="197"/>
      <c r="AK21" s="197"/>
      <c r="AL21" s="36"/>
      <c r="AN21" s="29"/>
      <c r="AO21" s="197" t="s">
        <v>53</v>
      </c>
      <c r="AP21" s="197"/>
      <c r="AQ21" s="197"/>
      <c r="AS21" s="197" t="s">
        <v>54</v>
      </c>
      <c r="AT21" s="197"/>
      <c r="AU21" s="197"/>
      <c r="AV21" s="36"/>
    </row>
    <row r="22" spans="1:48" ht="8.25" customHeight="1" x14ac:dyDescent="0.25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 x14ac:dyDescent="0.25">
      <c r="A23" s="29"/>
      <c r="B23" s="197" t="s">
        <v>53</v>
      </c>
      <c r="C23" s="197"/>
      <c r="D23" s="197"/>
      <c r="F23" s="197" t="s">
        <v>54</v>
      </c>
      <c r="G23" s="197"/>
      <c r="H23" s="197"/>
      <c r="I23" s="36"/>
      <c r="K23" s="29"/>
      <c r="L23" s="197" t="s">
        <v>53</v>
      </c>
      <c r="M23" s="197"/>
      <c r="N23" s="197"/>
      <c r="P23" s="197" t="s">
        <v>54</v>
      </c>
      <c r="Q23" s="197"/>
      <c r="R23" s="197"/>
      <c r="S23" s="36"/>
    </row>
    <row r="24" spans="1:48" ht="19.5" customHeight="1" x14ac:dyDescent="0.25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207"/>
      <c r="V24" s="207"/>
      <c r="W24" s="207"/>
      <c r="X24" s="207"/>
      <c r="Y24" s="207"/>
      <c r="Z24" s="207"/>
      <c r="AA24" s="207"/>
      <c r="AB24" s="207"/>
      <c r="AC24" s="207"/>
      <c r="AD24" s="199" t="s">
        <v>55</v>
      </c>
      <c r="AE24" s="194"/>
      <c r="AF24" s="194"/>
      <c r="AG24" s="194"/>
      <c r="AH24" s="194"/>
      <c r="AI24" s="194"/>
      <c r="AJ24" s="194"/>
      <c r="AK24" s="194"/>
      <c r="AL24" s="200"/>
      <c r="AN24" s="199" t="s">
        <v>55</v>
      </c>
      <c r="AO24" s="194"/>
      <c r="AP24" s="194"/>
      <c r="AQ24" s="194"/>
      <c r="AR24" s="194"/>
      <c r="AS24" s="194"/>
      <c r="AT24" s="194"/>
      <c r="AU24" s="194"/>
      <c r="AV24" s="200"/>
    </row>
    <row r="25" spans="1:48" ht="21" x14ac:dyDescent="0.35">
      <c r="U25" s="208"/>
      <c r="V25" s="208"/>
      <c r="W25" s="208"/>
      <c r="X25" s="208"/>
      <c r="Y25" s="208"/>
      <c r="Z25" s="208"/>
      <c r="AA25" s="208"/>
      <c r="AB25" s="208"/>
      <c r="AC25" s="208"/>
      <c r="AD25" s="201" t="s">
        <v>39</v>
      </c>
      <c r="AE25" s="195"/>
      <c r="AF25" s="195"/>
      <c r="AG25" s="195"/>
      <c r="AH25" s="195"/>
      <c r="AI25" s="195"/>
      <c r="AJ25" s="195"/>
      <c r="AK25" s="195"/>
      <c r="AL25" s="202"/>
      <c r="AN25" s="201" t="s">
        <v>39</v>
      </c>
      <c r="AO25" s="195"/>
      <c r="AP25" s="195"/>
      <c r="AQ25" s="195"/>
      <c r="AR25" s="195"/>
      <c r="AS25" s="195"/>
      <c r="AT25" s="195"/>
      <c r="AU25" s="195"/>
      <c r="AV25" s="202"/>
    </row>
    <row r="26" spans="1:48" ht="15" customHeight="1" x14ac:dyDescent="0.35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 x14ac:dyDescent="0.25">
      <c r="A27" s="199" t="s">
        <v>55</v>
      </c>
      <c r="B27" s="194"/>
      <c r="C27" s="194"/>
      <c r="D27" s="194"/>
      <c r="E27" s="194"/>
      <c r="F27" s="194"/>
      <c r="G27" s="194"/>
      <c r="H27" s="194"/>
      <c r="I27" s="200"/>
      <c r="K27" s="199" t="s">
        <v>55</v>
      </c>
      <c r="L27" s="194"/>
      <c r="M27" s="194"/>
      <c r="N27" s="194"/>
      <c r="O27" s="194"/>
      <c r="P27" s="194"/>
      <c r="Q27" s="194"/>
      <c r="R27" s="194"/>
      <c r="S27" s="200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 x14ac:dyDescent="0.35">
      <c r="A28" s="201" t="s">
        <v>39</v>
      </c>
      <c r="B28" s="195"/>
      <c r="C28" s="195"/>
      <c r="D28" s="195"/>
      <c r="E28" s="195"/>
      <c r="F28" s="195"/>
      <c r="G28" s="195"/>
      <c r="H28" s="195"/>
      <c r="I28" s="202"/>
      <c r="K28" s="201" t="s">
        <v>39</v>
      </c>
      <c r="L28" s="195"/>
      <c r="M28" s="195"/>
      <c r="N28" s="195"/>
      <c r="O28" s="195"/>
      <c r="P28" s="195"/>
      <c r="Q28" s="195"/>
      <c r="R28" s="195"/>
      <c r="S28" s="202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 x14ac:dyDescent="0.35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 x14ac:dyDescent="0.2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 x14ac:dyDescent="0.2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209"/>
      <c r="W31" s="209"/>
      <c r="X31" s="209"/>
      <c r="Y31" s="91"/>
      <c r="Z31" s="209"/>
      <c r="AA31" s="209"/>
      <c r="AB31" s="209"/>
      <c r="AC31" s="96"/>
      <c r="AD31" s="29"/>
      <c r="AE31" s="196" t="s">
        <v>41</v>
      </c>
      <c r="AF31" s="196"/>
      <c r="AG31" s="196"/>
      <c r="AI31" s="196" t="s">
        <v>42</v>
      </c>
      <c r="AJ31" s="196"/>
      <c r="AK31" s="196"/>
      <c r="AL31" s="34"/>
      <c r="AN31" s="29"/>
      <c r="AO31" s="196" t="s">
        <v>41</v>
      </c>
      <c r="AP31" s="196"/>
      <c r="AQ31" s="196"/>
      <c r="AS31" s="196" t="s">
        <v>42</v>
      </c>
      <c r="AT31" s="196"/>
      <c r="AU31" s="196"/>
      <c r="AV31" s="34"/>
    </row>
    <row r="32" spans="1:48" ht="15.75" x14ac:dyDescent="0.2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 x14ac:dyDescent="0.2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 x14ac:dyDescent="0.25">
      <c r="A34" s="29"/>
      <c r="B34" s="196" t="s">
        <v>41</v>
      </c>
      <c r="C34" s="196"/>
      <c r="D34" s="196"/>
      <c r="F34" s="196" t="s">
        <v>42</v>
      </c>
      <c r="G34" s="196"/>
      <c r="H34" s="196"/>
      <c r="I34" s="34"/>
      <c r="K34" s="29"/>
      <c r="L34" s="196" t="s">
        <v>41</v>
      </c>
      <c r="M34" s="196"/>
      <c r="N34" s="196"/>
      <c r="P34" s="196" t="s">
        <v>42</v>
      </c>
      <c r="Q34" s="196"/>
      <c r="R34" s="196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 x14ac:dyDescent="0.2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 x14ac:dyDescent="0.2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 x14ac:dyDescent="0.2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 x14ac:dyDescent="0.2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210"/>
      <c r="Z38" s="91"/>
      <c r="AA38" s="91"/>
      <c r="AB38" s="91"/>
      <c r="AC38" s="91"/>
      <c r="AD38" s="29"/>
      <c r="AH38" s="198">
        <f>AG37-AK37</f>
        <v>520.00288533333332</v>
      </c>
      <c r="AL38" s="30"/>
      <c r="AN38" s="29"/>
      <c r="AR38" s="198">
        <f>AQ37-AU37</f>
        <v>520.00288533333332</v>
      </c>
      <c r="AV38" s="30"/>
    </row>
    <row r="39" spans="1:48" ht="15.75" x14ac:dyDescent="0.2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210"/>
      <c r="Z39" s="91"/>
      <c r="AA39" s="91"/>
      <c r="AB39" s="91"/>
      <c r="AC39" s="91"/>
      <c r="AD39" s="29"/>
      <c r="AH39" s="198"/>
      <c r="AL39" s="30"/>
      <c r="AN39" s="29"/>
      <c r="AR39" s="198"/>
      <c r="AV39" s="30"/>
    </row>
    <row r="40" spans="1:48" ht="15.75" x14ac:dyDescent="0.2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 x14ac:dyDescent="0.25">
      <c r="A41" s="29"/>
      <c r="E41" s="198">
        <f>D40-H40</f>
        <v>259.98</v>
      </c>
      <c r="I41" s="30"/>
      <c r="K41" s="29"/>
      <c r="O41" s="198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 x14ac:dyDescent="0.25">
      <c r="A42" s="29"/>
      <c r="E42" s="198"/>
      <c r="I42" s="30"/>
      <c r="K42" s="29"/>
      <c r="O42" s="198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 x14ac:dyDescent="0.25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 x14ac:dyDescent="0.25">
      <c r="A44" s="29"/>
      <c r="I44" s="30"/>
      <c r="K44" s="29"/>
      <c r="S44" s="30"/>
      <c r="U44" s="91"/>
      <c r="V44" s="211"/>
      <c r="W44" s="211"/>
      <c r="X44" s="211"/>
      <c r="Y44" s="91"/>
      <c r="Z44" s="211"/>
      <c r="AA44" s="211"/>
      <c r="AB44" s="211"/>
      <c r="AC44" s="100"/>
      <c r="AD44" s="29"/>
      <c r="AE44" s="197" t="s">
        <v>53</v>
      </c>
      <c r="AF44" s="197"/>
      <c r="AG44" s="197"/>
      <c r="AI44" s="197" t="s">
        <v>54</v>
      </c>
      <c r="AJ44" s="197"/>
      <c r="AK44" s="197"/>
      <c r="AL44" s="36"/>
      <c r="AN44" s="29"/>
      <c r="AO44" s="197" t="s">
        <v>53</v>
      </c>
      <c r="AP44" s="197"/>
      <c r="AQ44" s="197"/>
      <c r="AS44" s="197" t="s">
        <v>54</v>
      </c>
      <c r="AT44" s="197"/>
      <c r="AU44" s="197"/>
      <c r="AV44" s="36"/>
    </row>
    <row r="45" spans="1:48" x14ac:dyDescent="0.25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 x14ac:dyDescent="0.25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 x14ac:dyDescent="0.25">
      <c r="A47" s="29"/>
      <c r="B47" s="197" t="s">
        <v>53</v>
      </c>
      <c r="C47" s="197"/>
      <c r="D47" s="197"/>
      <c r="F47" s="197" t="s">
        <v>54</v>
      </c>
      <c r="G47" s="197"/>
      <c r="H47" s="197"/>
      <c r="I47" s="36"/>
      <c r="K47" s="29"/>
      <c r="L47" s="197" t="s">
        <v>53</v>
      </c>
      <c r="M47" s="197"/>
      <c r="N47" s="197"/>
      <c r="P47" s="197" t="s">
        <v>54</v>
      </c>
      <c r="Q47" s="197"/>
      <c r="R47" s="197"/>
      <c r="S47" s="36"/>
    </row>
    <row r="48" spans="1:48" ht="6" customHeight="1" x14ac:dyDescent="0.25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 x14ac:dyDescent="0.25"/>
    <row r="51" spans="1:19" ht="26.25" x14ac:dyDescent="0.25">
      <c r="A51" s="199" t="s">
        <v>55</v>
      </c>
      <c r="B51" s="194"/>
      <c r="C51" s="194"/>
      <c r="D51" s="194"/>
      <c r="E51" s="194"/>
      <c r="F51" s="194"/>
      <c r="G51" s="194"/>
      <c r="H51" s="194"/>
      <c r="I51" s="200"/>
      <c r="K51" s="199" t="s">
        <v>55</v>
      </c>
      <c r="L51" s="194"/>
      <c r="M51" s="194"/>
      <c r="N51" s="194"/>
      <c r="O51" s="194"/>
      <c r="P51" s="194"/>
      <c r="Q51" s="194"/>
      <c r="R51" s="194"/>
      <c r="S51" s="200"/>
    </row>
    <row r="52" spans="1:19" ht="21" x14ac:dyDescent="0.35">
      <c r="A52" s="201" t="s">
        <v>39</v>
      </c>
      <c r="B52" s="195"/>
      <c r="C52" s="195"/>
      <c r="D52" s="195"/>
      <c r="E52" s="195"/>
      <c r="F52" s="195"/>
      <c r="G52" s="195"/>
      <c r="H52" s="195"/>
      <c r="I52" s="202"/>
      <c r="K52" s="201" t="s">
        <v>39</v>
      </c>
      <c r="L52" s="195"/>
      <c r="M52" s="195"/>
      <c r="N52" s="195"/>
      <c r="O52" s="195"/>
      <c r="P52" s="195"/>
      <c r="Q52" s="195"/>
      <c r="R52" s="195"/>
      <c r="S52" s="202"/>
    </row>
    <row r="53" spans="1:19" ht="21" x14ac:dyDescent="0.35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 x14ac:dyDescent="0.2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 x14ac:dyDescent="0.2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 x14ac:dyDescent="0.2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 x14ac:dyDescent="0.25">
      <c r="A57" s="29"/>
      <c r="I57" s="28"/>
      <c r="K57" s="29"/>
      <c r="S57" s="28"/>
    </row>
    <row r="58" spans="1:19" ht="15.75" x14ac:dyDescent="0.25">
      <c r="A58" s="29"/>
      <c r="B58" s="196" t="s">
        <v>41</v>
      </c>
      <c r="C58" s="196"/>
      <c r="D58" s="196"/>
      <c r="F58" s="196" t="s">
        <v>42</v>
      </c>
      <c r="G58" s="196"/>
      <c r="H58" s="196"/>
      <c r="I58" s="34"/>
      <c r="K58" s="29"/>
      <c r="L58" s="196" t="s">
        <v>41</v>
      </c>
      <c r="M58" s="196"/>
      <c r="N58" s="196"/>
      <c r="P58" s="196" t="s">
        <v>42</v>
      </c>
      <c r="Q58" s="196"/>
      <c r="R58" s="196"/>
      <c r="S58" s="34"/>
    </row>
    <row r="59" spans="1:19" ht="15.75" x14ac:dyDescent="0.2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 x14ac:dyDescent="0.2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 x14ac:dyDescent="0.2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 x14ac:dyDescent="0.2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 x14ac:dyDescent="0.2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 x14ac:dyDescent="0.2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 x14ac:dyDescent="0.25">
      <c r="A65" s="29"/>
      <c r="E65" s="198">
        <f>D64-H64</f>
        <v>259.98</v>
      </c>
      <c r="I65" s="30"/>
      <c r="K65" s="29"/>
      <c r="O65" s="198">
        <f>N64-R64</f>
        <v>241.23750000000001</v>
      </c>
      <c r="S65" s="30"/>
    </row>
    <row r="66" spans="1:19" x14ac:dyDescent="0.25">
      <c r="A66" s="29"/>
      <c r="E66" s="198"/>
      <c r="I66" s="30"/>
      <c r="K66" s="29"/>
      <c r="O66" s="198"/>
      <c r="S66" s="30"/>
    </row>
    <row r="67" spans="1:19" x14ac:dyDescent="0.25">
      <c r="A67" s="29"/>
      <c r="E67" s="39" t="s">
        <v>52</v>
      </c>
      <c r="I67" s="30"/>
      <c r="K67" s="29"/>
      <c r="O67" s="39" t="s">
        <v>52</v>
      </c>
      <c r="S67" s="30"/>
    </row>
    <row r="68" spans="1:19" x14ac:dyDescent="0.25">
      <c r="A68" s="29"/>
      <c r="I68" s="30"/>
      <c r="K68" s="29"/>
      <c r="S68" s="30"/>
    </row>
    <row r="69" spans="1:19" x14ac:dyDescent="0.25">
      <c r="A69" s="29"/>
      <c r="I69" s="30"/>
      <c r="K69" s="29"/>
      <c r="S69" s="30"/>
    </row>
    <row r="70" spans="1:19" x14ac:dyDescent="0.25">
      <c r="A70" s="29"/>
      <c r="I70" s="30"/>
      <c r="K70" s="29"/>
      <c r="S70" s="30"/>
    </row>
    <row r="71" spans="1:19" x14ac:dyDescent="0.25">
      <c r="A71" s="29"/>
      <c r="B71" s="197" t="s">
        <v>53</v>
      </c>
      <c r="C71" s="197"/>
      <c r="D71" s="197"/>
      <c r="F71" s="197" t="s">
        <v>54</v>
      </c>
      <c r="G71" s="197"/>
      <c r="H71" s="197"/>
      <c r="I71" s="36"/>
      <c r="K71" s="29"/>
      <c r="L71" s="197" t="s">
        <v>53</v>
      </c>
      <c r="M71" s="197"/>
      <c r="N71" s="197"/>
      <c r="P71" s="197" t="s">
        <v>54</v>
      </c>
      <c r="Q71" s="197"/>
      <c r="R71" s="197"/>
      <c r="S71" s="36"/>
    </row>
    <row r="72" spans="1:19" x14ac:dyDescent="0.25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 x14ac:dyDescent="0.25">
      <c r="A74" s="199" t="s">
        <v>55</v>
      </c>
      <c r="B74" s="194"/>
      <c r="C74" s="194"/>
      <c r="D74" s="194"/>
      <c r="E74" s="194"/>
      <c r="F74" s="194"/>
      <c r="G74" s="194"/>
      <c r="H74" s="194"/>
      <c r="I74" s="200"/>
      <c r="K74" s="199" t="s">
        <v>55</v>
      </c>
      <c r="L74" s="194"/>
      <c r="M74" s="194"/>
      <c r="N74" s="194"/>
      <c r="O74" s="194"/>
      <c r="P74" s="194"/>
      <c r="Q74" s="194"/>
      <c r="R74" s="194"/>
      <c r="S74" s="200"/>
    </row>
    <row r="75" spans="1:19" ht="21" x14ac:dyDescent="0.35">
      <c r="A75" s="201" t="s">
        <v>39</v>
      </c>
      <c r="B75" s="195"/>
      <c r="C75" s="195"/>
      <c r="D75" s="195"/>
      <c r="E75" s="195"/>
      <c r="F75" s="195"/>
      <c r="G75" s="195"/>
      <c r="H75" s="195"/>
      <c r="I75" s="202"/>
      <c r="K75" s="201" t="s">
        <v>39</v>
      </c>
      <c r="L75" s="195"/>
      <c r="M75" s="195"/>
      <c r="N75" s="195"/>
      <c r="O75" s="195"/>
      <c r="P75" s="195"/>
      <c r="Q75" s="195"/>
      <c r="R75" s="195"/>
      <c r="S75" s="202"/>
    </row>
    <row r="76" spans="1:19" ht="21" x14ac:dyDescent="0.35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 x14ac:dyDescent="0.2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 x14ac:dyDescent="0.2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 x14ac:dyDescent="0.2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 x14ac:dyDescent="0.25">
      <c r="A80" s="29"/>
      <c r="I80" s="28"/>
      <c r="K80" s="29"/>
      <c r="S80" s="28"/>
    </row>
    <row r="81" spans="1:19" ht="15.75" x14ac:dyDescent="0.25">
      <c r="A81" s="29"/>
      <c r="B81" s="196" t="s">
        <v>41</v>
      </c>
      <c r="C81" s="196"/>
      <c r="D81" s="196"/>
      <c r="F81" s="196" t="s">
        <v>42</v>
      </c>
      <c r="G81" s="196"/>
      <c r="H81" s="196"/>
      <c r="I81" s="34"/>
      <c r="K81" s="29"/>
      <c r="L81" s="196" t="s">
        <v>41</v>
      </c>
      <c r="M81" s="196"/>
      <c r="N81" s="196"/>
      <c r="P81" s="196" t="s">
        <v>42</v>
      </c>
      <c r="Q81" s="196"/>
      <c r="R81" s="196"/>
      <c r="S81" s="34"/>
    </row>
    <row r="82" spans="1:19" ht="15.75" x14ac:dyDescent="0.2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 x14ac:dyDescent="0.2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 x14ac:dyDescent="0.2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 x14ac:dyDescent="0.2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 x14ac:dyDescent="0.2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 x14ac:dyDescent="0.2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 x14ac:dyDescent="0.25">
      <c r="A88" s="29"/>
      <c r="E88" s="198">
        <f>D87-H87</f>
        <v>241.23750000000001</v>
      </c>
      <c r="I88" s="30"/>
      <c r="K88" s="29"/>
      <c r="O88" s="198">
        <f>N87-R87</f>
        <v>241.23750000000001</v>
      </c>
      <c r="S88" s="30"/>
    </row>
    <row r="89" spans="1:19" x14ac:dyDescent="0.25">
      <c r="A89" s="29"/>
      <c r="E89" s="198"/>
      <c r="I89" s="30"/>
      <c r="K89" s="29"/>
      <c r="O89" s="198"/>
      <c r="S89" s="30"/>
    </row>
    <row r="90" spans="1:19" x14ac:dyDescent="0.25">
      <c r="A90" s="29"/>
      <c r="E90" s="39" t="s">
        <v>52</v>
      </c>
      <c r="I90" s="30"/>
      <c r="K90" s="29"/>
      <c r="O90" s="39" t="s">
        <v>52</v>
      </c>
      <c r="S90" s="30"/>
    </row>
    <row r="91" spans="1:19" x14ac:dyDescent="0.25">
      <c r="A91" s="29"/>
      <c r="I91" s="30"/>
      <c r="K91" s="29"/>
      <c r="S91" s="30"/>
    </row>
    <row r="92" spans="1:19" x14ac:dyDescent="0.25">
      <c r="A92" s="29"/>
      <c r="I92" s="30"/>
      <c r="K92" s="29"/>
      <c r="S92" s="30"/>
    </row>
    <row r="93" spans="1:19" x14ac:dyDescent="0.25">
      <c r="A93" s="29"/>
      <c r="I93" s="30"/>
      <c r="K93" s="29"/>
      <c r="S93" s="30"/>
    </row>
    <row r="94" spans="1:19" x14ac:dyDescent="0.25">
      <c r="A94" s="29"/>
      <c r="B94" s="197" t="s">
        <v>53</v>
      </c>
      <c r="C94" s="197"/>
      <c r="D94" s="197"/>
      <c r="F94" s="197" t="s">
        <v>54</v>
      </c>
      <c r="G94" s="197"/>
      <c r="H94" s="197"/>
      <c r="I94" s="36"/>
      <c r="K94" s="29"/>
      <c r="L94" s="197" t="s">
        <v>53</v>
      </c>
      <c r="M94" s="197"/>
      <c r="N94" s="197"/>
      <c r="P94" s="197" t="s">
        <v>54</v>
      </c>
      <c r="Q94" s="197"/>
      <c r="R94" s="197"/>
      <c r="S94" s="36"/>
    </row>
    <row r="95" spans="1:19" x14ac:dyDescent="0.25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 x14ac:dyDescent="0.25">
      <c r="A97" s="199" t="s">
        <v>55</v>
      </c>
      <c r="B97" s="194"/>
      <c r="C97" s="194"/>
      <c r="D97" s="194"/>
      <c r="E97" s="194"/>
      <c r="F97" s="194"/>
      <c r="G97" s="194"/>
      <c r="H97" s="194"/>
      <c r="I97" s="200"/>
      <c r="K97" s="199" t="s">
        <v>55</v>
      </c>
      <c r="L97" s="194"/>
      <c r="M97" s="194"/>
      <c r="N97" s="194"/>
      <c r="O97" s="194"/>
      <c r="P97" s="194"/>
      <c r="Q97" s="194"/>
      <c r="R97" s="194"/>
      <c r="S97" s="200"/>
    </row>
    <row r="98" spans="1:19" ht="21" x14ac:dyDescent="0.35">
      <c r="A98" s="201" t="s">
        <v>39</v>
      </c>
      <c r="B98" s="195"/>
      <c r="C98" s="195"/>
      <c r="D98" s="195"/>
      <c r="E98" s="195"/>
      <c r="F98" s="195"/>
      <c r="G98" s="195"/>
      <c r="H98" s="195"/>
      <c r="I98" s="202"/>
      <c r="K98" s="201" t="s">
        <v>39</v>
      </c>
      <c r="L98" s="195"/>
      <c r="M98" s="195"/>
      <c r="N98" s="195"/>
      <c r="O98" s="195"/>
      <c r="P98" s="195"/>
      <c r="Q98" s="195"/>
      <c r="R98" s="195"/>
      <c r="S98" s="202"/>
    </row>
    <row r="99" spans="1:19" ht="21" x14ac:dyDescent="0.35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 x14ac:dyDescent="0.2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 x14ac:dyDescent="0.2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 x14ac:dyDescent="0.2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 x14ac:dyDescent="0.25">
      <c r="A103" s="29"/>
      <c r="I103" s="28"/>
      <c r="K103" s="29"/>
      <c r="S103" s="28"/>
    </row>
    <row r="104" spans="1:19" ht="15.75" x14ac:dyDescent="0.25">
      <c r="A104" s="29"/>
      <c r="B104" s="196" t="s">
        <v>41</v>
      </c>
      <c r="C104" s="196"/>
      <c r="D104" s="196"/>
      <c r="F104" s="196" t="s">
        <v>42</v>
      </c>
      <c r="G104" s="196"/>
      <c r="H104" s="196"/>
      <c r="I104" s="34"/>
      <c r="K104" s="29"/>
      <c r="L104" s="196" t="s">
        <v>41</v>
      </c>
      <c r="M104" s="196"/>
      <c r="N104" s="196"/>
      <c r="P104" s="196" t="s">
        <v>42</v>
      </c>
      <c r="Q104" s="196"/>
      <c r="R104" s="196"/>
      <c r="S104" s="34"/>
    </row>
    <row r="105" spans="1:19" ht="15.75" x14ac:dyDescent="0.2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 x14ac:dyDescent="0.2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 x14ac:dyDescent="0.2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 x14ac:dyDescent="0.2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 x14ac:dyDescent="0.2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 x14ac:dyDescent="0.2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 x14ac:dyDescent="0.25">
      <c r="A111" s="29"/>
      <c r="E111" s="198">
        <f>D110-H110</f>
        <v>241.23750000000001</v>
      </c>
      <c r="I111" s="30"/>
      <c r="K111" s="29"/>
      <c r="O111" s="198">
        <f>N110-R110</f>
        <v>241.23750000000001</v>
      </c>
      <c r="S111" s="30"/>
    </row>
    <row r="112" spans="1:19" x14ac:dyDescent="0.25">
      <c r="A112" s="29"/>
      <c r="E112" s="198"/>
      <c r="I112" s="30"/>
      <c r="K112" s="29"/>
      <c r="O112" s="198"/>
      <c r="S112" s="30"/>
    </row>
    <row r="113" spans="1:19" x14ac:dyDescent="0.25">
      <c r="A113" s="29"/>
      <c r="E113" s="39" t="s">
        <v>52</v>
      </c>
      <c r="I113" s="30"/>
      <c r="K113" s="29"/>
      <c r="O113" s="39" t="s">
        <v>52</v>
      </c>
      <c r="S113" s="30"/>
    </row>
    <row r="114" spans="1:19" x14ac:dyDescent="0.25">
      <c r="A114" s="29"/>
      <c r="I114" s="30"/>
      <c r="K114" s="29"/>
      <c r="S114" s="30"/>
    </row>
    <row r="115" spans="1:19" x14ac:dyDescent="0.25">
      <c r="A115" s="29"/>
      <c r="I115" s="30"/>
      <c r="K115" s="29"/>
      <c r="S115" s="30"/>
    </row>
    <row r="116" spans="1:19" x14ac:dyDescent="0.25">
      <c r="A116" s="29"/>
      <c r="I116" s="30"/>
      <c r="K116" s="29"/>
      <c r="S116" s="30"/>
    </row>
    <row r="117" spans="1:19" x14ac:dyDescent="0.25">
      <c r="A117" s="29"/>
      <c r="B117" s="197" t="s">
        <v>53</v>
      </c>
      <c r="C117" s="197"/>
      <c r="D117" s="197"/>
      <c r="F117" s="197" t="s">
        <v>54</v>
      </c>
      <c r="G117" s="197"/>
      <c r="H117" s="197"/>
      <c r="I117" s="36"/>
      <c r="K117" s="29"/>
      <c r="L117" s="197" t="s">
        <v>53</v>
      </c>
      <c r="M117" s="197"/>
      <c r="N117" s="197"/>
      <c r="P117" s="197" t="s">
        <v>54</v>
      </c>
      <c r="Q117" s="197"/>
      <c r="R117" s="197"/>
      <c r="S117" s="36"/>
    </row>
    <row r="118" spans="1:19" x14ac:dyDescent="0.25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 x14ac:dyDescent="0.25">
      <c r="A120" s="199" t="s">
        <v>55</v>
      </c>
      <c r="B120" s="194"/>
      <c r="C120" s="194"/>
      <c r="D120" s="194"/>
      <c r="E120" s="194"/>
      <c r="F120" s="194"/>
      <c r="G120" s="194"/>
      <c r="H120" s="194"/>
      <c r="I120" s="200"/>
      <c r="K120" s="199" t="s">
        <v>55</v>
      </c>
      <c r="L120" s="194"/>
      <c r="M120" s="194"/>
      <c r="N120" s="194"/>
      <c r="O120" s="194"/>
      <c r="P120" s="194"/>
      <c r="Q120" s="194"/>
      <c r="R120" s="194"/>
      <c r="S120" s="200"/>
    </row>
    <row r="121" spans="1:19" ht="21" x14ac:dyDescent="0.35">
      <c r="A121" s="201" t="s">
        <v>39</v>
      </c>
      <c r="B121" s="195"/>
      <c r="C121" s="195"/>
      <c r="D121" s="195"/>
      <c r="E121" s="195"/>
      <c r="F121" s="195"/>
      <c r="G121" s="195"/>
      <c r="H121" s="195"/>
      <c r="I121" s="202"/>
      <c r="K121" s="201" t="s">
        <v>39</v>
      </c>
      <c r="L121" s="195"/>
      <c r="M121" s="195"/>
      <c r="N121" s="195"/>
      <c r="O121" s="195"/>
      <c r="P121" s="195"/>
      <c r="Q121" s="195"/>
      <c r="R121" s="195"/>
      <c r="S121" s="202"/>
    </row>
    <row r="122" spans="1:19" ht="21" x14ac:dyDescent="0.35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 x14ac:dyDescent="0.2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 x14ac:dyDescent="0.2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 x14ac:dyDescent="0.2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 x14ac:dyDescent="0.25">
      <c r="A126" s="29"/>
      <c r="I126" s="28"/>
      <c r="K126" s="29"/>
      <c r="S126" s="28"/>
    </row>
    <row r="127" spans="1:19" ht="15.75" x14ac:dyDescent="0.25">
      <c r="A127" s="29"/>
      <c r="B127" s="196" t="s">
        <v>41</v>
      </c>
      <c r="C127" s="196"/>
      <c r="D127" s="196"/>
      <c r="F127" s="196" t="s">
        <v>42</v>
      </c>
      <c r="G127" s="196"/>
      <c r="H127" s="196"/>
      <c r="I127" s="34"/>
      <c r="K127" s="29"/>
      <c r="L127" s="196" t="s">
        <v>41</v>
      </c>
      <c r="M127" s="196"/>
      <c r="N127" s="196"/>
      <c r="P127" s="196" t="s">
        <v>42</v>
      </c>
      <c r="Q127" s="196"/>
      <c r="R127" s="196"/>
      <c r="S127" s="34"/>
    </row>
    <row r="128" spans="1:19" ht="15.75" x14ac:dyDescent="0.2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 x14ac:dyDescent="0.2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 x14ac:dyDescent="0.2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 x14ac:dyDescent="0.2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 x14ac:dyDescent="0.2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 x14ac:dyDescent="0.2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 x14ac:dyDescent="0.25">
      <c r="A134" s="29"/>
      <c r="E134" s="198">
        <f>D133-H133</f>
        <v>241.23750000000001</v>
      </c>
      <c r="I134" s="30"/>
      <c r="K134" s="29"/>
      <c r="O134" s="198">
        <f>N133-R133</f>
        <v>57.382360000000006</v>
      </c>
      <c r="S134" s="30"/>
    </row>
    <row r="135" spans="1:19" x14ac:dyDescent="0.25">
      <c r="A135" s="29"/>
      <c r="E135" s="198"/>
      <c r="I135" s="30"/>
      <c r="K135" s="29"/>
      <c r="O135" s="198"/>
      <c r="S135" s="30"/>
    </row>
    <row r="136" spans="1:19" x14ac:dyDescent="0.25">
      <c r="A136" s="29"/>
      <c r="E136" s="39" t="s">
        <v>52</v>
      </c>
      <c r="I136" s="30"/>
      <c r="K136" s="29"/>
      <c r="O136" s="39" t="s">
        <v>52</v>
      </c>
      <c r="S136" s="30"/>
    </row>
    <row r="137" spans="1:19" x14ac:dyDescent="0.25">
      <c r="A137" s="29"/>
      <c r="I137" s="30"/>
      <c r="K137" s="29"/>
      <c r="S137" s="30"/>
    </row>
    <row r="138" spans="1:19" x14ac:dyDescent="0.25">
      <c r="A138" s="29"/>
      <c r="I138" s="30"/>
      <c r="K138" s="29"/>
      <c r="S138" s="30"/>
    </row>
    <row r="139" spans="1:19" x14ac:dyDescent="0.25">
      <c r="A139" s="29"/>
      <c r="I139" s="30"/>
      <c r="K139" s="29"/>
      <c r="S139" s="30"/>
    </row>
    <row r="140" spans="1:19" x14ac:dyDescent="0.25">
      <c r="A140" s="29"/>
      <c r="B140" s="197" t="s">
        <v>53</v>
      </c>
      <c r="C140" s="197"/>
      <c r="D140" s="197"/>
      <c r="F140" s="197" t="s">
        <v>54</v>
      </c>
      <c r="G140" s="197"/>
      <c r="H140" s="197"/>
      <c r="I140" s="36"/>
      <c r="K140" s="29"/>
      <c r="L140" s="197" t="s">
        <v>53</v>
      </c>
      <c r="M140" s="197"/>
      <c r="N140" s="197"/>
      <c r="P140" s="197" t="s">
        <v>54</v>
      </c>
      <c r="Q140" s="197"/>
      <c r="R140" s="197"/>
      <c r="S140" s="36"/>
    </row>
    <row r="141" spans="1:19" x14ac:dyDescent="0.25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 x14ac:dyDescent="0.25">
      <c r="B144" s="84"/>
      <c r="C144" s="84"/>
      <c r="D144" s="194" t="s">
        <v>55</v>
      </c>
      <c r="E144" s="194"/>
      <c r="F144" s="194"/>
      <c r="G144" s="84"/>
      <c r="H144" s="84"/>
      <c r="I144" s="85"/>
      <c r="L144" s="84"/>
      <c r="M144" s="84"/>
      <c r="N144" s="194" t="s">
        <v>55</v>
      </c>
      <c r="O144" s="194"/>
      <c r="P144" s="194"/>
      <c r="Q144" s="84"/>
      <c r="R144" s="84"/>
      <c r="S144" s="85"/>
    </row>
    <row r="145" spans="1:19" ht="21" x14ac:dyDescent="0.35">
      <c r="B145" s="43"/>
      <c r="C145" s="43"/>
      <c r="D145" s="195" t="s">
        <v>39</v>
      </c>
      <c r="E145" s="195"/>
      <c r="F145" s="195"/>
      <c r="G145" s="43"/>
      <c r="H145" s="43"/>
      <c r="I145" s="44"/>
      <c r="L145" s="43"/>
      <c r="M145" s="43"/>
      <c r="N145" s="195" t="s">
        <v>39</v>
      </c>
      <c r="O145" s="195"/>
      <c r="P145" s="195"/>
      <c r="Q145" s="43"/>
      <c r="R145" s="43"/>
      <c r="S145" s="44"/>
    </row>
    <row r="146" spans="1:19" ht="21" x14ac:dyDescent="0.35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 x14ac:dyDescent="0.25">
      <c r="A147" s="29"/>
      <c r="B147" s="1" t="s">
        <v>56</v>
      </c>
      <c r="C147" t="s">
        <v>720</v>
      </c>
      <c r="F147" t="s">
        <v>59</v>
      </c>
      <c r="G147" s="205" t="s">
        <v>721</v>
      </c>
      <c r="H147" s="205"/>
      <c r="I147" s="28"/>
      <c r="K147" s="29"/>
      <c r="L147" s="1" t="s">
        <v>56</v>
      </c>
      <c r="M147" s="206" t="s">
        <v>734</v>
      </c>
      <c r="N147" s="206"/>
      <c r="P147" t="s">
        <v>59</v>
      </c>
      <c r="Q147" s="205" t="s">
        <v>721</v>
      </c>
      <c r="R147" s="205"/>
      <c r="S147" s="28"/>
    </row>
    <row r="148" spans="1:19" ht="15.75" x14ac:dyDescent="0.25">
      <c r="A148" s="29"/>
      <c r="B148" s="1" t="s">
        <v>57</v>
      </c>
      <c r="C148">
        <v>1720145711</v>
      </c>
      <c r="F148" s="203" t="s">
        <v>735</v>
      </c>
      <c r="G148" s="203"/>
      <c r="H148">
        <v>225.02</v>
      </c>
      <c r="I148" s="28"/>
      <c r="K148" s="29"/>
      <c r="L148" s="1" t="s">
        <v>57</v>
      </c>
      <c r="M148">
        <v>1720145711</v>
      </c>
      <c r="P148" s="203" t="s">
        <v>735</v>
      </c>
      <c r="Q148" s="203"/>
      <c r="R148">
        <v>229.36</v>
      </c>
      <c r="S148" s="28"/>
    </row>
    <row r="149" spans="1:19" ht="15.75" x14ac:dyDescent="0.2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 x14ac:dyDescent="0.25">
      <c r="A150" s="29"/>
      <c r="I150" s="28"/>
      <c r="K150" s="29"/>
      <c r="S150" s="28"/>
    </row>
    <row r="151" spans="1:19" ht="15.75" x14ac:dyDescent="0.25">
      <c r="A151" s="29"/>
      <c r="B151" s="196" t="s">
        <v>41</v>
      </c>
      <c r="C151" s="196"/>
      <c r="D151" s="196"/>
      <c r="F151" s="196" t="s">
        <v>42</v>
      </c>
      <c r="G151" s="196"/>
      <c r="H151" s="196"/>
      <c r="I151" s="34"/>
      <c r="K151" s="29"/>
      <c r="L151" s="196" t="s">
        <v>41</v>
      </c>
      <c r="M151" s="196"/>
      <c r="N151" s="196"/>
      <c r="P151" s="196" t="s">
        <v>736</v>
      </c>
      <c r="Q151" s="196"/>
      <c r="R151" s="196"/>
      <c r="S151" s="34"/>
    </row>
    <row r="152" spans="1:19" ht="15.75" x14ac:dyDescent="0.2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 x14ac:dyDescent="0.2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 x14ac:dyDescent="0.2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 x14ac:dyDescent="0.2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 x14ac:dyDescent="0.25">
      <c r="A156" s="29"/>
      <c r="D156" s="41"/>
      <c r="I156" s="28"/>
      <c r="K156" s="29"/>
      <c r="N156" s="41"/>
      <c r="S156" s="28"/>
    </row>
    <row r="157" spans="1:19" ht="15.75" x14ac:dyDescent="0.25">
      <c r="A157" s="29"/>
      <c r="B157" s="204" t="s">
        <v>50</v>
      </c>
      <c r="C157" s="204"/>
      <c r="D157" s="42">
        <f>SUM(D152:D156)</f>
        <v>61.25</v>
      </c>
      <c r="F157" s="204" t="s">
        <v>51</v>
      </c>
      <c r="G157" s="204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204" t="s">
        <v>51</v>
      </c>
      <c r="Q157" s="204"/>
      <c r="R157" s="42">
        <f>SUM(R152:R156)</f>
        <v>5.0573880000000004</v>
      </c>
      <c r="S157" s="35"/>
    </row>
    <row r="158" spans="1:19" ht="18.75" x14ac:dyDescent="0.2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 x14ac:dyDescent="0.25">
      <c r="A159" s="29"/>
      <c r="E159" s="86"/>
      <c r="I159" s="30"/>
      <c r="K159" s="29"/>
      <c r="O159" s="86"/>
      <c r="S159" s="30"/>
    </row>
    <row r="160" spans="1:19" x14ac:dyDescent="0.25">
      <c r="A160" s="29"/>
      <c r="E160" s="39" t="s">
        <v>52</v>
      </c>
      <c r="I160" s="30"/>
      <c r="K160" s="29"/>
      <c r="O160" s="39" t="s">
        <v>52</v>
      </c>
      <c r="S160" s="30"/>
    </row>
    <row r="161" spans="1:19" x14ac:dyDescent="0.25">
      <c r="A161" s="29"/>
      <c r="I161" s="30"/>
      <c r="K161" s="29"/>
      <c r="S161" s="30"/>
    </row>
    <row r="162" spans="1:19" x14ac:dyDescent="0.25">
      <c r="A162" s="29"/>
      <c r="I162" s="30"/>
      <c r="K162" s="29"/>
      <c r="S162" s="30"/>
    </row>
    <row r="163" spans="1:19" x14ac:dyDescent="0.25">
      <c r="A163" s="29"/>
      <c r="I163" s="30"/>
      <c r="K163" s="29"/>
      <c r="S163" s="30"/>
    </row>
    <row r="164" spans="1:19" x14ac:dyDescent="0.25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 x14ac:dyDescent="0.25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 x14ac:dyDescent="0.25"/>
    <row r="203" ht="15" customHeight="1" x14ac:dyDescent="0.25"/>
    <row r="204" ht="15" customHeight="1" x14ac:dyDescent="0.25"/>
    <row r="212" ht="26.25" customHeight="1" x14ac:dyDescent="0.25"/>
    <row r="226" ht="15" customHeight="1" x14ac:dyDescent="0.25"/>
    <row r="227" ht="15" customHeight="1" x14ac:dyDescent="0.25"/>
    <row r="235" ht="26.25" customHeight="1" x14ac:dyDescent="0.25"/>
    <row r="249" ht="15" customHeight="1" x14ac:dyDescent="0.25"/>
    <row r="250" ht="15" customHeight="1" x14ac:dyDescent="0.25"/>
    <row r="258" ht="26.25" customHeight="1" x14ac:dyDescent="0.25"/>
    <row r="272" ht="15" customHeight="1" x14ac:dyDescent="0.25"/>
    <row r="273" ht="15" customHeight="1" x14ac:dyDescent="0.25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06" t="s">
        <v>112</v>
      </c>
      <c r="E1" s="206"/>
      <c r="F1" s="206"/>
      <c r="N1" s="206" t="s">
        <v>112</v>
      </c>
      <c r="O1" s="206"/>
      <c r="P1" s="206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 x14ac:dyDescent="0.25">
      <c r="B17" s="3"/>
      <c r="C17" s="3"/>
      <c r="D17" s="179" t="s">
        <v>124</v>
      </c>
      <c r="E17" s="179"/>
      <c r="F17" s="179"/>
      <c r="G17" s="3"/>
      <c r="H17" s="3"/>
      <c r="L17" s="3"/>
      <c r="M17" s="3"/>
      <c r="N17" s="179" t="s">
        <v>124</v>
      </c>
      <c r="O17" s="179"/>
      <c r="P17" s="179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9" workbookViewId="0">
      <selection activeCell="A64" sqref="A64:G66"/>
    </sheetView>
  </sheetViews>
  <sheetFormatPr baseColWidth="10" defaultRowHeight="15" x14ac:dyDescent="0.25"/>
  <cols>
    <col min="6" max="6" width="13.42578125" customWidth="1"/>
    <col min="7" max="7" width="21.42578125" customWidth="1"/>
  </cols>
  <sheetData>
    <row r="1" spans="1:11" ht="22.5" x14ac:dyDescent="0.2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 x14ac:dyDescent="0.2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 x14ac:dyDescent="0.2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 x14ac:dyDescent="0.2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 x14ac:dyDescent="0.2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 x14ac:dyDescent="0.2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 x14ac:dyDescent="0.25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 x14ac:dyDescent="0.25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 x14ac:dyDescent="0.25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 x14ac:dyDescent="0.25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 x14ac:dyDescent="0.25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 x14ac:dyDescent="0.25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 x14ac:dyDescent="0.25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 x14ac:dyDescent="0.25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 x14ac:dyDescent="0.25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 x14ac:dyDescent="0.25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 x14ac:dyDescent="0.25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 x14ac:dyDescent="0.25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 x14ac:dyDescent="0.25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 x14ac:dyDescent="0.25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 x14ac:dyDescent="0.25">
      <c r="E22" s="134">
        <f>SUM(E10:E21)</f>
        <v>853.5089999999999</v>
      </c>
    </row>
    <row r="24" spans="1:7" ht="30" x14ac:dyDescent="0.25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 x14ac:dyDescent="0.25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 x14ac:dyDescent="0.25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 x14ac:dyDescent="0.25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 x14ac:dyDescent="0.25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 x14ac:dyDescent="0.25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 x14ac:dyDescent="0.25">
      <c r="E30" s="134">
        <f>SUM(E25:E29)</f>
        <v>460.11</v>
      </c>
    </row>
    <row r="32" spans="1:7" ht="30" x14ac:dyDescent="0.25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 x14ac:dyDescent="0.25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 x14ac:dyDescent="0.25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 x14ac:dyDescent="0.25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 x14ac:dyDescent="0.25">
      <c r="E36" s="134">
        <f>SUM(E33:E35)</f>
        <v>170.91</v>
      </c>
    </row>
    <row r="38" spans="1:7" ht="30" x14ac:dyDescent="0.25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 x14ac:dyDescent="0.25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 x14ac:dyDescent="0.25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 x14ac:dyDescent="0.25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 x14ac:dyDescent="0.25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 x14ac:dyDescent="0.25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 x14ac:dyDescent="0.25">
      <c r="E44" s="134">
        <f>SUM(E39:E43)</f>
        <v>667.55</v>
      </c>
    </row>
    <row r="46" spans="1:7" ht="30" x14ac:dyDescent="0.25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 x14ac:dyDescent="0.25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 x14ac:dyDescent="0.25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 x14ac:dyDescent="0.25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 x14ac:dyDescent="0.25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 x14ac:dyDescent="0.25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 x14ac:dyDescent="0.25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 x14ac:dyDescent="0.25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 x14ac:dyDescent="0.25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 x14ac:dyDescent="0.25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7"/>
  <sheetViews>
    <sheetView topLeftCell="V500" zoomScale="124" zoomScaleNormal="124" workbookViewId="0">
      <selection activeCell="AJ500" sqref="AJ500:AP520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563.81999999999994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70" t="s">
        <v>7</v>
      </c>
      <c r="F69" s="171"/>
      <c r="G69" s="17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73" t="s">
        <v>29</v>
      </c>
      <c r="AD100" s="173"/>
      <c r="AE100" s="173"/>
    </row>
    <row r="101" spans="2:41" x14ac:dyDescent="0.25">
      <c r="H101" s="174" t="s">
        <v>28</v>
      </c>
      <c r="I101" s="174"/>
      <c r="J101" s="174"/>
      <c r="V101" s="17"/>
      <c r="AC101" s="173"/>
      <c r="AD101" s="173"/>
      <c r="AE101" s="173"/>
    </row>
    <row r="102" spans="2:41" x14ac:dyDescent="0.25">
      <c r="H102" s="174"/>
      <c r="I102" s="174"/>
      <c r="J102" s="174"/>
      <c r="V102" s="17"/>
      <c r="AC102" s="173"/>
      <c r="AD102" s="173"/>
      <c r="AE102" s="17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76" t="str">
        <f>IF(C111&lt;0,"NO PAGAR","COBRAR")</f>
        <v>COBRAR</v>
      </c>
      <c r="C112" s="17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68" t="s">
        <v>9</v>
      </c>
      <c r="C113" s="16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70" t="s">
        <v>7</v>
      </c>
      <c r="F122" s="171"/>
      <c r="G122" s="17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 x14ac:dyDescent="0.25">
      <c r="H147" s="174"/>
      <c r="I147" s="174"/>
      <c r="J147" s="174"/>
      <c r="V147" s="17"/>
      <c r="AA147" s="174"/>
      <c r="AB147" s="174"/>
      <c r="AC147" s="17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75" t="s">
        <v>20</v>
      </c>
      <c r="F151" s="175"/>
      <c r="G151" s="175"/>
      <c r="H151" s="175"/>
      <c r="V151" s="17"/>
      <c r="X151" s="23" t="s">
        <v>75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NO PAGAR</v>
      </c>
      <c r="Y157" s="17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70" t="s">
        <v>7</v>
      </c>
      <c r="F167" s="171"/>
      <c r="G167" s="17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73" t="s">
        <v>29</v>
      </c>
      <c r="AD185" s="173"/>
      <c r="AE185" s="173"/>
    </row>
    <row r="186" spans="2:41" x14ac:dyDescent="0.25">
      <c r="H186" s="174" t="s">
        <v>28</v>
      </c>
      <c r="I186" s="174"/>
      <c r="J186" s="174"/>
      <c r="V186" s="17"/>
      <c r="AC186" s="173"/>
      <c r="AD186" s="173"/>
      <c r="AE186" s="173"/>
    </row>
    <row r="187" spans="2:41" x14ac:dyDescent="0.25">
      <c r="H187" s="174"/>
      <c r="I187" s="174"/>
      <c r="J187" s="174"/>
      <c r="V187" s="17"/>
      <c r="AC187" s="173"/>
      <c r="AD187" s="173"/>
      <c r="AE187" s="17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76" t="str">
        <f>IF(C196&lt;0,"NO PAGAR","COBRAR")</f>
        <v>COBRAR</v>
      </c>
      <c r="C197" s="176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NO PAGAR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68" t="s">
        <v>9</v>
      </c>
      <c r="C198" s="16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70" t="s">
        <v>7</v>
      </c>
      <c r="F207" s="171"/>
      <c r="G207" s="17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70" t="s">
        <v>7</v>
      </c>
      <c r="AB207" s="171"/>
      <c r="AC207" s="17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70" t="s">
        <v>7</v>
      </c>
      <c r="O209" s="171"/>
      <c r="P209" s="171"/>
      <c r="Q209" s="172"/>
      <c r="R209" s="18">
        <f>SUM(R193:R208)</f>
        <v>100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 x14ac:dyDescent="0.25">
      <c r="H232" s="174"/>
      <c r="I232" s="174"/>
      <c r="J232" s="174"/>
      <c r="V232" s="17"/>
      <c r="AA232" s="174"/>
      <c r="AB232" s="174"/>
      <c r="AC232" s="17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-2894.8</v>
      </c>
      <c r="AA236" s="175" t="s">
        <v>20</v>
      </c>
      <c r="AB236" s="175"/>
      <c r="AC236" s="175"/>
      <c r="AD236" s="175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NO PAGAR</v>
      </c>
      <c r="Y242" s="17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77" t="str">
        <f>IF(C241&lt;0,"NO PAGAR","COBRAR'")</f>
        <v>NO PAGAR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70" t="s">
        <v>7</v>
      </c>
      <c r="F252" s="171"/>
      <c r="G252" s="17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70" t="s">
        <v>7</v>
      </c>
      <c r="O254" s="171"/>
      <c r="P254" s="171"/>
      <c r="Q254" s="172"/>
      <c r="R254" s="18">
        <f>SUM(R238:R253)</f>
        <v>3042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73" t="s">
        <v>29</v>
      </c>
      <c r="AD277" s="173"/>
      <c r="AE277" s="173"/>
    </row>
    <row r="278" spans="2:41" x14ac:dyDescent="0.25">
      <c r="H278" s="174" t="s">
        <v>28</v>
      </c>
      <c r="I278" s="174"/>
      <c r="J278" s="174"/>
      <c r="V278" s="17"/>
      <c r="AC278" s="173"/>
      <c r="AD278" s="173"/>
      <c r="AE278" s="173"/>
    </row>
    <row r="279" spans="2:41" x14ac:dyDescent="0.25">
      <c r="H279" s="174"/>
      <c r="I279" s="174"/>
      <c r="J279" s="174"/>
      <c r="V279" s="17"/>
      <c r="AC279" s="173"/>
      <c r="AD279" s="173"/>
      <c r="AE279" s="17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76" t="str">
        <f>IF(C288&lt;0,"NO PAGAR","COBRAR")</f>
        <v>COBRAR</v>
      </c>
      <c r="C289" s="17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NO PAGAR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68" t="s">
        <v>9</v>
      </c>
      <c r="C290" s="169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70" t="s">
        <v>7</v>
      </c>
      <c r="F299" s="171"/>
      <c r="G299" s="17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70" t="s">
        <v>7</v>
      </c>
      <c r="O301" s="171"/>
      <c r="P301" s="171"/>
      <c r="Q301" s="172"/>
      <c r="R301" s="18">
        <f>SUM(R285:R300)</f>
        <v>870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 x14ac:dyDescent="0.25">
      <c r="H324" s="174"/>
      <c r="I324" s="174"/>
      <c r="J324" s="174"/>
      <c r="V324" s="17"/>
      <c r="AA324" s="174"/>
      <c r="AB324" s="174"/>
      <c r="AC324" s="17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75" t="s">
        <v>20</v>
      </c>
      <c r="F328" s="175"/>
      <c r="G328" s="175"/>
      <c r="H328" s="175"/>
      <c r="V328" s="17"/>
      <c r="X328" s="23" t="s">
        <v>32</v>
      </c>
      <c r="Y328" s="20">
        <f>IF(B1107="PAGADO",0,C333)</f>
        <v>-412.94000000000005</v>
      </c>
      <c r="AA328" s="175" t="s">
        <v>20</v>
      </c>
      <c r="AB328" s="175"/>
      <c r="AC328" s="175"/>
      <c r="AD328" s="175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NO PAGAR</v>
      </c>
      <c r="Y334" s="177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 x14ac:dyDescent="0.35">
      <c r="B335" s="177" t="str">
        <f>IF(C333&lt;0,"NO PAGAR","COBRAR'")</f>
        <v>NO PAGAR</v>
      </c>
      <c r="C335" s="177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68" t="s">
        <v>9</v>
      </c>
      <c r="C336" s="16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669</v>
      </c>
      <c r="C344" s="10">
        <v>141.13999999999999</v>
      </c>
      <c r="E344" s="170" t="s">
        <v>7</v>
      </c>
      <c r="F344" s="171"/>
      <c r="G344" s="17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70" t="s">
        <v>7</v>
      </c>
      <c r="O346" s="171"/>
      <c r="P346" s="171"/>
      <c r="Q346" s="172"/>
      <c r="R346" s="18">
        <f>SUM(R330:R345)</f>
        <v>163.55000000000001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74" t="s">
        <v>28</v>
      </c>
      <c r="I371" s="174"/>
      <c r="J371" s="174"/>
      <c r="V371" s="17"/>
    </row>
    <row r="372" spans="2:41" x14ac:dyDescent="0.25">
      <c r="H372" s="174"/>
      <c r="I372" s="174"/>
      <c r="J372" s="174"/>
      <c r="V372" s="17"/>
    </row>
    <row r="373" spans="2:41" x14ac:dyDescent="0.25">
      <c r="V373" s="17"/>
      <c r="AA373" s="107"/>
      <c r="AB373" s="107"/>
      <c r="AC373" s="180" t="s">
        <v>29</v>
      </c>
      <c r="AD373" s="180"/>
      <c r="AE373" s="180"/>
    </row>
    <row r="374" spans="2:41" x14ac:dyDescent="0.25">
      <c r="V374" s="17"/>
      <c r="AA374" s="107"/>
      <c r="AB374" s="107"/>
      <c r="AC374" s="180"/>
      <c r="AD374" s="180"/>
      <c r="AE374" s="180"/>
    </row>
    <row r="375" spans="2:41" ht="23.25" x14ac:dyDescent="0.35">
      <c r="B375" s="22" t="s">
        <v>64</v>
      </c>
      <c r="V375" s="17"/>
      <c r="X375" s="22" t="s">
        <v>64</v>
      </c>
      <c r="AA375" s="107"/>
      <c r="AB375" s="107"/>
      <c r="AC375" s="180"/>
      <c r="AD375" s="180"/>
      <c r="AE375" s="180"/>
    </row>
    <row r="376" spans="2:41" ht="23.25" x14ac:dyDescent="0.35">
      <c r="B376" s="23" t="s">
        <v>32</v>
      </c>
      <c r="C376" s="20">
        <f>IF(X328="PAGADO",0,Y333)</f>
        <v>-1811.12</v>
      </c>
      <c r="E376" s="175" t="s">
        <v>20</v>
      </c>
      <c r="F376" s="175"/>
      <c r="G376" s="175"/>
      <c r="H376" s="175"/>
      <c r="V376" s="17"/>
      <c r="X376" s="23" t="s">
        <v>32</v>
      </c>
      <c r="Y376" s="20">
        <f>IF(B376="PAGADO",0,C381)</f>
        <v>-1561.12</v>
      </c>
      <c r="AA376" s="175" t="s">
        <v>20</v>
      </c>
      <c r="AB376" s="175"/>
      <c r="AC376" s="175"/>
      <c r="AD376" s="175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76" t="str">
        <f>IF(C381&lt;0,"NO PAGAR","COBRAR")</f>
        <v>NO PAGAR</v>
      </c>
      <c r="C382" s="17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76" t="str">
        <f>IF(Y381&lt;0,"NO PAGAR","COBRAR")</f>
        <v>NO PAGAR</v>
      </c>
      <c r="Y382" s="176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68" t="s">
        <v>9</v>
      </c>
      <c r="C383" s="16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70" t="s">
        <v>7</v>
      </c>
      <c r="F391" s="171"/>
      <c r="G391" s="17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70" t="s">
        <v>7</v>
      </c>
      <c r="AB392" s="171"/>
      <c r="AC392" s="17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70" t="s">
        <v>7</v>
      </c>
      <c r="O394" s="171"/>
      <c r="P394" s="171"/>
      <c r="Q394" s="172"/>
      <c r="R394" s="18">
        <f>SUM(R378:R393)</f>
        <v>1300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74" t="s">
        <v>31</v>
      </c>
      <c r="AB411" s="174"/>
      <c r="AC411" s="174"/>
    </row>
    <row r="412" spans="1:43" ht="15" customHeight="1" x14ac:dyDescent="0.4">
      <c r="H412" s="76"/>
      <c r="I412" s="76"/>
      <c r="J412" s="76"/>
      <c r="V412" s="17"/>
      <c r="AA412" s="174"/>
      <c r="AB412" s="174"/>
      <c r="AC412" s="174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75" t="s">
        <v>20</v>
      </c>
      <c r="F416" s="175"/>
      <c r="G416" s="175"/>
      <c r="H416" s="175"/>
      <c r="V416" s="17"/>
      <c r="X416" s="23" t="s">
        <v>32</v>
      </c>
      <c r="Y416" s="20">
        <f>IF(B416="PAGADO",0,C421)</f>
        <v>0</v>
      </c>
      <c r="AA416" s="175" t="s">
        <v>20</v>
      </c>
      <c r="AB416" s="175"/>
      <c r="AC416" s="175"/>
      <c r="AD416" s="175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77" t="str">
        <f>IF(Y421&lt;0,"NO PAGAR","COBRAR'")</f>
        <v>NO PAGAR</v>
      </c>
      <c r="Y422" s="17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 x14ac:dyDescent="0.35">
      <c r="B423" s="177" t="str">
        <f>IF(C421&lt;0,"NO PAGAR","COBRAR'")</f>
        <v>COBRAR'</v>
      </c>
      <c r="C423" s="177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 x14ac:dyDescent="0.25">
      <c r="B424" s="168" t="s">
        <v>9</v>
      </c>
      <c r="C424" s="169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68" t="s">
        <v>9</v>
      </c>
      <c r="Y424" s="16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70" t="s">
        <v>7</v>
      </c>
      <c r="AK425" s="171"/>
      <c r="AL425" s="171"/>
      <c r="AM425" s="172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70" t="s">
        <v>7</v>
      </c>
      <c r="F432" s="171"/>
      <c r="G432" s="17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70" t="s">
        <v>7</v>
      </c>
      <c r="AB432" s="171"/>
      <c r="AC432" s="172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70" t="s">
        <v>7</v>
      </c>
      <c r="O434" s="171"/>
      <c r="P434" s="171"/>
      <c r="Q434" s="172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75" t="s">
        <v>20</v>
      </c>
      <c r="F462" s="175"/>
      <c r="G462" s="175"/>
      <c r="H462" s="175"/>
      <c r="V462" s="17"/>
      <c r="X462" s="23" t="s">
        <v>32</v>
      </c>
      <c r="Y462" s="20">
        <f>IF(B462="PAGADO",0,C467)</f>
        <v>-526.89999999999986</v>
      </c>
      <c r="AA462" s="175" t="s">
        <v>20</v>
      </c>
      <c r="AB462" s="175"/>
      <c r="AC462" s="175"/>
      <c r="AD462" s="175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176" t="str">
        <f>IF(C467&lt;0,"NO PAGAR","COBRAR")</f>
        <v>NO PAGAR</v>
      </c>
      <c r="C468" s="17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76" t="str">
        <f>IF(Y467&lt;0,"NO PAGAR","COBRAR")</f>
        <v>NO PAGAR</v>
      </c>
      <c r="Y468" s="17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168" t="s">
        <v>9</v>
      </c>
      <c r="C469" s="16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68" t="s">
        <v>9</v>
      </c>
      <c r="Y469" s="16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70" t="s">
        <v>7</v>
      </c>
      <c r="AK471" s="171"/>
      <c r="AL471" s="171"/>
      <c r="AM471" s="172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 x14ac:dyDescent="0.25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 x14ac:dyDescent="0.25">
      <c r="B478" s="11" t="s">
        <v>17</v>
      </c>
      <c r="C478" s="10"/>
      <c r="E478" s="170" t="s">
        <v>7</v>
      </c>
      <c r="F478" s="171"/>
      <c r="G478" s="17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70" t="s">
        <v>7</v>
      </c>
      <c r="AB478" s="171"/>
      <c r="AC478" s="172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 x14ac:dyDescent="0.25">
      <c r="B480" s="12"/>
      <c r="C480" s="10"/>
      <c r="N480" s="170" t="s">
        <v>7</v>
      </c>
      <c r="O480" s="171"/>
      <c r="P480" s="171"/>
      <c r="Q480" s="172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 x14ac:dyDescent="0.25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 x14ac:dyDescent="0.25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 x14ac:dyDescent="0.25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6"/>
      <c r="I497" s="76"/>
      <c r="J497" s="76"/>
      <c r="V497" s="17"/>
      <c r="AA497" s="174" t="s">
        <v>31</v>
      </c>
      <c r="AB497" s="174"/>
      <c r="AC497" s="174"/>
    </row>
    <row r="498" spans="2:41" ht="15" customHeight="1" x14ac:dyDescent="0.4">
      <c r="E498" s="174"/>
      <c r="F498" s="174"/>
      <c r="H498" s="76"/>
      <c r="I498" s="76"/>
      <c r="J498" s="76"/>
      <c r="V498" s="17"/>
      <c r="AA498" s="174"/>
      <c r="AB498" s="174"/>
      <c r="AC498" s="174"/>
    </row>
    <row r="499" spans="2:41" ht="26.25" x14ac:dyDescent="0.4">
      <c r="B499" s="24" t="s">
        <v>66</v>
      </c>
      <c r="E499" s="174" t="s">
        <v>30</v>
      </c>
      <c r="F499" s="174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175" t="s">
        <v>20</v>
      </c>
      <c r="F500" s="175"/>
      <c r="G500" s="175"/>
      <c r="H500" s="175"/>
      <c r="V500" s="17"/>
      <c r="X500" s="23" t="s">
        <v>32</v>
      </c>
      <c r="Y500" s="20">
        <f>IF(B500="PAGADO",0,C505)</f>
        <v>0</v>
      </c>
      <c r="AA500" s="175" t="s">
        <v>20</v>
      </c>
      <c r="AB500" s="175"/>
      <c r="AC500" s="175"/>
      <c r="AD500" s="175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928</v>
      </c>
      <c r="H502" s="5">
        <v>180</v>
      </c>
      <c r="I502" t="s">
        <v>210</v>
      </c>
      <c r="N502" s="25">
        <v>45089</v>
      </c>
      <c r="O502" s="3" t="s">
        <v>936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887</v>
      </c>
      <c r="AC502" s="3" t="s">
        <v>888</v>
      </c>
      <c r="AD502" s="5">
        <v>220</v>
      </c>
      <c r="AE502" t="s">
        <v>210</v>
      </c>
      <c r="AJ502" s="25">
        <v>45103</v>
      </c>
      <c r="AK502" s="3" t="s">
        <v>515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391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888</v>
      </c>
      <c r="AC503" s="3" t="s">
        <v>887</v>
      </c>
      <c r="AD503" s="5">
        <v>170</v>
      </c>
      <c r="AE503" t="s">
        <v>210</v>
      </c>
      <c r="AJ503" s="25">
        <v>45106</v>
      </c>
      <c r="AK503" s="3" t="s">
        <v>1007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431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978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947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431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948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77" t="str">
        <f>IF(Y505&lt;0,"NO PAGAR","COBRAR'")</f>
        <v>COBRAR'</v>
      </c>
      <c r="Y506" s="177"/>
      <c r="AA506" s="4">
        <v>45076</v>
      </c>
      <c r="AB506" s="3" t="s">
        <v>993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177" t="str">
        <f>IF(C505&lt;0,"NO PAGAR","COBRAR'")</f>
        <v>COBRAR'</v>
      </c>
      <c r="C507" s="177"/>
      <c r="E507" s="4">
        <v>44877</v>
      </c>
      <c r="F507" s="3" t="s">
        <v>940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168" t="s">
        <v>9</v>
      </c>
      <c r="C508" s="169"/>
      <c r="E508" s="4">
        <v>45242</v>
      </c>
      <c r="F508" s="3" t="s">
        <v>940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68" t="s">
        <v>9</v>
      </c>
      <c r="Y508" s="16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660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946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1006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431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1006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960</v>
      </c>
      <c r="C516" s="10">
        <v>97.33</v>
      </c>
      <c r="E516" s="25">
        <v>45065</v>
      </c>
      <c r="F516" s="3" t="s">
        <v>949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70" t="s">
        <v>7</v>
      </c>
      <c r="AB516" s="171"/>
      <c r="AC516" s="17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52">
        <v>45089</v>
      </c>
      <c r="F517" s="151" t="s">
        <v>952</v>
      </c>
      <c r="G517" s="151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983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332</v>
      </c>
      <c r="G518" s="3" t="s">
        <v>955</v>
      </c>
      <c r="H518" s="18">
        <v>285</v>
      </c>
      <c r="I518" t="s">
        <v>270</v>
      </c>
      <c r="N518" s="170" t="s">
        <v>7</v>
      </c>
      <c r="O518" s="171"/>
      <c r="P518" s="171"/>
      <c r="Q518" s="172"/>
      <c r="R518" s="18">
        <f>SUM(R502:R517)</f>
        <v>50</v>
      </c>
      <c r="S518" s="3"/>
      <c r="V518" s="17"/>
      <c r="X518" s="12"/>
      <c r="Y518" s="10"/>
      <c r="AJ518" s="170" t="s">
        <v>7</v>
      </c>
      <c r="AK518" s="171"/>
      <c r="AL518" s="171"/>
      <c r="AM518" s="172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332</v>
      </c>
      <c r="G519" s="3" t="s">
        <v>504</v>
      </c>
      <c r="H519" s="18">
        <v>330</v>
      </c>
      <c r="I519" t="s">
        <v>270</v>
      </c>
      <c r="V519" s="17"/>
      <c r="X519" s="12"/>
      <c r="Y519" s="10"/>
      <c r="AJ519" s="154">
        <v>20230608</v>
      </c>
      <c r="AK519" s="154" t="s">
        <v>476</v>
      </c>
      <c r="AL519" s="154" t="s">
        <v>979</v>
      </c>
      <c r="AM519" s="154" t="s">
        <v>478</v>
      </c>
      <c r="AN519" s="156">
        <v>152.41</v>
      </c>
      <c r="AO519" s="155">
        <v>87089</v>
      </c>
      <c r="AP519" s="154">
        <v>3996</v>
      </c>
    </row>
    <row r="520" spans="2:42" x14ac:dyDescent="0.25">
      <c r="B520" s="12"/>
      <c r="C520" s="10"/>
      <c r="E520" s="25">
        <v>45064</v>
      </c>
      <c r="F520" s="3" t="s">
        <v>332</v>
      </c>
      <c r="G520" s="3" t="s">
        <v>955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332</v>
      </c>
      <c r="G521" s="3" t="s">
        <v>955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181" t="s">
        <v>961</v>
      </c>
      <c r="F524" s="182"/>
      <c r="G524" s="183"/>
      <c r="H524" s="153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173" t="s">
        <v>29</v>
      </c>
      <c r="AD545" s="173"/>
      <c r="AE545" s="173"/>
    </row>
    <row r="546" spans="2:41" ht="15" customHeight="1" x14ac:dyDescent="0.4">
      <c r="H546" s="76" t="s">
        <v>28</v>
      </c>
      <c r="I546" s="76"/>
      <c r="J546" s="76"/>
      <c r="V546" s="17"/>
      <c r="AC546" s="173"/>
      <c r="AD546" s="173"/>
      <c r="AE546" s="173"/>
    </row>
    <row r="547" spans="2:41" ht="15" customHeight="1" x14ac:dyDescent="0.4">
      <c r="H547" s="76"/>
      <c r="I547" s="76"/>
      <c r="J547" s="76"/>
      <c r="V547" s="17"/>
      <c r="AC547" s="173"/>
      <c r="AD547" s="173"/>
      <c r="AE547" s="173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175" t="s">
        <v>20</v>
      </c>
      <c r="F551" s="175"/>
      <c r="G551" s="175"/>
      <c r="H551" s="175"/>
      <c r="V551" s="17"/>
      <c r="X551" s="23" t="s">
        <v>32</v>
      </c>
      <c r="Y551" s="20">
        <f>IF(B551="PAGADO",0,C556)</f>
        <v>1020.1199999999997</v>
      </c>
      <c r="AA551" s="175" t="s">
        <v>20</v>
      </c>
      <c r="AB551" s="175"/>
      <c r="AC551" s="175"/>
      <c r="AD551" s="175"/>
    </row>
    <row r="552" spans="2:41" x14ac:dyDescent="0.25">
      <c r="B552" s="1" t="s">
        <v>0</v>
      </c>
      <c r="C552" s="19">
        <f>H567</f>
        <v>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0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Y553" s="2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" t="s">
        <v>24</v>
      </c>
      <c r="C554" s="19">
        <f>IF(C551&gt;0,C551+C552,C552)</f>
        <v>1020.1199999999997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" t="s">
        <v>24</v>
      </c>
      <c r="Y554" s="19">
        <f>IF(Y551&gt;0,Y551+Y552,Y552)</f>
        <v>1020.1199999999997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C578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9</v>
      </c>
      <c r="Y555" s="20">
        <f>Y578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1020.1199999999997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1020.1199999999997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ht="26.25" x14ac:dyDescent="0.4">
      <c r="B557" s="176" t="str">
        <f>IF(C556&lt;0,"NO PAGAR","COBRAR")</f>
        <v>COBRAR</v>
      </c>
      <c r="C557" s="17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76" t="str">
        <f>IF(Y556&lt;0,"NO PAGAR","COBRAR")</f>
        <v>COBRAR</v>
      </c>
      <c r="Y557" s="176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168" t="s">
        <v>9</v>
      </c>
      <c r="C558" s="16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8" t="s">
        <v>9</v>
      </c>
      <c r="Y558" s="16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9" t="str">
        <f>IF(C592&lt;0,"SALDO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 FAVOR'</v>
      </c>
      <c r="Y559" s="10" t="b">
        <f>IF(C556&lt;=0,C556*-1)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14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17</v>
      </c>
      <c r="C567" s="10"/>
      <c r="E567" s="170" t="s">
        <v>7</v>
      </c>
      <c r="F567" s="171"/>
      <c r="G567" s="172"/>
      <c r="H567" s="5">
        <f>SUM(H553:H566)</f>
        <v>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70" t="s">
        <v>7</v>
      </c>
      <c r="AB567" s="171"/>
      <c r="AC567" s="172"/>
      <c r="AD567" s="5">
        <f>SUM(AD553:AD566)</f>
        <v>0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N569" s="170" t="s">
        <v>7</v>
      </c>
      <c r="O569" s="171"/>
      <c r="P569" s="171"/>
      <c r="Q569" s="172"/>
      <c r="R569" s="18">
        <f>SUM(R553:R568)</f>
        <v>0</v>
      </c>
      <c r="S569" s="3"/>
      <c r="V569" s="17"/>
      <c r="X569" s="12"/>
      <c r="Y569" s="10"/>
      <c r="AJ569" s="170" t="s">
        <v>7</v>
      </c>
      <c r="AK569" s="171"/>
      <c r="AL569" s="171"/>
      <c r="AM569" s="172"/>
      <c r="AN569" s="18">
        <f>SUM(AN553:AN568)</f>
        <v>0</v>
      </c>
      <c r="AO569" s="3"/>
    </row>
    <row r="570" spans="2:41" x14ac:dyDescent="0.25">
      <c r="B570" s="12"/>
      <c r="C570" s="10"/>
      <c r="V570" s="17"/>
      <c r="X570" s="12"/>
      <c r="Y570" s="10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E572" s="14"/>
      <c r="V572" s="17"/>
      <c r="X572" s="12"/>
      <c r="Y572" s="10"/>
      <c r="AA572" s="14"/>
    </row>
    <row r="573" spans="2:41" x14ac:dyDescent="0.25">
      <c r="B573" s="12"/>
      <c r="C573" s="10"/>
      <c r="V573" s="17"/>
      <c r="X573" s="12"/>
      <c r="Y573" s="10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SUM(C559:C577)</f>
        <v>0</v>
      </c>
      <c r="V578" s="17"/>
      <c r="X578" s="15" t="s">
        <v>18</v>
      </c>
      <c r="Y578" s="16">
        <f>SUM(Y559:Y577)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ht="15" customHeight="1" x14ac:dyDescent="0.4">
      <c r="H591" s="76" t="s">
        <v>30</v>
      </c>
      <c r="I591" s="76"/>
      <c r="J591" s="76"/>
      <c r="V591" s="17"/>
      <c r="AA591" s="174" t="s">
        <v>31</v>
      </c>
      <c r="AB591" s="174"/>
      <c r="AC591" s="174"/>
    </row>
    <row r="592" spans="1:43" ht="15" customHeight="1" x14ac:dyDescent="0.4">
      <c r="H592" s="76"/>
      <c r="I592" s="76"/>
      <c r="J592" s="76"/>
      <c r="V592" s="17"/>
      <c r="AA592" s="174"/>
      <c r="AB592" s="174"/>
      <c r="AC592" s="174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IF(X551="PAGADO",0,C556)</f>
        <v>1020.1199999999997</v>
      </c>
      <c r="E596" s="175" t="s">
        <v>20</v>
      </c>
      <c r="F596" s="175"/>
      <c r="G596" s="175"/>
      <c r="H596" s="175"/>
      <c r="V596" s="17"/>
      <c r="X596" s="23" t="s">
        <v>32</v>
      </c>
      <c r="Y596" s="20">
        <f>IF(B1396="PAGADO",0,C601)</f>
        <v>1020.1199999999997</v>
      </c>
      <c r="AA596" s="175" t="s">
        <v>20</v>
      </c>
      <c r="AB596" s="175"/>
      <c r="AC596" s="175"/>
      <c r="AD596" s="175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1020.1199999999997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1020.1199999999997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1020.1199999999997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1020.1199999999997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77" t="str">
        <f>IF(Y601&lt;0,"NO PAGAR","COBRAR'")</f>
        <v>COBRAR'</v>
      </c>
      <c r="Y602" s="17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177" t="str">
        <f>IF(C601&lt;0,"NO PAGAR","COBRAR'")</f>
        <v>COBRAR'</v>
      </c>
      <c r="C603" s="17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68" t="s">
        <v>9</v>
      </c>
      <c r="C604" s="16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68" t="s">
        <v>9</v>
      </c>
      <c r="Y604" s="16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IF(Y556&lt;0,"SALDO ADELANTADO","SALDO A FAVOR '")</f>
        <v>SALDO A FAVOR '</v>
      </c>
      <c r="C605" s="10" t="b">
        <f>IF(Y556&lt;=0,Y556*-1)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 t="b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170" t="s">
        <v>7</v>
      </c>
      <c r="F612" s="171"/>
      <c r="G612" s="17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0" t="s">
        <v>7</v>
      </c>
      <c r="AB612" s="171"/>
      <c r="AC612" s="17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170" t="s">
        <v>7</v>
      </c>
      <c r="O614" s="171"/>
      <c r="P614" s="171"/>
      <c r="Q614" s="172"/>
      <c r="R614" s="18">
        <f>SUM(R598:R613)</f>
        <v>0</v>
      </c>
      <c r="S614" s="3"/>
      <c r="V614" s="17"/>
      <c r="X614" s="12"/>
      <c r="Y614" s="10"/>
      <c r="AJ614" s="170" t="s">
        <v>7</v>
      </c>
      <c r="AK614" s="171"/>
      <c r="AL614" s="171"/>
      <c r="AM614" s="172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173" t="s">
        <v>29</v>
      </c>
      <c r="AD638" s="173"/>
      <c r="AE638" s="173"/>
    </row>
    <row r="639" spans="5:31" ht="15" customHeight="1" x14ac:dyDescent="0.4">
      <c r="H639" s="76" t="s">
        <v>28</v>
      </c>
      <c r="I639" s="76"/>
      <c r="J639" s="76"/>
      <c r="V639" s="17"/>
      <c r="AC639" s="173"/>
      <c r="AD639" s="173"/>
      <c r="AE639" s="173"/>
    </row>
    <row r="640" spans="5:31" ht="15" customHeight="1" x14ac:dyDescent="0.4">
      <c r="H640" s="76"/>
      <c r="I640" s="76"/>
      <c r="J640" s="76"/>
      <c r="V640" s="17"/>
      <c r="AC640" s="173"/>
      <c r="AD640" s="173"/>
      <c r="AE640" s="173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32</v>
      </c>
      <c r="C644" s="20">
        <f>IF(X596="PAGADO",0,Y601)</f>
        <v>1020.1199999999997</v>
      </c>
      <c r="E644" s="175" t="s">
        <v>20</v>
      </c>
      <c r="F644" s="175"/>
      <c r="G644" s="175"/>
      <c r="H644" s="175"/>
      <c r="V644" s="17"/>
      <c r="X644" s="23" t="s">
        <v>32</v>
      </c>
      <c r="Y644" s="20">
        <f>IF(B644="PAGADO",0,C649)</f>
        <v>1020.1199999999997</v>
      </c>
      <c r="AA644" s="175" t="s">
        <v>20</v>
      </c>
      <c r="AB644" s="175"/>
      <c r="AC644" s="175"/>
      <c r="AD644" s="175"/>
    </row>
    <row r="645" spans="2:41" x14ac:dyDescent="0.25">
      <c r="B645" s="1" t="s">
        <v>0</v>
      </c>
      <c r="C645" s="19">
        <f>H660</f>
        <v>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Y646" s="2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1020.1199999999997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1020.1199999999997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1020.1199999999997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1020.1199999999997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176" t="str">
        <f>IF(C649&lt;0,"NO PAGAR","COBRAR")</f>
        <v>COBRAR</v>
      </c>
      <c r="C650" s="17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76" t="str">
        <f>IF(Y649&lt;0,"NO PAGAR","COBRAR")</f>
        <v>COBRAR</v>
      </c>
      <c r="Y650" s="17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68" t="s">
        <v>9</v>
      </c>
      <c r="C651" s="16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8" t="s">
        <v>9</v>
      </c>
      <c r="Y651" s="16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IF(C685&lt;0,"SALDO A FAVOR","SALDO ADELANTAD0'")</f>
        <v>SALDO ADELANTAD0'</v>
      </c>
      <c r="C652" s="10" t="b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170" t="s">
        <v>7</v>
      </c>
      <c r="F660" s="171"/>
      <c r="G660" s="172"/>
      <c r="H660" s="5">
        <f>SUM(H646:H659)</f>
        <v>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0" t="s">
        <v>7</v>
      </c>
      <c r="AB660" s="171"/>
      <c r="AC660" s="172"/>
      <c r="AD660" s="5">
        <f>SUM(AD646:AD659)</f>
        <v>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170" t="s">
        <v>7</v>
      </c>
      <c r="O662" s="171"/>
      <c r="P662" s="171"/>
      <c r="Q662" s="172"/>
      <c r="R662" s="18">
        <f>SUM(R646:R661)</f>
        <v>0</v>
      </c>
      <c r="S662" s="3"/>
      <c r="V662" s="17"/>
      <c r="X662" s="12"/>
      <c r="Y662" s="10"/>
      <c r="AJ662" s="170" t="s">
        <v>7</v>
      </c>
      <c r="AK662" s="171"/>
      <c r="AL662" s="171"/>
      <c r="AM662" s="172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2"/>
      <c r="C666" s="10"/>
      <c r="V666" s="17"/>
      <c r="X666" s="12"/>
      <c r="Y666" s="10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V668" s="17"/>
      <c r="X668" s="12"/>
      <c r="Y668" s="10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1"/>
      <c r="C670" s="10"/>
      <c r="V670" s="17"/>
      <c r="X670" s="11"/>
      <c r="Y670" s="10"/>
    </row>
    <row r="671" spans="2:41" x14ac:dyDescent="0.25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 x14ac:dyDescent="0.25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 x14ac:dyDescent="0.25">
      <c r="E673" s="1" t="s">
        <v>19</v>
      </c>
      <c r="V673" s="17"/>
      <c r="AA673" s="1" t="s">
        <v>19</v>
      </c>
    </row>
    <row r="674" spans="1:43" x14ac:dyDescent="0.25">
      <c r="V674" s="17"/>
    </row>
    <row r="675" spans="1:43" x14ac:dyDescent="0.25">
      <c r="V675" s="17"/>
    </row>
    <row r="676" spans="1:43" x14ac:dyDescent="0.25">
      <c r="V676" s="17"/>
    </row>
    <row r="677" spans="1:43" x14ac:dyDescent="0.25">
      <c r="V677" s="17"/>
    </row>
    <row r="678" spans="1:43" x14ac:dyDescent="0.25">
      <c r="V678" s="17"/>
    </row>
    <row r="679" spans="1:43" x14ac:dyDescent="0.25">
      <c r="V679" s="17"/>
    </row>
    <row r="680" spans="1:43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5">
      <c r="V683" s="17"/>
    </row>
    <row r="684" spans="1:43" ht="15" customHeight="1" x14ac:dyDescent="0.4">
      <c r="H684" s="76" t="s">
        <v>30</v>
      </c>
      <c r="I684" s="76"/>
      <c r="J684" s="76"/>
      <c r="V684" s="17"/>
      <c r="AA684" s="174" t="s">
        <v>31</v>
      </c>
      <c r="AB684" s="174"/>
      <c r="AC684" s="174"/>
    </row>
    <row r="685" spans="1:43" ht="15" customHeight="1" x14ac:dyDescent="0.4">
      <c r="H685" s="76"/>
      <c r="I685" s="76"/>
      <c r="J685" s="76"/>
      <c r="V685" s="17"/>
      <c r="AA685" s="174"/>
      <c r="AB685" s="174"/>
      <c r="AC685" s="174"/>
    </row>
    <row r="686" spans="1:43" x14ac:dyDescent="0.25">
      <c r="V686" s="17"/>
    </row>
    <row r="687" spans="1:43" x14ac:dyDescent="0.25">
      <c r="V687" s="17"/>
    </row>
    <row r="688" spans="1:43" ht="23.25" x14ac:dyDescent="0.35">
      <c r="B688" s="24" t="s">
        <v>68</v>
      </c>
      <c r="V688" s="17"/>
      <c r="X688" s="22" t="s">
        <v>68</v>
      </c>
    </row>
    <row r="689" spans="2:41" ht="23.25" x14ac:dyDescent="0.35">
      <c r="B689" s="23" t="s">
        <v>32</v>
      </c>
      <c r="C689" s="20">
        <f>IF(X644="PAGADO",0,C649)</f>
        <v>1020.1199999999997</v>
      </c>
      <c r="E689" s="175" t="s">
        <v>20</v>
      </c>
      <c r="F689" s="175"/>
      <c r="G689" s="175"/>
      <c r="H689" s="175"/>
      <c r="V689" s="17"/>
      <c r="X689" s="23" t="s">
        <v>32</v>
      </c>
      <c r="Y689" s="20">
        <f>IF(B1489="PAGADO",0,C694)</f>
        <v>1020.1199999999997</v>
      </c>
      <c r="AA689" s="175" t="s">
        <v>20</v>
      </c>
      <c r="AB689" s="175"/>
      <c r="AC689" s="175"/>
      <c r="AD689" s="175"/>
    </row>
    <row r="690" spans="2:41" x14ac:dyDescent="0.25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 x14ac:dyDescent="0.25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" t="s">
        <v>24</v>
      </c>
      <c r="C692" s="19">
        <f>IF(C689&gt;0,C689+C690,C690)</f>
        <v>1020.1199999999997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1020.1199999999997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6" t="s">
        <v>26</v>
      </c>
      <c r="C694" s="21">
        <f>C692-C693</f>
        <v>1020.1199999999997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1020.1199999999997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 x14ac:dyDescent="0.3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77" t="str">
        <f>IF(Y694&lt;0,"NO PAGAR","COBRAR'")</f>
        <v>COBRAR'</v>
      </c>
      <c r="Y695" s="177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177" t="str">
        <f>IF(C694&lt;0,"NO PAGAR","COBRAR'")</f>
        <v>COBRAR'</v>
      </c>
      <c r="C696" s="17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68" t="s">
        <v>9</v>
      </c>
      <c r="C697" s="16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68" t="s">
        <v>9</v>
      </c>
      <c r="Y697" s="169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16</v>
      </c>
      <c r="C705" s="10"/>
      <c r="E705" s="170" t="s">
        <v>7</v>
      </c>
      <c r="F705" s="171"/>
      <c r="G705" s="172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0" t="s">
        <v>7</v>
      </c>
      <c r="AB705" s="171"/>
      <c r="AC705" s="172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 x14ac:dyDescent="0.25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 x14ac:dyDescent="0.25">
      <c r="B707" s="12"/>
      <c r="C707" s="10"/>
      <c r="N707" s="170" t="s">
        <v>7</v>
      </c>
      <c r="O707" s="171"/>
      <c r="P707" s="171"/>
      <c r="Q707" s="172"/>
      <c r="R707" s="18">
        <f>SUM(R691:R706)</f>
        <v>0</v>
      </c>
      <c r="S707" s="3"/>
      <c r="V707" s="17"/>
      <c r="X707" s="12"/>
      <c r="Y707" s="10"/>
      <c r="AJ707" s="170" t="s">
        <v>7</v>
      </c>
      <c r="AK707" s="171"/>
      <c r="AL707" s="171"/>
      <c r="AM707" s="172"/>
      <c r="AN707" s="18">
        <f>SUM(AN691:AN706)</f>
        <v>0</v>
      </c>
      <c r="AO707" s="3"/>
    </row>
    <row r="708" spans="2:41" x14ac:dyDescent="0.25">
      <c r="B708" s="12"/>
      <c r="C708" s="10"/>
      <c r="V708" s="17"/>
      <c r="X708" s="12"/>
      <c r="Y708" s="10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E710" s="14"/>
      <c r="V710" s="17"/>
      <c r="X710" s="12"/>
      <c r="Y710" s="10"/>
      <c r="AA710" s="14"/>
    </row>
    <row r="711" spans="2:41" x14ac:dyDescent="0.25">
      <c r="B711" s="12"/>
      <c r="C711" s="10"/>
      <c r="V711" s="17"/>
      <c r="X711" s="12"/>
      <c r="Y711" s="10"/>
    </row>
    <row r="712" spans="2:41" x14ac:dyDescent="0.25">
      <c r="B712" s="12"/>
      <c r="C712" s="10"/>
      <c r="V712" s="17"/>
      <c r="X712" s="12"/>
      <c r="Y712" s="10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1"/>
      <c r="C716" s="10"/>
      <c r="V716" s="17"/>
      <c r="X716" s="11"/>
      <c r="Y716" s="10"/>
    </row>
    <row r="717" spans="2:41" x14ac:dyDescent="0.25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 x14ac:dyDescent="0.25">
      <c r="E718" s="1" t="s">
        <v>19</v>
      </c>
      <c r="V718" s="17"/>
      <c r="AA718" s="1" t="s">
        <v>19</v>
      </c>
    </row>
    <row r="719" spans="2:41" x14ac:dyDescent="0.25">
      <c r="V719" s="17"/>
    </row>
    <row r="720" spans="2:41" x14ac:dyDescent="0.25">
      <c r="V720" s="17"/>
    </row>
    <row r="721" spans="2:31" x14ac:dyDescent="0.25">
      <c r="V721" s="17"/>
    </row>
    <row r="722" spans="2:31" x14ac:dyDescent="0.25">
      <c r="V722" s="17"/>
    </row>
    <row r="723" spans="2:31" x14ac:dyDescent="0.25">
      <c r="V723" s="17"/>
    </row>
    <row r="724" spans="2:31" x14ac:dyDescent="0.25">
      <c r="V724" s="17"/>
    </row>
    <row r="725" spans="2:31" x14ac:dyDescent="0.25">
      <c r="V725" s="17"/>
    </row>
    <row r="726" spans="2:31" x14ac:dyDescent="0.25">
      <c r="V726" s="17"/>
    </row>
    <row r="727" spans="2:31" x14ac:dyDescent="0.25">
      <c r="V727" s="17"/>
    </row>
    <row r="728" spans="2:31" x14ac:dyDescent="0.25">
      <c r="V728" s="17"/>
    </row>
    <row r="729" spans="2:31" x14ac:dyDescent="0.25">
      <c r="V729" s="17"/>
    </row>
    <row r="730" spans="2:31" x14ac:dyDescent="0.25">
      <c r="V730" s="17"/>
    </row>
    <row r="731" spans="2:31" x14ac:dyDescent="0.25">
      <c r="V731" s="17"/>
      <c r="AC731" s="173" t="s">
        <v>29</v>
      </c>
      <c r="AD731" s="173"/>
      <c r="AE731" s="173"/>
    </row>
    <row r="732" spans="2:31" ht="15" customHeight="1" x14ac:dyDescent="0.4">
      <c r="H732" s="76" t="s">
        <v>28</v>
      </c>
      <c r="I732" s="76"/>
      <c r="J732" s="76"/>
      <c r="V732" s="17"/>
      <c r="AC732" s="173"/>
      <c r="AD732" s="173"/>
      <c r="AE732" s="173"/>
    </row>
    <row r="733" spans="2:31" ht="15" customHeight="1" x14ac:dyDescent="0.4">
      <c r="H733" s="76"/>
      <c r="I733" s="76"/>
      <c r="J733" s="76"/>
      <c r="V733" s="17"/>
      <c r="AC733" s="173"/>
      <c r="AD733" s="173"/>
      <c r="AE733" s="173"/>
    </row>
    <row r="734" spans="2:31" x14ac:dyDescent="0.25">
      <c r="V734" s="17"/>
    </row>
    <row r="735" spans="2:31" x14ac:dyDescent="0.25">
      <c r="V735" s="17"/>
    </row>
    <row r="736" spans="2:31" ht="23.25" x14ac:dyDescent="0.35">
      <c r="B736" s="22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IF(X689="PAGADO",0,Y694)</f>
        <v>1020.1199999999997</v>
      </c>
      <c r="E737" s="175" t="s">
        <v>20</v>
      </c>
      <c r="F737" s="175"/>
      <c r="G737" s="175"/>
      <c r="H737" s="175"/>
      <c r="V737" s="17"/>
      <c r="X737" s="23" t="s">
        <v>32</v>
      </c>
      <c r="Y737" s="20">
        <f>IF(B737="PAGADO",0,C742)</f>
        <v>1020.1199999999997</v>
      </c>
      <c r="AA737" s="175" t="s">
        <v>20</v>
      </c>
      <c r="AB737" s="175"/>
      <c r="AC737" s="175"/>
      <c r="AD737" s="175"/>
    </row>
    <row r="738" spans="2:41" x14ac:dyDescent="0.25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" t="s">
        <v>24</v>
      </c>
      <c r="C740" s="19">
        <f>IF(C737&gt;0,C737+C738,C738)</f>
        <v>1020.1199999999997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1020.1199999999997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25</v>
      </c>
      <c r="C742" s="21">
        <f>C740-C741</f>
        <v>1020.1199999999997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1020.1199999999997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 x14ac:dyDescent="0.4">
      <c r="B743" s="176" t="str">
        <f>IF(C742&lt;0,"NO PAGAR","COBRAR")</f>
        <v>COBRAR</v>
      </c>
      <c r="C743" s="176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76" t="str">
        <f>IF(Y742&lt;0,"NO PAGAR","COBRAR")</f>
        <v>COBRAR</v>
      </c>
      <c r="Y743" s="176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68" t="s">
        <v>9</v>
      </c>
      <c r="C744" s="16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8" t="s">
        <v>9</v>
      </c>
      <c r="Y744" s="169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17</v>
      </c>
      <c r="C753" s="10"/>
      <c r="E753" s="170" t="s">
        <v>7</v>
      </c>
      <c r="F753" s="171"/>
      <c r="G753" s="172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0" t="s">
        <v>7</v>
      </c>
      <c r="AB753" s="171"/>
      <c r="AC753" s="172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 x14ac:dyDescent="0.25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170" t="s">
        <v>7</v>
      </c>
      <c r="O755" s="171"/>
      <c r="P755" s="171"/>
      <c r="Q755" s="172"/>
      <c r="R755" s="18">
        <f>SUM(R739:R754)</f>
        <v>0</v>
      </c>
      <c r="S755" s="3"/>
      <c r="V755" s="17"/>
      <c r="X755" s="12"/>
      <c r="Y755" s="10"/>
      <c r="AJ755" s="170" t="s">
        <v>7</v>
      </c>
      <c r="AK755" s="171"/>
      <c r="AL755" s="171"/>
      <c r="AM755" s="172"/>
      <c r="AN755" s="18">
        <f>SUM(AN739:AN754)</f>
        <v>0</v>
      </c>
      <c r="AO755" s="3"/>
    </row>
    <row r="756" spans="2:41" x14ac:dyDescent="0.25">
      <c r="B756" s="12"/>
      <c r="C756" s="10"/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1"/>
      <c r="C763" s="10"/>
      <c r="V763" s="17"/>
      <c r="X763" s="11"/>
      <c r="Y763" s="10"/>
    </row>
    <row r="764" spans="2:41" x14ac:dyDescent="0.25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 x14ac:dyDescent="0.25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 x14ac:dyDescent="0.25">
      <c r="E766" s="1" t="s">
        <v>19</v>
      </c>
      <c r="V766" s="17"/>
      <c r="AA766" s="1" t="s">
        <v>19</v>
      </c>
    </row>
    <row r="767" spans="2:41" x14ac:dyDescent="0.25">
      <c r="V767" s="17"/>
    </row>
    <row r="768" spans="2:41" x14ac:dyDescent="0.25">
      <c r="V768" s="17"/>
    </row>
    <row r="769" spans="1:43" x14ac:dyDescent="0.25">
      <c r="V769" s="17"/>
    </row>
    <row r="770" spans="1:43" x14ac:dyDescent="0.25">
      <c r="V770" s="17"/>
    </row>
    <row r="771" spans="1:43" x14ac:dyDescent="0.25">
      <c r="V771" s="17"/>
    </row>
    <row r="772" spans="1:43" x14ac:dyDescent="0.25">
      <c r="V772" s="17"/>
    </row>
    <row r="773" spans="1:43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5">
      <c r="V776" s="17"/>
    </row>
    <row r="777" spans="1:43" ht="15" customHeight="1" x14ac:dyDescent="0.4">
      <c r="H777" s="76" t="s">
        <v>30</v>
      </c>
      <c r="I777" s="76"/>
      <c r="J777" s="76"/>
      <c r="V777" s="17"/>
      <c r="AA777" s="174" t="s">
        <v>31</v>
      </c>
      <c r="AB777" s="174"/>
      <c r="AC777" s="174"/>
    </row>
    <row r="778" spans="1:43" ht="15" customHeight="1" x14ac:dyDescent="0.4">
      <c r="H778" s="76"/>
      <c r="I778" s="76"/>
      <c r="J778" s="76"/>
      <c r="V778" s="17"/>
      <c r="AA778" s="174"/>
      <c r="AB778" s="174"/>
      <c r="AC778" s="174"/>
    </row>
    <row r="779" spans="1:43" x14ac:dyDescent="0.25">
      <c r="V779" s="17"/>
    </row>
    <row r="780" spans="1:43" x14ac:dyDescent="0.25">
      <c r="V780" s="17"/>
    </row>
    <row r="781" spans="1:43" ht="23.25" x14ac:dyDescent="0.35">
      <c r="B781" s="24" t="s">
        <v>69</v>
      </c>
      <c r="V781" s="17"/>
      <c r="X781" s="22" t="s">
        <v>69</v>
      </c>
    </row>
    <row r="782" spans="1:43" ht="23.25" x14ac:dyDescent="0.35">
      <c r="B782" s="23" t="s">
        <v>32</v>
      </c>
      <c r="C782" s="20">
        <f>IF(X737="PAGADO",0,C742)</f>
        <v>1020.1199999999997</v>
      </c>
      <c r="E782" s="175" t="s">
        <v>20</v>
      </c>
      <c r="F782" s="175"/>
      <c r="G782" s="175"/>
      <c r="H782" s="175"/>
      <c r="V782" s="17"/>
      <c r="X782" s="23" t="s">
        <v>32</v>
      </c>
      <c r="Y782" s="20">
        <f>IF(B1582="PAGADO",0,C787)</f>
        <v>1020.1199999999997</v>
      </c>
      <c r="AA782" s="175" t="s">
        <v>20</v>
      </c>
      <c r="AB782" s="175"/>
      <c r="AC782" s="175"/>
      <c r="AD782" s="175"/>
    </row>
    <row r="783" spans="1:43" x14ac:dyDescent="0.25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 x14ac:dyDescent="0.25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" t="s">
        <v>24</v>
      </c>
      <c r="C785" s="19">
        <f>IF(C782&gt;0,C782+C783,C783)</f>
        <v>1020.1199999999997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1020.1199999999997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26</v>
      </c>
      <c r="C787" s="21">
        <f>C785-C786</f>
        <v>1020.1199999999997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1020.1199999999997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 x14ac:dyDescent="0.3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77" t="str">
        <f>IF(Y787&lt;0,"NO PAGAR","COBRAR'")</f>
        <v>COBRAR'</v>
      </c>
      <c r="Y788" s="17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 x14ac:dyDescent="0.35">
      <c r="B789" s="177" t="str">
        <f>IF(C787&lt;0,"NO PAGAR","COBRAR'")</f>
        <v>COBRAR'</v>
      </c>
      <c r="C789" s="17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68" t="s">
        <v>9</v>
      </c>
      <c r="C790" s="16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68" t="s">
        <v>9</v>
      </c>
      <c r="Y790" s="16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16</v>
      </c>
      <c r="C798" s="10"/>
      <c r="E798" s="170" t="s">
        <v>7</v>
      </c>
      <c r="F798" s="171"/>
      <c r="G798" s="172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0" t="s">
        <v>7</v>
      </c>
      <c r="AB798" s="171"/>
      <c r="AC798" s="172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 x14ac:dyDescent="0.25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170" t="s">
        <v>7</v>
      </c>
      <c r="O800" s="171"/>
      <c r="P800" s="171"/>
      <c r="Q800" s="172"/>
      <c r="R800" s="18">
        <f>SUM(R784:R799)</f>
        <v>0</v>
      </c>
      <c r="S800" s="3"/>
      <c r="V800" s="17"/>
      <c r="X800" s="12"/>
      <c r="Y800" s="10"/>
      <c r="AJ800" s="170" t="s">
        <v>7</v>
      </c>
      <c r="AK800" s="171"/>
      <c r="AL800" s="171"/>
      <c r="AM800" s="172"/>
      <c r="AN800" s="18">
        <f>SUM(AN784:AN799)</f>
        <v>0</v>
      </c>
      <c r="AO800" s="3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E803" s="14"/>
      <c r="V803" s="17"/>
      <c r="X803" s="12"/>
      <c r="Y803" s="10"/>
      <c r="AA803" s="14"/>
    </row>
    <row r="804" spans="2:27" x14ac:dyDescent="0.25">
      <c r="B804" s="12"/>
      <c r="C804" s="10"/>
      <c r="V804" s="17"/>
      <c r="X804" s="12"/>
      <c r="Y804" s="10"/>
    </row>
    <row r="805" spans="2:27" x14ac:dyDescent="0.25">
      <c r="B805" s="12"/>
      <c r="C805" s="10"/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2"/>
      <c r="C808" s="10"/>
      <c r="V808" s="17"/>
      <c r="X808" s="12"/>
      <c r="Y808" s="10"/>
    </row>
    <row r="809" spans="2:27" x14ac:dyDescent="0.25">
      <c r="B809" s="11"/>
      <c r="C809" s="10"/>
      <c r="V809" s="17"/>
      <c r="X809" s="11"/>
      <c r="Y809" s="10"/>
    </row>
    <row r="810" spans="2:27" x14ac:dyDescent="0.25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  <c r="AC824" s="173" t="s">
        <v>29</v>
      </c>
      <c r="AD824" s="173"/>
      <c r="AE824" s="173"/>
    </row>
    <row r="825" spans="2:41" ht="15" customHeight="1" x14ac:dyDescent="0.4">
      <c r="H825" s="76" t="s">
        <v>28</v>
      </c>
      <c r="I825" s="76"/>
      <c r="J825" s="76"/>
      <c r="V825" s="17"/>
      <c r="AC825" s="173"/>
      <c r="AD825" s="173"/>
      <c r="AE825" s="173"/>
    </row>
    <row r="826" spans="2:41" ht="15" customHeight="1" x14ac:dyDescent="0.4">
      <c r="H826" s="76"/>
      <c r="I826" s="76"/>
      <c r="J826" s="76"/>
      <c r="V826" s="17"/>
      <c r="AC826" s="173"/>
      <c r="AD826" s="173"/>
      <c r="AE826" s="173"/>
    </row>
    <row r="827" spans="2:41" x14ac:dyDescent="0.25">
      <c r="V827" s="17"/>
    </row>
    <row r="828" spans="2:41" x14ac:dyDescent="0.25">
      <c r="V828" s="17"/>
    </row>
    <row r="829" spans="2:41" ht="23.25" x14ac:dyDescent="0.35">
      <c r="B829" s="22" t="s">
        <v>70</v>
      </c>
      <c r="V829" s="17"/>
      <c r="X829" s="22" t="s">
        <v>70</v>
      </c>
    </row>
    <row r="830" spans="2:41" ht="23.25" x14ac:dyDescent="0.35">
      <c r="B830" s="23" t="s">
        <v>32</v>
      </c>
      <c r="C830" s="20">
        <f>IF(X782="PAGADO",0,Y787)</f>
        <v>1020.1199999999997</v>
      </c>
      <c r="E830" s="175" t="s">
        <v>20</v>
      </c>
      <c r="F830" s="175"/>
      <c r="G830" s="175"/>
      <c r="H830" s="175"/>
      <c r="V830" s="17"/>
      <c r="X830" s="23" t="s">
        <v>32</v>
      </c>
      <c r="Y830" s="20">
        <f>IF(B830="PAGADO",0,C835)</f>
        <v>1020.1199999999997</v>
      </c>
      <c r="AA830" s="175" t="s">
        <v>20</v>
      </c>
      <c r="AB830" s="175"/>
      <c r="AC830" s="175"/>
      <c r="AD830" s="175"/>
    </row>
    <row r="831" spans="2:41" x14ac:dyDescent="0.25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 x14ac:dyDescent="0.25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" t="s">
        <v>24</v>
      </c>
      <c r="C833" s="19">
        <f>IF(C830&gt;0,C830+C831,C831)</f>
        <v>1020.1199999999997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1020.1199999999997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6" t="s">
        <v>25</v>
      </c>
      <c r="C835" s="21">
        <f>C833-C834</f>
        <v>1020.1199999999997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1020.1199999999997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 x14ac:dyDescent="0.4">
      <c r="B836" s="176" t="str">
        <f>IF(C835&lt;0,"NO PAGAR","COBRAR")</f>
        <v>COBRAR</v>
      </c>
      <c r="C836" s="176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76" t="str">
        <f>IF(Y835&lt;0,"NO PAGAR","COBRAR")</f>
        <v>COBRAR</v>
      </c>
      <c r="Y836" s="176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68" t="s">
        <v>9</v>
      </c>
      <c r="C837" s="16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8" t="s">
        <v>9</v>
      </c>
      <c r="Y837" s="16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17</v>
      </c>
      <c r="C846" s="10"/>
      <c r="E846" s="170" t="s">
        <v>7</v>
      </c>
      <c r="F846" s="171"/>
      <c r="G846" s="172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0" t="s">
        <v>7</v>
      </c>
      <c r="AB846" s="171"/>
      <c r="AC846" s="172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 x14ac:dyDescent="0.25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 x14ac:dyDescent="0.25">
      <c r="B848" s="12"/>
      <c r="C848" s="10"/>
      <c r="N848" s="170" t="s">
        <v>7</v>
      </c>
      <c r="O848" s="171"/>
      <c r="P848" s="171"/>
      <c r="Q848" s="172"/>
      <c r="R848" s="18">
        <f>SUM(R832:R847)</f>
        <v>0</v>
      </c>
      <c r="S848" s="3"/>
      <c r="V848" s="17"/>
      <c r="X848" s="12"/>
      <c r="Y848" s="10"/>
      <c r="AJ848" s="170" t="s">
        <v>7</v>
      </c>
      <c r="AK848" s="171"/>
      <c r="AL848" s="171"/>
      <c r="AM848" s="172"/>
      <c r="AN848" s="18">
        <f>SUM(AN832:AN847)</f>
        <v>0</v>
      </c>
      <c r="AO848" s="3"/>
    </row>
    <row r="849" spans="2:27" x14ac:dyDescent="0.25">
      <c r="B849" s="12"/>
      <c r="C849" s="10"/>
      <c r="V849" s="17"/>
      <c r="X849" s="12"/>
      <c r="Y849" s="10"/>
    </row>
    <row r="850" spans="2:27" x14ac:dyDescent="0.25">
      <c r="B850" s="12"/>
      <c r="C850" s="10"/>
      <c r="V850" s="17"/>
      <c r="X850" s="12"/>
      <c r="Y850" s="10"/>
    </row>
    <row r="851" spans="2:27" x14ac:dyDescent="0.25">
      <c r="B851" s="12"/>
      <c r="C851" s="10"/>
      <c r="E851" s="14"/>
      <c r="V851" s="17"/>
      <c r="X851" s="12"/>
      <c r="Y851" s="10"/>
      <c r="AA851" s="14"/>
    </row>
    <row r="852" spans="2:27" x14ac:dyDescent="0.25">
      <c r="B852" s="12"/>
      <c r="C852" s="10"/>
      <c r="V852" s="17"/>
      <c r="X852" s="12"/>
      <c r="Y852" s="10"/>
    </row>
    <row r="853" spans="2:27" x14ac:dyDescent="0.25">
      <c r="B853" s="12"/>
      <c r="C853" s="10"/>
      <c r="V853" s="17"/>
      <c r="X853" s="12"/>
      <c r="Y853" s="10"/>
    </row>
    <row r="854" spans="2:27" x14ac:dyDescent="0.25">
      <c r="B854" s="12"/>
      <c r="C854" s="10"/>
      <c r="V854" s="17"/>
      <c r="X854" s="12"/>
      <c r="Y854" s="10"/>
    </row>
    <row r="855" spans="2:27" x14ac:dyDescent="0.25">
      <c r="B855" s="12"/>
      <c r="C855" s="10"/>
      <c r="V855" s="17"/>
      <c r="X855" s="12"/>
      <c r="Y855" s="10"/>
    </row>
    <row r="856" spans="2:27" x14ac:dyDescent="0.25">
      <c r="B856" s="11"/>
      <c r="C856" s="10"/>
      <c r="V856" s="17"/>
      <c r="X856" s="11"/>
      <c r="Y856" s="10"/>
    </row>
    <row r="857" spans="2:27" x14ac:dyDescent="0.25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 x14ac:dyDescent="0.25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 x14ac:dyDescent="0.25">
      <c r="E859" s="1" t="s">
        <v>19</v>
      </c>
      <c r="V859" s="17"/>
      <c r="AA859" s="1" t="s">
        <v>19</v>
      </c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1:43" x14ac:dyDescent="0.25">
      <c r="V865" s="17"/>
    </row>
    <row r="866" spans="1:43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5">
      <c r="V869" s="17"/>
    </row>
    <row r="870" spans="1:43" ht="15" customHeight="1" x14ac:dyDescent="0.4">
      <c r="H870" s="76" t="s">
        <v>30</v>
      </c>
      <c r="I870" s="76"/>
      <c r="J870" s="76"/>
      <c r="V870" s="17"/>
      <c r="AA870" s="174" t="s">
        <v>31</v>
      </c>
      <c r="AB870" s="174"/>
      <c r="AC870" s="174"/>
    </row>
    <row r="871" spans="1:43" ht="15" customHeight="1" x14ac:dyDescent="0.4">
      <c r="H871" s="76"/>
      <c r="I871" s="76"/>
      <c r="J871" s="76"/>
      <c r="V871" s="17"/>
      <c r="AA871" s="174"/>
      <c r="AB871" s="174"/>
      <c r="AC871" s="174"/>
    </row>
    <row r="872" spans="1:43" x14ac:dyDescent="0.25">
      <c r="V872" s="17"/>
    </row>
    <row r="873" spans="1:43" x14ac:dyDescent="0.25">
      <c r="V873" s="17"/>
    </row>
    <row r="874" spans="1:43" ht="23.25" x14ac:dyDescent="0.35">
      <c r="B874" s="24" t="s">
        <v>70</v>
      </c>
      <c r="V874" s="17"/>
      <c r="X874" s="22" t="s">
        <v>70</v>
      </c>
    </row>
    <row r="875" spans="1:43" ht="23.25" x14ac:dyDescent="0.35">
      <c r="B875" s="23" t="s">
        <v>32</v>
      </c>
      <c r="C875" s="20">
        <f>IF(X830="PAGADO",0,C835)</f>
        <v>1020.1199999999997</v>
      </c>
      <c r="E875" s="175" t="s">
        <v>20</v>
      </c>
      <c r="F875" s="175"/>
      <c r="G875" s="175"/>
      <c r="H875" s="175"/>
      <c r="V875" s="17"/>
      <c r="X875" s="23" t="s">
        <v>32</v>
      </c>
      <c r="Y875" s="20">
        <f>IF(B1675="PAGADO",0,C880)</f>
        <v>1020.1199999999997</v>
      </c>
      <c r="AA875" s="175" t="s">
        <v>20</v>
      </c>
      <c r="AB875" s="175"/>
      <c r="AC875" s="175"/>
      <c r="AD875" s="175"/>
    </row>
    <row r="876" spans="1:43" x14ac:dyDescent="0.25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 x14ac:dyDescent="0.25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 x14ac:dyDescent="0.25">
      <c r="B878" s="1" t="s">
        <v>24</v>
      </c>
      <c r="C878" s="19">
        <f>IF(C875&gt;0,C875+C876,C876)</f>
        <v>1020.1199999999997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1020.1199999999997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x14ac:dyDescent="0.25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 x14ac:dyDescent="0.25">
      <c r="B880" s="6" t="s">
        <v>26</v>
      </c>
      <c r="C880" s="21">
        <f>C878-C879</f>
        <v>1020.1199999999997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1020.1199999999997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 x14ac:dyDescent="0.3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77" t="str">
        <f>IF(Y880&lt;0,"NO PAGAR","COBRAR'")</f>
        <v>COBRAR'</v>
      </c>
      <c r="Y881" s="177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 x14ac:dyDescent="0.35">
      <c r="B882" s="177" t="str">
        <f>IF(C880&lt;0,"NO PAGAR","COBRAR'")</f>
        <v>COBRAR'</v>
      </c>
      <c r="C882" s="17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68" t="s">
        <v>9</v>
      </c>
      <c r="C883" s="16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68" t="s">
        <v>9</v>
      </c>
      <c r="Y883" s="16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16</v>
      </c>
      <c r="C891" s="10"/>
      <c r="E891" s="170" t="s">
        <v>7</v>
      </c>
      <c r="F891" s="171"/>
      <c r="G891" s="172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0" t="s">
        <v>7</v>
      </c>
      <c r="AB891" s="171"/>
      <c r="AC891" s="172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 x14ac:dyDescent="0.25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 x14ac:dyDescent="0.25">
      <c r="B893" s="12"/>
      <c r="C893" s="10"/>
      <c r="N893" s="170" t="s">
        <v>7</v>
      </c>
      <c r="O893" s="171"/>
      <c r="P893" s="171"/>
      <c r="Q893" s="172"/>
      <c r="R893" s="18">
        <f>SUM(R877:R892)</f>
        <v>0</v>
      </c>
      <c r="S893" s="3"/>
      <c r="V893" s="17"/>
      <c r="X893" s="12"/>
      <c r="Y893" s="10"/>
      <c r="AJ893" s="170" t="s">
        <v>7</v>
      </c>
      <c r="AK893" s="171"/>
      <c r="AL893" s="171"/>
      <c r="AM893" s="172"/>
      <c r="AN893" s="18">
        <f>SUM(AN877:AN892)</f>
        <v>0</v>
      </c>
      <c r="AO893" s="3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E896" s="14"/>
      <c r="V896" s="17"/>
      <c r="X896" s="12"/>
      <c r="Y896" s="10"/>
      <c r="AA896" s="14"/>
    </row>
    <row r="897" spans="2:27" x14ac:dyDescent="0.25">
      <c r="B897" s="12"/>
      <c r="C897" s="10"/>
      <c r="V897" s="17"/>
      <c r="X897" s="12"/>
      <c r="Y897" s="10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1"/>
      <c r="C902" s="10"/>
      <c r="V902" s="17"/>
      <c r="X902" s="11"/>
      <c r="Y902" s="10"/>
    </row>
    <row r="903" spans="2:27" x14ac:dyDescent="0.25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 x14ac:dyDescent="0.25">
      <c r="E904" s="1" t="s">
        <v>19</v>
      </c>
      <c r="V904" s="17"/>
      <c r="AA904" s="1" t="s">
        <v>19</v>
      </c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  <c r="AC918" s="173" t="s">
        <v>29</v>
      </c>
      <c r="AD918" s="173"/>
      <c r="AE918" s="173"/>
    </row>
    <row r="919" spans="2:41" ht="15" customHeight="1" x14ac:dyDescent="0.4">
      <c r="H919" s="76" t="s">
        <v>28</v>
      </c>
      <c r="I919" s="76"/>
      <c r="J919" s="76"/>
      <c r="V919" s="17"/>
      <c r="AC919" s="173"/>
      <c r="AD919" s="173"/>
      <c r="AE919" s="173"/>
    </row>
    <row r="920" spans="2:41" ht="15" customHeight="1" x14ac:dyDescent="0.4">
      <c r="H920" s="76"/>
      <c r="I920" s="76"/>
      <c r="J920" s="76"/>
      <c r="V920" s="17"/>
      <c r="AC920" s="173"/>
      <c r="AD920" s="173"/>
      <c r="AE920" s="173"/>
    </row>
    <row r="921" spans="2:41" x14ac:dyDescent="0.25">
      <c r="V921" s="17"/>
    </row>
    <row r="922" spans="2:41" x14ac:dyDescent="0.25">
      <c r="V922" s="17"/>
    </row>
    <row r="923" spans="2:41" ht="23.25" x14ac:dyDescent="0.35">
      <c r="B923" s="22" t="s">
        <v>71</v>
      </c>
      <c r="V923" s="17"/>
      <c r="X923" s="22" t="s">
        <v>71</v>
      </c>
    </row>
    <row r="924" spans="2:41" ht="23.25" x14ac:dyDescent="0.35">
      <c r="B924" s="23" t="s">
        <v>32</v>
      </c>
      <c r="C924" s="20">
        <f>IF(X875="PAGADO",0,Y880)</f>
        <v>1020.1199999999997</v>
      </c>
      <c r="E924" s="175" t="s">
        <v>20</v>
      </c>
      <c r="F924" s="175"/>
      <c r="G924" s="175"/>
      <c r="H924" s="175"/>
      <c r="V924" s="17"/>
      <c r="X924" s="23" t="s">
        <v>32</v>
      </c>
      <c r="Y924" s="20">
        <f>IF(B924="PAGADO",0,C929)</f>
        <v>1020.1199999999997</v>
      </c>
      <c r="AA924" s="175" t="s">
        <v>20</v>
      </c>
      <c r="AB924" s="175"/>
      <c r="AC924" s="175"/>
      <c r="AD924" s="175"/>
    </row>
    <row r="925" spans="2:41" x14ac:dyDescent="0.25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 x14ac:dyDescent="0.25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" t="s">
        <v>24</v>
      </c>
      <c r="C927" s="19">
        <f>IF(C924&gt;0,C924+C925,C925)</f>
        <v>1020.1199999999997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1020.1199999999997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6" t="s">
        <v>25</v>
      </c>
      <c r="C929" s="21">
        <f>C927-C928</f>
        <v>1020.1199999999997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1020.1199999999997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 x14ac:dyDescent="0.4">
      <c r="B930" s="176" t="str">
        <f>IF(C929&lt;0,"NO PAGAR","COBRAR")</f>
        <v>COBRAR</v>
      </c>
      <c r="C930" s="176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76" t="str">
        <f>IF(Y929&lt;0,"NO PAGAR","COBRAR")</f>
        <v>COBRAR</v>
      </c>
      <c r="Y930" s="176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68" t="s">
        <v>9</v>
      </c>
      <c r="C931" s="16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8" t="s">
        <v>9</v>
      </c>
      <c r="Y931" s="16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17</v>
      </c>
      <c r="C940" s="10"/>
      <c r="E940" s="170" t="s">
        <v>7</v>
      </c>
      <c r="F940" s="171"/>
      <c r="G940" s="172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0" t="s">
        <v>7</v>
      </c>
      <c r="AB940" s="171"/>
      <c r="AC940" s="172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 x14ac:dyDescent="0.25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 x14ac:dyDescent="0.25">
      <c r="B942" s="12"/>
      <c r="C942" s="10"/>
      <c r="N942" s="170" t="s">
        <v>7</v>
      </c>
      <c r="O942" s="171"/>
      <c r="P942" s="171"/>
      <c r="Q942" s="172"/>
      <c r="R942" s="18">
        <f>SUM(R926:R941)</f>
        <v>0</v>
      </c>
      <c r="S942" s="3"/>
      <c r="V942" s="17"/>
      <c r="X942" s="12"/>
      <c r="Y942" s="10"/>
      <c r="AJ942" s="170" t="s">
        <v>7</v>
      </c>
      <c r="AK942" s="171"/>
      <c r="AL942" s="171"/>
      <c r="AM942" s="172"/>
      <c r="AN942" s="18">
        <f>SUM(AN926:AN941)</f>
        <v>0</v>
      </c>
      <c r="AO942" s="3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2"/>
      <c r="C945" s="10"/>
      <c r="E945" s="14"/>
      <c r="V945" s="17"/>
      <c r="X945" s="12"/>
      <c r="Y945" s="10"/>
      <c r="AA945" s="14"/>
    </row>
    <row r="946" spans="1:43" x14ac:dyDescent="0.25">
      <c r="B946" s="12"/>
      <c r="C946" s="10"/>
      <c r="V946" s="17"/>
      <c r="X946" s="12"/>
      <c r="Y946" s="10"/>
    </row>
    <row r="947" spans="1:43" x14ac:dyDescent="0.25">
      <c r="B947" s="12"/>
      <c r="C947" s="10"/>
      <c r="V947" s="17"/>
      <c r="X947" s="12"/>
      <c r="Y947" s="10"/>
    </row>
    <row r="948" spans="1:43" x14ac:dyDescent="0.25">
      <c r="B948" s="12"/>
      <c r="C948" s="10"/>
      <c r="V948" s="17"/>
      <c r="X948" s="12"/>
      <c r="Y948" s="10"/>
    </row>
    <row r="949" spans="1:43" x14ac:dyDescent="0.25">
      <c r="B949" s="12"/>
      <c r="C949" s="10"/>
      <c r="V949" s="17"/>
      <c r="X949" s="12"/>
      <c r="Y949" s="10"/>
    </row>
    <row r="950" spans="1:43" x14ac:dyDescent="0.25">
      <c r="B950" s="11"/>
      <c r="C950" s="10"/>
      <c r="V950" s="17"/>
      <c r="X950" s="11"/>
      <c r="Y950" s="10"/>
    </row>
    <row r="951" spans="1:43" x14ac:dyDescent="0.25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 x14ac:dyDescent="0.25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 x14ac:dyDescent="0.25">
      <c r="E953" s="1" t="s">
        <v>19</v>
      </c>
      <c r="V953" s="17"/>
      <c r="AA953" s="1" t="s">
        <v>19</v>
      </c>
    </row>
    <row r="954" spans="1:43" x14ac:dyDescent="0.25">
      <c r="V954" s="17"/>
    </row>
    <row r="955" spans="1:43" x14ac:dyDescent="0.25">
      <c r="V955" s="17"/>
    </row>
    <row r="956" spans="1:43" x14ac:dyDescent="0.25">
      <c r="V956" s="17"/>
    </row>
    <row r="957" spans="1:43" x14ac:dyDescent="0.25">
      <c r="V957" s="17"/>
    </row>
    <row r="958" spans="1:43" x14ac:dyDescent="0.25">
      <c r="V958" s="17"/>
    </row>
    <row r="959" spans="1:43" x14ac:dyDescent="0.25">
      <c r="V959" s="17"/>
    </row>
    <row r="960" spans="1:43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V963" s="17"/>
    </row>
    <row r="964" spans="1:43" ht="15" customHeight="1" x14ac:dyDescent="0.4">
      <c r="H964" s="76" t="s">
        <v>30</v>
      </c>
      <c r="I964" s="76"/>
      <c r="J964" s="76"/>
      <c r="V964" s="17"/>
      <c r="AA964" s="174" t="s">
        <v>31</v>
      </c>
      <c r="AB964" s="174"/>
      <c r="AC964" s="174"/>
    </row>
    <row r="965" spans="1:43" ht="15" customHeight="1" x14ac:dyDescent="0.4">
      <c r="H965" s="76"/>
      <c r="I965" s="76"/>
      <c r="J965" s="76"/>
      <c r="V965" s="17"/>
      <c r="AA965" s="174"/>
      <c r="AB965" s="174"/>
      <c r="AC965" s="174"/>
    </row>
    <row r="966" spans="1:43" x14ac:dyDescent="0.25">
      <c r="V966" s="17"/>
    </row>
    <row r="967" spans="1:43" x14ac:dyDescent="0.25">
      <c r="V967" s="17"/>
    </row>
    <row r="968" spans="1:43" ht="23.25" x14ac:dyDescent="0.35">
      <c r="B968" s="24" t="s">
        <v>73</v>
      </c>
      <c r="V968" s="17"/>
      <c r="X968" s="22" t="s">
        <v>71</v>
      </c>
    </row>
    <row r="969" spans="1:43" ht="23.25" x14ac:dyDescent="0.35">
      <c r="B969" s="23" t="s">
        <v>32</v>
      </c>
      <c r="C969" s="20">
        <f>IF(X924="PAGADO",0,C929)</f>
        <v>1020.1199999999997</v>
      </c>
      <c r="E969" s="175" t="s">
        <v>20</v>
      </c>
      <c r="F969" s="175"/>
      <c r="G969" s="175"/>
      <c r="H969" s="175"/>
      <c r="V969" s="17"/>
      <c r="X969" s="23" t="s">
        <v>32</v>
      </c>
      <c r="Y969" s="20">
        <f>IF(B1769="PAGADO",0,C974)</f>
        <v>1020.1199999999997</v>
      </c>
      <c r="AA969" s="175" t="s">
        <v>20</v>
      </c>
      <c r="AB969" s="175"/>
      <c r="AC969" s="175"/>
      <c r="AD969" s="175"/>
    </row>
    <row r="970" spans="1:43" x14ac:dyDescent="0.25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 x14ac:dyDescent="0.25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 x14ac:dyDescent="0.25">
      <c r="B972" s="1" t="s">
        <v>24</v>
      </c>
      <c r="C972" s="19">
        <f>IF(C969&gt;0,C969+C970,C970)</f>
        <v>1020.1199999999997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1020.1199999999997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 x14ac:dyDescent="0.25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6" t="s">
        <v>26</v>
      </c>
      <c r="C974" s="21">
        <f>C972-C973</f>
        <v>1020.1199999999997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1020.1199999999997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 x14ac:dyDescent="0.3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77" t="str">
        <f>IF(Y974&lt;0,"NO PAGAR","COBRAR'")</f>
        <v>COBRAR'</v>
      </c>
      <c r="Y975" s="177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 x14ac:dyDescent="0.35">
      <c r="B976" s="177" t="str">
        <f>IF(C974&lt;0,"NO PAGAR","COBRAR'")</f>
        <v>COBRAR'</v>
      </c>
      <c r="C976" s="17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68" t="s">
        <v>9</v>
      </c>
      <c r="C977" s="16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68" t="s">
        <v>9</v>
      </c>
      <c r="Y977" s="16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16</v>
      </c>
      <c r="C985" s="10"/>
      <c r="E985" s="170" t="s">
        <v>7</v>
      </c>
      <c r="F985" s="171"/>
      <c r="G985" s="17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0" t="s">
        <v>7</v>
      </c>
      <c r="AB985" s="171"/>
      <c r="AC985" s="17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 x14ac:dyDescent="0.25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 x14ac:dyDescent="0.25">
      <c r="B987" s="12"/>
      <c r="C987" s="10"/>
      <c r="N987" s="170" t="s">
        <v>7</v>
      </c>
      <c r="O987" s="171"/>
      <c r="P987" s="171"/>
      <c r="Q987" s="172"/>
      <c r="R987" s="18">
        <f>SUM(R971:R986)</f>
        <v>0</v>
      </c>
      <c r="S987" s="3"/>
      <c r="V987" s="17"/>
      <c r="X987" s="12"/>
      <c r="Y987" s="10"/>
      <c r="AJ987" s="170" t="s">
        <v>7</v>
      </c>
      <c r="AK987" s="171"/>
      <c r="AL987" s="171"/>
      <c r="AM987" s="172"/>
      <c r="AN987" s="18">
        <f>SUM(AN971:AN986)</f>
        <v>0</v>
      </c>
      <c r="AO987" s="3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E990" s="14"/>
      <c r="V990" s="17"/>
      <c r="X990" s="12"/>
      <c r="Y990" s="10"/>
      <c r="AA990" s="14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V992" s="17"/>
      <c r="X992" s="12"/>
      <c r="Y992" s="10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1"/>
      <c r="C996" s="10"/>
      <c r="V996" s="17"/>
      <c r="X996" s="11"/>
      <c r="Y996" s="10"/>
    </row>
    <row r="997" spans="2:27" x14ac:dyDescent="0.25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 x14ac:dyDescent="0.25">
      <c r="E998" s="1" t="s">
        <v>19</v>
      </c>
      <c r="V998" s="17"/>
      <c r="AA998" s="1" t="s">
        <v>19</v>
      </c>
    </row>
    <row r="999" spans="2:27" x14ac:dyDescent="0.25">
      <c r="V999" s="17"/>
    </row>
    <row r="1000" spans="2:27" x14ac:dyDescent="0.25">
      <c r="V1000" s="17"/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  <c r="AC1011" s="173" t="s">
        <v>29</v>
      </c>
      <c r="AD1011" s="173"/>
      <c r="AE1011" s="173"/>
    </row>
    <row r="1012" spans="2:41" ht="15" customHeight="1" x14ac:dyDescent="0.4">
      <c r="H1012" s="76" t="s">
        <v>28</v>
      </c>
      <c r="I1012" s="76"/>
      <c r="J1012" s="76"/>
      <c r="V1012" s="17"/>
      <c r="AC1012" s="173"/>
      <c r="AD1012" s="173"/>
      <c r="AE1012" s="173"/>
    </row>
    <row r="1013" spans="2:41" ht="15" customHeight="1" x14ac:dyDescent="0.4">
      <c r="H1013" s="76"/>
      <c r="I1013" s="76"/>
      <c r="J1013" s="76"/>
      <c r="V1013" s="17"/>
      <c r="AC1013" s="173"/>
      <c r="AD1013" s="173"/>
      <c r="AE1013" s="173"/>
    </row>
    <row r="1014" spans="2:41" x14ac:dyDescent="0.25">
      <c r="V1014" s="17"/>
    </row>
    <row r="1015" spans="2:41" x14ac:dyDescent="0.25">
      <c r="V1015" s="17"/>
    </row>
    <row r="1016" spans="2:41" ht="23.25" x14ac:dyDescent="0.35">
      <c r="B1016" s="22" t="s">
        <v>72</v>
      </c>
      <c r="V1016" s="17"/>
      <c r="X1016" s="22" t="s">
        <v>74</v>
      </c>
    </row>
    <row r="1017" spans="2:41" ht="23.25" x14ac:dyDescent="0.35">
      <c r="B1017" s="23" t="s">
        <v>32</v>
      </c>
      <c r="C1017" s="20">
        <f>IF(X969="PAGADO",0,Y974)</f>
        <v>1020.1199999999997</v>
      </c>
      <c r="E1017" s="175" t="s">
        <v>20</v>
      </c>
      <c r="F1017" s="175"/>
      <c r="G1017" s="175"/>
      <c r="H1017" s="175"/>
      <c r="V1017" s="17"/>
      <c r="X1017" s="23" t="s">
        <v>32</v>
      </c>
      <c r="Y1017" s="20">
        <f>IF(B1017="PAGADO",0,C1022)</f>
        <v>1020.1199999999997</v>
      </c>
      <c r="AA1017" s="175" t="s">
        <v>20</v>
      </c>
      <c r="AB1017" s="175"/>
      <c r="AC1017" s="175"/>
      <c r="AD1017" s="175"/>
    </row>
    <row r="1018" spans="2:41" x14ac:dyDescent="0.25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 x14ac:dyDescent="0.25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" t="s">
        <v>24</v>
      </c>
      <c r="C1020" s="19">
        <f>IF(C1017&gt;0,C1017+C1018,C1018)</f>
        <v>1020.1199999999997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1020.1199999999997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6" t="s">
        <v>25</v>
      </c>
      <c r="C1022" s="21">
        <f>C1020-C1021</f>
        <v>1020.1199999999997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1020.1199999999997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 x14ac:dyDescent="0.4">
      <c r="B1023" s="176" t="str">
        <f>IF(C1022&lt;0,"NO PAGAR","COBRAR")</f>
        <v>COBRAR</v>
      </c>
      <c r="C1023" s="176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76" t="str">
        <f>IF(Y1022&lt;0,"NO PAGAR","COBRAR")</f>
        <v>COBRAR</v>
      </c>
      <c r="Y1023" s="176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68" t="s">
        <v>9</v>
      </c>
      <c r="C1024" s="16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8" t="s">
        <v>9</v>
      </c>
      <c r="Y1024" s="16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17</v>
      </c>
      <c r="C1033" s="10"/>
      <c r="E1033" s="170" t="s">
        <v>7</v>
      </c>
      <c r="F1033" s="171"/>
      <c r="G1033" s="172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0" t="s">
        <v>7</v>
      </c>
      <c r="AB1033" s="171"/>
      <c r="AC1033" s="172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 x14ac:dyDescent="0.25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 x14ac:dyDescent="0.25">
      <c r="B1035" s="12"/>
      <c r="C1035" s="10"/>
      <c r="N1035" s="170" t="s">
        <v>7</v>
      </c>
      <c r="O1035" s="171"/>
      <c r="P1035" s="171"/>
      <c r="Q1035" s="172"/>
      <c r="R1035" s="18">
        <f>SUM(R1019:R1034)</f>
        <v>0</v>
      </c>
      <c r="S1035" s="3"/>
      <c r="V1035" s="17"/>
      <c r="X1035" s="12"/>
      <c r="Y1035" s="10"/>
      <c r="AJ1035" s="170" t="s">
        <v>7</v>
      </c>
      <c r="AK1035" s="171"/>
      <c r="AL1035" s="171"/>
      <c r="AM1035" s="172"/>
      <c r="AN1035" s="18">
        <f>SUM(AN1019:AN1034)</f>
        <v>0</v>
      </c>
      <c r="AO1035" s="3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E1038" s="14"/>
      <c r="V1038" s="17"/>
      <c r="X1038" s="12"/>
      <c r="Y1038" s="10"/>
      <c r="AA1038" s="14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1:43" x14ac:dyDescent="0.25">
      <c r="B1041" s="12"/>
      <c r="C1041" s="10"/>
      <c r="V1041" s="17"/>
      <c r="X1041" s="12"/>
      <c r="Y1041" s="10"/>
    </row>
    <row r="1042" spans="1:43" x14ac:dyDescent="0.25">
      <c r="B1042" s="12"/>
      <c r="C1042" s="10"/>
      <c r="V1042" s="17"/>
      <c r="X1042" s="12"/>
      <c r="Y1042" s="10"/>
    </row>
    <row r="1043" spans="1:43" x14ac:dyDescent="0.25">
      <c r="B1043" s="11"/>
      <c r="C1043" s="10"/>
      <c r="V1043" s="17"/>
      <c r="X1043" s="11"/>
      <c r="Y1043" s="10"/>
    </row>
    <row r="1044" spans="1:43" x14ac:dyDescent="0.25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 x14ac:dyDescent="0.25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 x14ac:dyDescent="0.25">
      <c r="E1046" s="1" t="s">
        <v>19</v>
      </c>
      <c r="V1046" s="17"/>
      <c r="AA1046" s="1" t="s">
        <v>19</v>
      </c>
    </row>
    <row r="1047" spans="1:43" x14ac:dyDescent="0.25">
      <c r="V1047" s="17"/>
    </row>
    <row r="1048" spans="1:43" x14ac:dyDescent="0.25">
      <c r="V1048" s="17"/>
    </row>
    <row r="1049" spans="1:43" x14ac:dyDescent="0.25">
      <c r="V1049" s="17"/>
    </row>
    <row r="1050" spans="1:43" x14ac:dyDescent="0.25">
      <c r="V1050" s="17"/>
    </row>
    <row r="1051" spans="1:43" x14ac:dyDescent="0.25">
      <c r="V1051" s="17"/>
    </row>
    <row r="1052" spans="1:43" x14ac:dyDescent="0.25">
      <c r="V1052" s="17"/>
    </row>
    <row r="1053" spans="1:43" x14ac:dyDescent="0.25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 x14ac:dyDescent="0.25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 x14ac:dyDescent="0.25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 x14ac:dyDescent="0.25">
      <c r="V1056" s="17"/>
    </row>
    <row r="1057" spans="2:41" ht="15" customHeight="1" x14ac:dyDescent="0.4">
      <c r="H1057" s="76" t="s">
        <v>30</v>
      </c>
      <c r="I1057" s="76"/>
      <c r="J1057" s="76"/>
      <c r="V1057" s="17"/>
      <c r="AA1057" s="174" t="s">
        <v>31</v>
      </c>
      <c r="AB1057" s="174"/>
      <c r="AC1057" s="174"/>
    </row>
    <row r="1058" spans="2:41" ht="15" customHeight="1" x14ac:dyDescent="0.4">
      <c r="H1058" s="76"/>
      <c r="I1058" s="76"/>
      <c r="J1058" s="76"/>
      <c r="V1058" s="17"/>
      <c r="AA1058" s="174"/>
      <c r="AB1058" s="174"/>
      <c r="AC1058" s="174"/>
    </row>
    <row r="1059" spans="2:41" x14ac:dyDescent="0.25">
      <c r="V1059" s="17"/>
    </row>
    <row r="1060" spans="2:41" x14ac:dyDescent="0.25">
      <c r="V1060" s="17"/>
    </row>
    <row r="1061" spans="2:41" ht="23.25" x14ac:dyDescent="0.35">
      <c r="B1061" s="24" t="s">
        <v>72</v>
      </c>
      <c r="V1061" s="17"/>
      <c r="X1061" s="22" t="s">
        <v>72</v>
      </c>
    </row>
    <row r="1062" spans="2:41" ht="23.25" x14ac:dyDescent="0.35">
      <c r="B1062" s="23" t="s">
        <v>32</v>
      </c>
      <c r="C1062" s="20">
        <f>IF(X1017="PAGADO",0,C1022)</f>
        <v>1020.1199999999997</v>
      </c>
      <c r="E1062" s="175" t="s">
        <v>20</v>
      </c>
      <c r="F1062" s="175"/>
      <c r="G1062" s="175"/>
      <c r="H1062" s="175"/>
      <c r="V1062" s="17"/>
      <c r="X1062" s="23" t="s">
        <v>32</v>
      </c>
      <c r="Y1062" s="20">
        <f>IF(B1862="PAGADO",0,C1067)</f>
        <v>1020.1199999999997</v>
      </c>
      <c r="AA1062" s="175" t="s">
        <v>20</v>
      </c>
      <c r="AB1062" s="175"/>
      <c r="AC1062" s="175"/>
      <c r="AD1062" s="175"/>
    </row>
    <row r="1063" spans="2:41" x14ac:dyDescent="0.25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 x14ac:dyDescent="0.25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" t="s">
        <v>24</v>
      </c>
      <c r="C1065" s="19">
        <f>IF(C1062&gt;0,C1062+C1063,C1063)</f>
        <v>1020.1199999999997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1020.1199999999997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6" t="s">
        <v>26</v>
      </c>
      <c r="C1067" s="21">
        <f>C1065-C1066</f>
        <v>1020.1199999999997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1020.1199999999997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 x14ac:dyDescent="0.3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77" t="str">
        <f>IF(Y1067&lt;0,"NO PAGAR","COBRAR'")</f>
        <v>COBRAR'</v>
      </c>
      <c r="Y1068" s="177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 x14ac:dyDescent="0.35">
      <c r="B1069" s="177" t="str">
        <f>IF(C1067&lt;0,"NO PAGAR","COBRAR'")</f>
        <v>COBRAR'</v>
      </c>
      <c r="C1069" s="17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68" t="s">
        <v>9</v>
      </c>
      <c r="C1070" s="16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68" t="s">
        <v>9</v>
      </c>
      <c r="Y1070" s="169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1" t="s">
        <v>16</v>
      </c>
      <c r="C1078" s="10"/>
      <c r="E1078" s="170" t="s">
        <v>7</v>
      </c>
      <c r="F1078" s="171"/>
      <c r="G1078" s="172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0" t="s">
        <v>7</v>
      </c>
      <c r="AB1078" s="171"/>
      <c r="AC1078" s="172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 x14ac:dyDescent="0.25">
      <c r="B1080" s="12"/>
      <c r="C1080" s="10"/>
      <c r="N1080" s="170" t="s">
        <v>7</v>
      </c>
      <c r="O1080" s="171"/>
      <c r="P1080" s="171"/>
      <c r="Q1080" s="172"/>
      <c r="R1080" s="18">
        <f>SUM(R1064:R1079)</f>
        <v>0</v>
      </c>
      <c r="S1080" s="3"/>
      <c r="V1080" s="17"/>
      <c r="X1080" s="12"/>
      <c r="Y1080" s="10"/>
      <c r="AJ1080" s="170" t="s">
        <v>7</v>
      </c>
      <c r="AK1080" s="171"/>
      <c r="AL1080" s="171"/>
      <c r="AM1080" s="172"/>
      <c r="AN1080" s="18">
        <f>SUM(AN1064:AN1079)</f>
        <v>0</v>
      </c>
      <c r="AO1080" s="3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E1083" s="14"/>
      <c r="V1083" s="17"/>
      <c r="X1083" s="12"/>
      <c r="Y1083" s="10"/>
      <c r="AA1083" s="14"/>
    </row>
    <row r="1084" spans="2:41" x14ac:dyDescent="0.25">
      <c r="B1084" s="12"/>
      <c r="C1084" s="10"/>
      <c r="V1084" s="17"/>
      <c r="X1084" s="12"/>
      <c r="Y1084" s="10"/>
    </row>
    <row r="1085" spans="2:41" x14ac:dyDescent="0.25">
      <c r="B1085" s="12"/>
      <c r="C1085" s="10"/>
      <c r="V1085" s="17"/>
      <c r="X1085" s="12"/>
      <c r="Y1085" s="10"/>
    </row>
    <row r="1086" spans="2:41" x14ac:dyDescent="0.25">
      <c r="B1086" s="12"/>
      <c r="C1086" s="10"/>
      <c r="V1086" s="17"/>
      <c r="X1086" s="12"/>
      <c r="Y1086" s="10"/>
    </row>
    <row r="1087" spans="2:41" x14ac:dyDescent="0.25">
      <c r="B1087" s="12"/>
      <c r="C1087" s="10"/>
      <c r="V1087" s="17"/>
      <c r="X1087" s="12"/>
      <c r="Y1087" s="10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1"/>
      <c r="C1089" s="10"/>
      <c r="V1089" s="17"/>
      <c r="X1089" s="11"/>
      <c r="Y1089" s="10"/>
    </row>
    <row r="1090" spans="2:27" x14ac:dyDescent="0.25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 x14ac:dyDescent="0.25">
      <c r="E1091" s="1" t="s">
        <v>19</v>
      </c>
      <c r="V1091" s="17"/>
      <c r="AA1091" s="1" t="s">
        <v>19</v>
      </c>
    </row>
    <row r="1092" spans="2:27" x14ac:dyDescent="0.25">
      <c r="V1092" s="17"/>
    </row>
    <row r="1093" spans="2:27" x14ac:dyDescent="0.25">
      <c r="V1093" s="17"/>
    </row>
    <row r="1094" spans="2:27" x14ac:dyDescent="0.25">
      <c r="V1094" s="17"/>
    </row>
    <row r="1095" spans="2:27" x14ac:dyDescent="0.25">
      <c r="V1095" s="17"/>
    </row>
    <row r="1096" spans="2:27" x14ac:dyDescent="0.25">
      <c r="V1096" s="17"/>
    </row>
    <row r="1097" spans="2:27" x14ac:dyDescent="0.25">
      <c r="V1097" s="17"/>
    </row>
    <row r="1098" spans="2:27" x14ac:dyDescent="0.25">
      <c r="V1098" s="17"/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</sheetData>
  <mergeCells count="274">
    <mergeCell ref="E499:F499"/>
    <mergeCell ref="E1078:G1078"/>
    <mergeCell ref="AA1078:AC1078"/>
    <mergeCell ref="N1080:Q1080"/>
    <mergeCell ref="AJ1080:AM1080"/>
    <mergeCell ref="E1062:H1062"/>
    <mergeCell ref="AA1062:AD1062"/>
    <mergeCell ref="X1068:Y1068"/>
    <mergeCell ref="B1069:C1069"/>
    <mergeCell ref="B1070:C1070"/>
    <mergeCell ref="X1070:Y1070"/>
    <mergeCell ref="E1033:G1033"/>
    <mergeCell ref="AA1033:AC1033"/>
    <mergeCell ref="N1035:Q1035"/>
    <mergeCell ref="AJ1035:AM1035"/>
    <mergeCell ref="AA1057:AC1058"/>
    <mergeCell ref="E1017:H1017"/>
    <mergeCell ref="AA1017:AD1017"/>
    <mergeCell ref="B1023:C1023"/>
    <mergeCell ref="X1023:Y1023"/>
    <mergeCell ref="B1024:C1024"/>
    <mergeCell ref="X1024:Y1024"/>
    <mergeCell ref="E985:G985"/>
    <mergeCell ref="AA985:AC985"/>
    <mergeCell ref="N987:Q987"/>
    <mergeCell ref="AJ987:AM987"/>
    <mergeCell ref="AC1011:AE1013"/>
    <mergeCell ref="E969:H969"/>
    <mergeCell ref="AA969:AD969"/>
    <mergeCell ref="X975:Y975"/>
    <mergeCell ref="B976:C976"/>
    <mergeCell ref="B977:C977"/>
    <mergeCell ref="X977:Y977"/>
    <mergeCell ref="E940:G940"/>
    <mergeCell ref="AA940:AC940"/>
    <mergeCell ref="N942:Q942"/>
    <mergeCell ref="AJ942:AM942"/>
    <mergeCell ref="AA964:AC965"/>
    <mergeCell ref="E924:H924"/>
    <mergeCell ref="AA924:AD924"/>
    <mergeCell ref="B930:C930"/>
    <mergeCell ref="X930:Y930"/>
    <mergeCell ref="B931:C931"/>
    <mergeCell ref="X931:Y931"/>
    <mergeCell ref="E891:G891"/>
    <mergeCell ref="AA891:AC891"/>
    <mergeCell ref="N893:Q893"/>
    <mergeCell ref="AJ893:AM893"/>
    <mergeCell ref="AC918:AE920"/>
    <mergeCell ref="E875:H875"/>
    <mergeCell ref="AA875:AD875"/>
    <mergeCell ref="X881:Y881"/>
    <mergeCell ref="B882:C882"/>
    <mergeCell ref="B883:C883"/>
    <mergeCell ref="X883:Y883"/>
    <mergeCell ref="E846:G846"/>
    <mergeCell ref="AA846:AC846"/>
    <mergeCell ref="N848:Q848"/>
    <mergeCell ref="AJ848:AM848"/>
    <mergeCell ref="AA870:AC871"/>
    <mergeCell ref="E830:H830"/>
    <mergeCell ref="AA830:AD830"/>
    <mergeCell ref="B836:C836"/>
    <mergeCell ref="X836:Y836"/>
    <mergeCell ref="B837:C837"/>
    <mergeCell ref="X837:Y837"/>
    <mergeCell ref="E798:G798"/>
    <mergeCell ref="AA798:AC798"/>
    <mergeCell ref="N800:Q800"/>
    <mergeCell ref="AJ800:AM800"/>
    <mergeCell ref="AC824:AE826"/>
    <mergeCell ref="E782:H782"/>
    <mergeCell ref="AA782:AD782"/>
    <mergeCell ref="X788:Y788"/>
    <mergeCell ref="B789:C789"/>
    <mergeCell ref="B790:C790"/>
    <mergeCell ref="X790:Y790"/>
    <mergeCell ref="E753:G753"/>
    <mergeCell ref="AA753:AC753"/>
    <mergeCell ref="N755:Q755"/>
    <mergeCell ref="AJ755:AM755"/>
    <mergeCell ref="AA777:AC778"/>
    <mergeCell ref="E737:H737"/>
    <mergeCell ref="AA737:AD737"/>
    <mergeCell ref="B743:C743"/>
    <mergeCell ref="X743:Y743"/>
    <mergeCell ref="B744:C744"/>
    <mergeCell ref="X744:Y744"/>
    <mergeCell ref="E705:G705"/>
    <mergeCell ref="AA705:AC705"/>
    <mergeCell ref="N707:Q707"/>
    <mergeCell ref="AJ707:AM707"/>
    <mergeCell ref="AC731:AE733"/>
    <mergeCell ref="E689:H689"/>
    <mergeCell ref="AA689:AD689"/>
    <mergeCell ref="X695:Y695"/>
    <mergeCell ref="B696:C696"/>
    <mergeCell ref="B697:C697"/>
    <mergeCell ref="X697:Y697"/>
    <mergeCell ref="E660:G660"/>
    <mergeCell ref="AA660:AC660"/>
    <mergeCell ref="N662:Q662"/>
    <mergeCell ref="AJ662:AM662"/>
    <mergeCell ref="AA684:AC685"/>
    <mergeCell ref="E644:H644"/>
    <mergeCell ref="AA644:AD644"/>
    <mergeCell ref="B650:C650"/>
    <mergeCell ref="X650:Y650"/>
    <mergeCell ref="B651:C651"/>
    <mergeCell ref="X651:Y651"/>
    <mergeCell ref="E612:G612"/>
    <mergeCell ref="AA612:AC612"/>
    <mergeCell ref="N614:Q614"/>
    <mergeCell ref="AJ614:AM614"/>
    <mergeCell ref="AC638:AE640"/>
    <mergeCell ref="E596:H596"/>
    <mergeCell ref="AA596:AD596"/>
    <mergeCell ref="X602:Y602"/>
    <mergeCell ref="B603:C603"/>
    <mergeCell ref="B604:C604"/>
    <mergeCell ref="X604:Y604"/>
    <mergeCell ref="E567:G567"/>
    <mergeCell ref="AA567:AC567"/>
    <mergeCell ref="N569:Q569"/>
    <mergeCell ref="AJ569:AM569"/>
    <mergeCell ref="AA591:AC592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6"/>
  <sheetViews>
    <sheetView tabSelected="1" topLeftCell="A308" zoomScale="96" zoomScaleNormal="96" zoomScalePageLayoutView="118" workbookViewId="0">
      <selection activeCell="E322" sqref="E32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75" t="s">
        <v>77</v>
      </c>
      <c r="F8" s="175"/>
      <c r="G8" s="175"/>
      <c r="H8" s="175"/>
      <c r="O8" s="184" t="s">
        <v>10</v>
      </c>
      <c r="P8" s="184"/>
      <c r="Q8" s="184"/>
      <c r="R8" s="184"/>
      <c r="V8" s="17"/>
      <c r="X8" s="23" t="s">
        <v>32</v>
      </c>
      <c r="Y8" s="20">
        <f>IF(B8="PAGADO",0,C13)</f>
        <v>-6043.71</v>
      </c>
      <c r="AA8" s="175" t="s">
        <v>140</v>
      </c>
      <c r="AB8" s="175"/>
      <c r="AC8" s="175"/>
      <c r="AD8" s="175"/>
      <c r="AK8" s="185" t="s">
        <v>188</v>
      </c>
      <c r="AL8" s="185"/>
      <c r="AM8" s="185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70" t="s">
        <v>7</v>
      </c>
      <c r="AB24" s="171"/>
      <c r="AC24" s="17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1133.21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75" t="s">
        <v>77</v>
      </c>
      <c r="F53" s="175"/>
      <c r="G53" s="175"/>
      <c r="H53" s="175"/>
      <c r="V53" s="17"/>
      <c r="X53" s="23" t="s">
        <v>32</v>
      </c>
      <c r="Y53" s="20">
        <f>IF(B53="PAGADO",0,C58)</f>
        <v>-6418.1900000000005</v>
      </c>
      <c r="AA53" s="175" t="s">
        <v>77</v>
      </c>
      <c r="AB53" s="175"/>
      <c r="AC53" s="175"/>
      <c r="AD53" s="175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77" t="str">
        <f>IF(Y58&lt;0,"NO PAGAR","COBRAR'")</f>
        <v>NO PAGAR</v>
      </c>
      <c r="Y59" s="17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77" t="str">
        <f>IF(C58&lt;0,"NO PAGAR","COBRAR'")</f>
        <v>NO PAGAR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962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73" t="s">
        <v>29</v>
      </c>
      <c r="AD97" s="173"/>
      <c r="AE97" s="173"/>
    </row>
    <row r="98" spans="2:41" x14ac:dyDescent="0.25">
      <c r="H98" s="174" t="s">
        <v>28</v>
      </c>
      <c r="I98" s="174"/>
      <c r="J98" s="174"/>
      <c r="V98" s="17"/>
      <c r="AC98" s="173"/>
      <c r="AD98" s="173"/>
      <c r="AE98" s="173"/>
    </row>
    <row r="99" spans="2:41" x14ac:dyDescent="0.25">
      <c r="H99" s="174"/>
      <c r="I99" s="174"/>
      <c r="J99" s="174"/>
      <c r="V99" s="17"/>
      <c r="AC99" s="173"/>
      <c r="AD99" s="173"/>
      <c r="AE99" s="173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75" t="s">
        <v>273</v>
      </c>
      <c r="F103" s="175"/>
      <c r="G103" s="175"/>
      <c r="H103" s="175"/>
      <c r="V103" s="17"/>
      <c r="X103" s="23" t="s">
        <v>32</v>
      </c>
      <c r="Y103" s="20">
        <f>IF(B103="PAGADO",0,C108)</f>
        <v>-5740.3400000000011</v>
      </c>
      <c r="AA103" s="175" t="s">
        <v>273</v>
      </c>
      <c r="AB103" s="175"/>
      <c r="AC103" s="175"/>
      <c r="AD103" s="175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 x14ac:dyDescent="0.4">
      <c r="B109" s="176" t="str">
        <f>IF(C108&lt;0,"NO PAGAR","COBRAR")</f>
        <v>NO PAGAR</v>
      </c>
      <c r="C109" s="17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76" t="str">
        <f>IF(Y108&lt;0,"NO PAGAR","COBRAR")</f>
        <v>NO PAGAR</v>
      </c>
      <c r="Y109" s="17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68" t="s">
        <v>9</v>
      </c>
      <c r="C110" s="16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70" t="s">
        <v>7</v>
      </c>
      <c r="F119" s="171"/>
      <c r="G119" s="17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70" t="s">
        <v>7</v>
      </c>
      <c r="O121" s="171"/>
      <c r="P121" s="171"/>
      <c r="Q121" s="172"/>
      <c r="R121" s="18">
        <f>SUM(R105:R120)</f>
        <v>770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 x14ac:dyDescent="0.25">
      <c r="H132" s="174"/>
      <c r="I132" s="174"/>
      <c r="J132" s="174"/>
      <c r="V132" s="17"/>
      <c r="AA132" s="174"/>
      <c r="AB132" s="174"/>
      <c r="AC132" s="174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175" t="s">
        <v>273</v>
      </c>
      <c r="F136" s="175"/>
      <c r="G136" s="175"/>
      <c r="H136" s="175"/>
      <c r="V136" s="17"/>
      <c r="X136" s="23" t="s">
        <v>32</v>
      </c>
      <c r="Y136" s="20">
        <f>IF(B136="PAGADO",0,C141)</f>
        <v>-5568.4800000000014</v>
      </c>
      <c r="AA136" s="175" t="s">
        <v>273</v>
      </c>
      <c r="AB136" s="175"/>
      <c r="AC136" s="175"/>
      <c r="AD136" s="175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77" t="str">
        <f>IF(Y141&lt;0,"NO PAGAR","COBRAR'")</f>
        <v>NO PAGAR</v>
      </c>
      <c r="Y142" s="17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77" t="str">
        <f>IF(C141&lt;0,"NO PAGAR","COBRAR'")</f>
        <v>NO PAGAR</v>
      </c>
      <c r="C143" s="17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68" t="s">
        <v>9</v>
      </c>
      <c r="C144" s="169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70" t="s">
        <v>7</v>
      </c>
      <c r="F152" s="171"/>
      <c r="G152" s="17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73" t="s">
        <v>29</v>
      </c>
      <c r="AD170" s="173"/>
      <c r="AE170" s="173"/>
    </row>
    <row r="171" spans="2:31" x14ac:dyDescent="0.25">
      <c r="H171" s="174" t="s">
        <v>28</v>
      </c>
      <c r="I171" s="174"/>
      <c r="J171" s="174"/>
      <c r="V171" s="17"/>
      <c r="AC171" s="173"/>
      <c r="AD171" s="173"/>
      <c r="AE171" s="173"/>
    </row>
    <row r="172" spans="2:31" x14ac:dyDescent="0.25">
      <c r="H172" s="174"/>
      <c r="I172" s="174"/>
      <c r="J172" s="174"/>
      <c r="V172" s="17"/>
      <c r="AC172" s="173"/>
      <c r="AD172" s="173"/>
      <c r="AE172" s="173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75" t="s">
        <v>273</v>
      </c>
      <c r="F176" s="175"/>
      <c r="G176" s="175"/>
      <c r="H176" s="175"/>
      <c r="V176" s="17"/>
      <c r="X176" s="23" t="s">
        <v>32</v>
      </c>
      <c r="Y176" s="20">
        <f>IF(B176="PAGADO",0,C181)</f>
        <v>-5626.8700000000008</v>
      </c>
      <c r="AA176" s="175" t="s">
        <v>273</v>
      </c>
      <c r="AB176" s="175"/>
      <c r="AC176" s="175"/>
      <c r="AD176" s="175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76" t="str">
        <f>IF(C181&lt;0,"NO PAGAR","COBRAR")</f>
        <v>NO PAGAR</v>
      </c>
      <c r="C182" s="17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76" t="str">
        <f>IF(Y181&lt;0,"NO PAGAR","COBRAR")</f>
        <v>NO PAGAR</v>
      </c>
      <c r="Y182" s="176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 x14ac:dyDescent="0.25">
      <c r="B183" s="168" t="s">
        <v>9</v>
      </c>
      <c r="C183" s="169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68" t="s">
        <v>9</v>
      </c>
      <c r="Y183" s="169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70" t="s">
        <v>7</v>
      </c>
      <c r="F192" s="171"/>
      <c r="G192" s="17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70" t="s">
        <v>7</v>
      </c>
      <c r="AB192" s="171"/>
      <c r="AC192" s="17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70" t="s">
        <v>7</v>
      </c>
      <c r="O194" s="171"/>
      <c r="P194" s="171"/>
      <c r="Q194" s="172"/>
      <c r="R194" s="18">
        <f>SUM(R178:R193)</f>
        <v>2555</v>
      </c>
      <c r="S194" s="3"/>
      <c r="V194" s="17"/>
      <c r="X194" s="12"/>
      <c r="Y194" s="10"/>
      <c r="AJ194" s="170" t="s">
        <v>7</v>
      </c>
      <c r="AK194" s="171"/>
      <c r="AL194" s="171"/>
      <c r="AM194" s="172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74" t="s">
        <v>30</v>
      </c>
      <c r="I216" s="174"/>
      <c r="J216" s="174"/>
      <c r="V216" s="17"/>
      <c r="AA216" s="174" t="s">
        <v>31</v>
      </c>
      <c r="AB216" s="174"/>
      <c r="AC216" s="174"/>
    </row>
    <row r="217" spans="1:43" x14ac:dyDescent="0.25">
      <c r="H217" s="174"/>
      <c r="I217" s="174"/>
      <c r="J217" s="174"/>
      <c r="V217" s="17"/>
      <c r="AA217" s="174"/>
      <c r="AB217" s="174"/>
      <c r="AC217" s="174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75" t="s">
        <v>273</v>
      </c>
      <c r="F221" s="175"/>
      <c r="G221" s="175"/>
      <c r="H221" s="175"/>
      <c r="V221" s="17"/>
      <c r="X221" s="23" t="s">
        <v>32</v>
      </c>
      <c r="Y221" s="20">
        <f>IF(B221="PAGADO",0,C226)</f>
        <v>-5840.9500000000007</v>
      </c>
      <c r="AA221" s="175" t="s">
        <v>77</v>
      </c>
      <c r="AB221" s="175"/>
      <c r="AC221" s="175"/>
      <c r="AD221" s="175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77" t="str">
        <f>IF(Y226&lt;0,"NO PAGAR","COBRAR'")</f>
        <v>NO PAGAR</v>
      </c>
      <c r="Y227" s="17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77" t="str">
        <f>IF(C226&lt;0,"NO PAGAR","COBRAR'")</f>
        <v>NO PAGAR</v>
      </c>
      <c r="C228" s="177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68" t="s">
        <v>9</v>
      </c>
      <c r="C229" s="169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68" t="s">
        <v>9</v>
      </c>
      <c r="Y229" s="16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70" t="s">
        <v>7</v>
      </c>
      <c r="F237" s="171"/>
      <c r="G237" s="17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70" t="s">
        <v>7</v>
      </c>
      <c r="AB237" s="171"/>
      <c r="AC237" s="17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70" t="s">
        <v>7</v>
      </c>
      <c r="O239" s="171"/>
      <c r="P239" s="171"/>
      <c r="Q239" s="172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70" t="s">
        <v>7</v>
      </c>
      <c r="AK239" s="171"/>
      <c r="AL239" s="171"/>
      <c r="AM239" s="172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73" t="s">
        <v>29</v>
      </c>
      <c r="AD262" s="173"/>
      <c r="AE262" s="173"/>
    </row>
    <row r="263" spans="2:41" x14ac:dyDescent="0.25">
      <c r="H263" s="174" t="s">
        <v>28</v>
      </c>
      <c r="I263" s="174"/>
      <c r="J263" s="174"/>
      <c r="V263" s="17"/>
      <c r="AC263" s="173"/>
      <c r="AD263" s="173"/>
      <c r="AE263" s="173"/>
    </row>
    <row r="264" spans="2:41" x14ac:dyDescent="0.25">
      <c r="H264" s="174"/>
      <c r="I264" s="174"/>
      <c r="J264" s="174"/>
      <c r="V264" s="17"/>
      <c r="AC264" s="173"/>
      <c r="AD264" s="173"/>
      <c r="AE264" s="173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75" t="s">
        <v>567</v>
      </c>
      <c r="F268" s="175"/>
      <c r="G268" s="175"/>
      <c r="H268" s="175"/>
      <c r="V268" s="17"/>
      <c r="X268" s="23" t="s">
        <v>32</v>
      </c>
      <c r="Y268" s="20">
        <f>IF(B268="PAGADO",0,C273)</f>
        <v>-6873.1060000000016</v>
      </c>
      <c r="AA268" s="175" t="s">
        <v>567</v>
      </c>
      <c r="AB268" s="175"/>
      <c r="AC268" s="175"/>
      <c r="AD268" s="175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 x14ac:dyDescent="0.4">
      <c r="B274" s="176" t="str">
        <f>IF(C273&lt;0,"NO PAGAR","COBRAR")</f>
        <v>NO PAGAR</v>
      </c>
      <c r="C274" s="176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76" t="str">
        <f>IF(Y273&lt;0,"NO PAGAR","COBRAR")</f>
        <v>NO PAGAR</v>
      </c>
      <c r="Y274" s="176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 x14ac:dyDescent="0.25">
      <c r="B275" s="168" t="s">
        <v>9</v>
      </c>
      <c r="C275" s="16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68" t="s">
        <v>9</v>
      </c>
      <c r="Y275" s="169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70" t="s">
        <v>7</v>
      </c>
      <c r="F284" s="171"/>
      <c r="G284" s="17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70" t="s">
        <v>7</v>
      </c>
      <c r="AB284" s="171"/>
      <c r="AC284" s="17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70" t="s">
        <v>7</v>
      </c>
      <c r="O286" s="171"/>
      <c r="P286" s="171"/>
      <c r="Q286" s="172"/>
      <c r="R286" s="18">
        <f>SUM(R270:R285)</f>
        <v>1421.24</v>
      </c>
      <c r="S286" s="3"/>
      <c r="V286" s="17"/>
      <c r="X286" s="12"/>
      <c r="Y286" s="10"/>
      <c r="AJ286" s="170" t="s">
        <v>7</v>
      </c>
      <c r="AK286" s="171"/>
      <c r="AL286" s="171"/>
      <c r="AM286" s="172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74" t="s">
        <v>30</v>
      </c>
      <c r="I308" s="174"/>
      <c r="J308" s="174"/>
      <c r="V308" s="17"/>
      <c r="AA308" s="174" t="s">
        <v>31</v>
      </c>
      <c r="AB308" s="174"/>
      <c r="AC308" s="174"/>
    </row>
    <row r="309" spans="1:43" x14ac:dyDescent="0.25">
      <c r="H309" s="174"/>
      <c r="I309" s="174"/>
      <c r="J309" s="174"/>
      <c r="V309" s="17"/>
      <c r="AA309" s="174"/>
      <c r="AB309" s="174"/>
      <c r="AC309" s="174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75" t="s">
        <v>273</v>
      </c>
      <c r="F313" s="175"/>
      <c r="G313" s="175"/>
      <c r="H313" s="175"/>
      <c r="V313" s="17"/>
      <c r="X313" s="23" t="s">
        <v>32</v>
      </c>
      <c r="Y313" s="20">
        <f>IF(B1076="PAGADO",0,C318)</f>
        <v>-6076.113000000003</v>
      </c>
      <c r="AA313" s="175" t="s">
        <v>567</v>
      </c>
      <c r="AB313" s="175"/>
      <c r="AC313" s="175"/>
      <c r="AD313" s="175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77" t="str">
        <f>IF(Y318&lt;0,"NO PAGAR","COBRAR'")</f>
        <v>NO PAGAR</v>
      </c>
      <c r="Y319" s="177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77" t="str">
        <f>IF(C318&lt;0,"NO PAGAR","COBRAR'")</f>
        <v>NO PAGAR</v>
      </c>
      <c r="C320" s="17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68" t="s">
        <v>9</v>
      </c>
      <c r="C321" s="16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68" t="s">
        <v>9</v>
      </c>
      <c r="Y321" s="16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70" t="s">
        <v>7</v>
      </c>
      <c r="AB329" s="171"/>
      <c r="AC329" s="17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70" t="s">
        <v>7</v>
      </c>
      <c r="O331" s="171"/>
      <c r="P331" s="171"/>
      <c r="Q331" s="172"/>
      <c r="R331" s="18">
        <f>SUM(R315:R330)</f>
        <v>350</v>
      </c>
      <c r="S331" s="3"/>
      <c r="V331" s="17"/>
      <c r="X331" s="12"/>
      <c r="Y331" s="10"/>
      <c r="AJ331" s="170" t="s">
        <v>7</v>
      </c>
      <c r="AK331" s="171"/>
      <c r="AL331" s="171"/>
      <c r="AM331" s="172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70" t="s">
        <v>7</v>
      </c>
      <c r="F335" s="171"/>
      <c r="G335" s="172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186" t="s">
        <v>64</v>
      </c>
      <c r="AC358" s="180" t="s">
        <v>29</v>
      </c>
      <c r="AD358" s="180"/>
      <c r="AE358" s="180"/>
    </row>
    <row r="359" spans="2:41" x14ac:dyDescent="0.25">
      <c r="V359" s="17"/>
      <c r="X359" s="186"/>
      <c r="AC359" s="180"/>
      <c r="AD359" s="180"/>
      <c r="AE359" s="180"/>
    </row>
    <row r="360" spans="2:41" ht="23.25" x14ac:dyDescent="0.35">
      <c r="B360" s="22" t="s">
        <v>64</v>
      </c>
      <c r="V360" s="17"/>
      <c r="X360" s="186"/>
      <c r="AC360" s="180"/>
      <c r="AD360" s="180"/>
      <c r="AE360" s="180"/>
    </row>
    <row r="361" spans="2:41" ht="23.25" x14ac:dyDescent="0.35">
      <c r="B361" s="23" t="s">
        <v>32</v>
      </c>
      <c r="C361" s="20">
        <f>IF(X313="PAGADO",0,Y318)</f>
        <v>-5949.8130000000028</v>
      </c>
      <c r="E361" s="175" t="s">
        <v>273</v>
      </c>
      <c r="F361" s="175"/>
      <c r="G361" s="175"/>
      <c r="H361" s="175"/>
      <c r="V361" s="17"/>
      <c r="X361" s="23" t="s">
        <v>32</v>
      </c>
      <c r="Y361" s="20">
        <f>IF(B361="PAGADO",0,C366)</f>
        <v>-8314.8130000000019</v>
      </c>
      <c r="AA361" s="175" t="s">
        <v>77</v>
      </c>
      <c r="AB361" s="175"/>
      <c r="AC361" s="175"/>
      <c r="AD361" s="175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 x14ac:dyDescent="0.4">
      <c r="B367" s="176" t="str">
        <f>IF(C366&lt;0,"NO PAGAR","COBRAR")</f>
        <v>NO PAGAR</v>
      </c>
      <c r="C367" s="176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76" t="str">
        <f>IF(Y366&lt;0,"NO PAGAR","COBRAR")</f>
        <v>NO PAGAR</v>
      </c>
      <c r="Y367" s="176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 x14ac:dyDescent="0.25">
      <c r="B368" s="168" t="s">
        <v>9</v>
      </c>
      <c r="C368" s="169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68" t="s">
        <v>9</v>
      </c>
      <c r="Y368" s="169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70" t="s">
        <v>7</v>
      </c>
      <c r="AK373" s="171"/>
      <c r="AL373" s="171"/>
      <c r="AM373" s="172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70" t="s">
        <v>7</v>
      </c>
      <c r="AB374" s="171"/>
      <c r="AC374" s="172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70" t="s">
        <v>7</v>
      </c>
      <c r="F377" s="171"/>
      <c r="G377" s="17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70" t="s">
        <v>7</v>
      </c>
      <c r="O379" s="171"/>
      <c r="P379" s="171"/>
      <c r="Q379" s="172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74" t="s">
        <v>31</v>
      </c>
      <c r="AB394" s="174"/>
      <c r="AC394" s="174"/>
    </row>
    <row r="395" spans="1:43" ht="15" customHeight="1" x14ac:dyDescent="0.4">
      <c r="H395" s="76"/>
      <c r="I395" s="76"/>
      <c r="J395" s="76"/>
      <c r="V395" s="17"/>
      <c r="AA395" s="174"/>
      <c r="AB395" s="174"/>
      <c r="AC395" s="174"/>
    </row>
    <row r="396" spans="1:43" x14ac:dyDescent="0.25">
      <c r="B396" s="188" t="s">
        <v>64</v>
      </c>
      <c r="F396" s="187" t="s">
        <v>30</v>
      </c>
      <c r="G396" s="187"/>
      <c r="H396" s="187"/>
      <c r="V396" s="17"/>
    </row>
    <row r="397" spans="1:43" x14ac:dyDescent="0.25">
      <c r="B397" s="188"/>
      <c r="F397" s="187"/>
      <c r="G397" s="187"/>
      <c r="H397" s="187"/>
      <c r="V397" s="17"/>
    </row>
    <row r="398" spans="1:43" ht="26.25" customHeight="1" x14ac:dyDescent="0.35">
      <c r="B398" s="188"/>
      <c r="F398" s="187"/>
      <c r="G398" s="187"/>
      <c r="H398" s="187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75" t="s">
        <v>77</v>
      </c>
      <c r="F399" s="175"/>
      <c r="G399" s="175"/>
      <c r="H399" s="175"/>
      <c r="V399" s="17"/>
      <c r="X399" s="23" t="s">
        <v>32</v>
      </c>
      <c r="Y399" s="20">
        <f>IF(B1169="PAGADO",0,C404)</f>
        <v>-4920.3502550000012</v>
      </c>
      <c r="AA399" s="175" t="s">
        <v>567</v>
      </c>
      <c r="AB399" s="175"/>
      <c r="AC399" s="175"/>
      <c r="AD399" s="175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77" t="str">
        <f>IF(Y404&lt;0,"NO PAGAR","COBRAR'")</f>
        <v>NO PAGAR</v>
      </c>
      <c r="Y405" s="17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77" t="str">
        <f>IF(C404&lt;0,"NO PAGAR","COBRAR'")</f>
        <v>NO PAGAR</v>
      </c>
      <c r="C406" s="177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68" t="s">
        <v>9</v>
      </c>
      <c r="C407" s="169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68" t="s">
        <v>9</v>
      </c>
      <c r="Y407" s="16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70" t="s">
        <v>7</v>
      </c>
      <c r="AK409" s="171"/>
      <c r="AL409" s="171"/>
      <c r="AM409" s="172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70" t="s">
        <v>7</v>
      </c>
      <c r="AB415" s="171"/>
      <c r="AC415" s="172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70" t="s">
        <v>7</v>
      </c>
      <c r="O417" s="171"/>
      <c r="P417" s="171"/>
      <c r="Q417" s="17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170" t="s">
        <v>7</v>
      </c>
      <c r="F421" s="171"/>
      <c r="G421" s="172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858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6"/>
      <c r="J431" s="76"/>
      <c r="V431" s="17"/>
      <c r="AC431" s="24"/>
      <c r="AD431" s="24"/>
      <c r="AE431" s="24"/>
      <c r="AN431" s="55"/>
    </row>
    <row r="432" spans="2:40" ht="15" customHeight="1" x14ac:dyDescent="0.4">
      <c r="I432" s="76"/>
      <c r="J432" s="76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6" t="s">
        <v>28</v>
      </c>
      <c r="V434" s="17"/>
      <c r="AB434" s="173" t="s">
        <v>29</v>
      </c>
      <c r="AC434" s="173"/>
      <c r="AN434" s="55"/>
    </row>
    <row r="435" spans="2:41" ht="26.25" x14ac:dyDescent="0.4">
      <c r="B435" s="22" t="s">
        <v>66</v>
      </c>
      <c r="H435" s="76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75" t="s">
        <v>567</v>
      </c>
      <c r="AB436" s="175"/>
      <c r="AC436" s="175"/>
      <c r="AD436" s="175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175" t="s">
        <v>273</v>
      </c>
      <c r="F439" s="175"/>
      <c r="G439" s="175"/>
      <c r="H439" s="175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 x14ac:dyDescent="0.4">
      <c r="B442" s="176" t="str">
        <f>IF(C441&lt;0,"NO PAGAR","COBRAR")</f>
        <v>NO PAGAR</v>
      </c>
      <c r="C442" s="176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76" t="str">
        <f>IF(Y441&lt;0,"NO PAGAR","COBRAR")</f>
        <v>NO PAGAR</v>
      </c>
      <c r="Y442" s="176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 x14ac:dyDescent="0.25">
      <c r="B443" s="168" t="s">
        <v>9</v>
      </c>
      <c r="C443" s="169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68" t="s">
        <v>9</v>
      </c>
      <c r="Y443" s="16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70" t="s">
        <v>7</v>
      </c>
      <c r="AK448" s="171"/>
      <c r="AL448" s="171"/>
      <c r="AM448" s="172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 x14ac:dyDescent="0.25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70" t="s">
        <v>7</v>
      </c>
      <c r="AB452" s="171"/>
      <c r="AC452" s="172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 x14ac:dyDescent="0.25">
      <c r="B454" s="12"/>
      <c r="C454" s="10"/>
      <c r="E454" s="4"/>
      <c r="F454" s="3"/>
      <c r="G454" s="3"/>
      <c r="H454" s="5"/>
      <c r="N454" s="170" t="s">
        <v>7</v>
      </c>
      <c r="O454" s="171"/>
      <c r="P454" s="171"/>
      <c r="Q454" s="172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 x14ac:dyDescent="0.25">
      <c r="B455" s="12"/>
      <c r="C455" s="10"/>
      <c r="E455" s="170" t="s">
        <v>7</v>
      </c>
      <c r="F455" s="171"/>
      <c r="G455" s="172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 x14ac:dyDescent="0.25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 x14ac:dyDescent="0.25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 x14ac:dyDescent="0.25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 x14ac:dyDescent="0.25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 x14ac:dyDescent="0.25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 x14ac:dyDescent="0.25">
      <c r="E463" s="1" t="s">
        <v>19</v>
      </c>
      <c r="V463" s="17"/>
      <c r="AN463" s="134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6" t="s">
        <v>30</v>
      </c>
      <c r="J471" s="76"/>
      <c r="V471" s="17"/>
      <c r="AA471" s="174" t="s">
        <v>31</v>
      </c>
      <c r="AB471" s="174"/>
      <c r="AC471" s="174"/>
    </row>
    <row r="472" spans="1:43" ht="15" customHeight="1" x14ac:dyDescent="0.4">
      <c r="H472" s="76"/>
      <c r="J472" s="76"/>
      <c r="V472" s="17"/>
      <c r="AA472" s="174"/>
      <c r="AB472" s="174"/>
      <c r="AC472" s="174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175" t="s">
        <v>273</v>
      </c>
      <c r="F474" s="175"/>
      <c r="G474" s="175"/>
      <c r="H474" s="175"/>
      <c r="V474" s="17"/>
      <c r="X474" s="23" t="s">
        <v>32</v>
      </c>
      <c r="Y474" s="20">
        <f>IF(B1266="PAGADO",0,C479)</f>
        <v>-5841.0592550000019</v>
      </c>
      <c r="AA474" s="175" t="s">
        <v>567</v>
      </c>
      <c r="AB474" s="175"/>
      <c r="AC474" s="175"/>
      <c r="AD474" s="175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937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381</v>
      </c>
      <c r="AC476" s="3" t="s">
        <v>975</v>
      </c>
      <c r="AD476" s="5">
        <v>140</v>
      </c>
      <c r="AE476" t="s">
        <v>174</v>
      </c>
      <c r="AJ476" s="25">
        <v>45096</v>
      </c>
      <c r="AK476" s="3" t="s">
        <v>985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943</v>
      </c>
      <c r="G477" s="3"/>
      <c r="H477" s="5">
        <v>640</v>
      </c>
      <c r="N477" s="25">
        <v>45090</v>
      </c>
      <c r="O477" s="3" t="s">
        <v>953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992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660</v>
      </c>
      <c r="H478" s="5">
        <v>160</v>
      </c>
      <c r="I478" t="s">
        <v>173</v>
      </c>
      <c r="N478" s="25">
        <v>45091</v>
      </c>
      <c r="O478" s="3" t="s">
        <v>967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998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950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986</v>
      </c>
      <c r="AC479" s="3" t="s">
        <v>987</v>
      </c>
      <c r="AD479" s="5">
        <v>220</v>
      </c>
      <c r="AE479" t="s">
        <v>174</v>
      </c>
      <c r="AJ479" s="25">
        <v>45106</v>
      </c>
      <c r="AK479" s="3" t="s">
        <v>1001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951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77" t="str">
        <f>IF(Y479&lt;0,"NO PAGAR","COBRAR'")</f>
        <v>NO PAGAR</v>
      </c>
      <c r="Y480" s="177"/>
      <c r="AA480" s="4">
        <v>45044</v>
      </c>
      <c r="AB480" s="3" t="s">
        <v>988</v>
      </c>
      <c r="AC480" s="3" t="s">
        <v>989</v>
      </c>
      <c r="AD480" s="5">
        <v>380</v>
      </c>
      <c r="AE480" t="s">
        <v>174</v>
      </c>
      <c r="AJ480" s="25">
        <v>45098</v>
      </c>
      <c r="AK480" s="3" t="s">
        <v>317</v>
      </c>
      <c r="AL480" s="3"/>
      <c r="AM480" s="3"/>
      <c r="AN480" s="18">
        <v>50</v>
      </c>
      <c r="AO480" s="3"/>
    </row>
    <row r="481" spans="2:42" ht="23.25" x14ac:dyDescent="0.35">
      <c r="B481" s="177" t="str">
        <f>IF(C479&lt;0,"NO PAGAR","COBRAR'")</f>
        <v>NO PAGAR</v>
      </c>
      <c r="C481" s="177"/>
      <c r="E481" s="4">
        <v>45065</v>
      </c>
      <c r="F481" s="3" t="s">
        <v>288</v>
      </c>
      <c r="G481" s="3" t="s">
        <v>951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991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168" t="s">
        <v>9</v>
      </c>
      <c r="C482" s="16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>
        <v>45068</v>
      </c>
      <c r="AB482" s="3" t="s">
        <v>369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332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956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332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959</v>
      </c>
      <c r="C490" s="10">
        <v>97.33</v>
      </c>
      <c r="E490" s="170" t="s">
        <v>7</v>
      </c>
      <c r="F490" s="171"/>
      <c r="G490" s="17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983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70" t="s">
        <v>7</v>
      </c>
      <c r="O492" s="171"/>
      <c r="P492" s="171"/>
      <c r="Q492" s="172"/>
      <c r="R492" s="18">
        <f>SUM(R476:R491)</f>
        <v>391.7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4">
        <v>20230605</v>
      </c>
      <c r="AK493" s="154" t="s">
        <v>473</v>
      </c>
      <c r="AL493" s="154" t="s">
        <v>979</v>
      </c>
      <c r="AM493" s="154" t="s">
        <v>478</v>
      </c>
      <c r="AN493" s="156">
        <v>80.010000000000005</v>
      </c>
      <c r="AO493" s="155">
        <v>45719</v>
      </c>
      <c r="AP493" s="154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4">
        <v>20230608</v>
      </c>
      <c r="AK494" s="154" t="s">
        <v>473</v>
      </c>
      <c r="AL494" s="154" t="s">
        <v>979</v>
      </c>
      <c r="AM494" s="154" t="s">
        <v>478</v>
      </c>
      <c r="AN494" s="156">
        <v>85.01</v>
      </c>
      <c r="AO494" s="155">
        <v>48579</v>
      </c>
      <c r="AP494" s="154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4">
        <v>20230612</v>
      </c>
      <c r="AK495" s="154" t="s">
        <v>471</v>
      </c>
      <c r="AL495" s="154" t="s">
        <v>979</v>
      </c>
      <c r="AM495" s="154" t="s">
        <v>478</v>
      </c>
      <c r="AN495" s="156">
        <v>55.01</v>
      </c>
      <c r="AO495" s="155">
        <v>31437</v>
      </c>
      <c r="AP495" s="154">
        <v>50957</v>
      </c>
    </row>
    <row r="496" spans="2:42" ht="27" thickBot="1" x14ac:dyDescent="0.3">
      <c r="V496" s="17"/>
      <c r="AJ496" s="154">
        <v>20230612</v>
      </c>
      <c r="AK496" s="154" t="s">
        <v>473</v>
      </c>
      <c r="AL496" s="154" t="s">
        <v>979</v>
      </c>
      <c r="AM496" s="154" t="s">
        <v>478</v>
      </c>
      <c r="AN496" s="156">
        <v>64.41</v>
      </c>
      <c r="AO496" s="155">
        <v>36808</v>
      </c>
      <c r="AP496" s="154">
        <v>1000280</v>
      </c>
    </row>
    <row r="497" spans="9:42" ht="27" thickBot="1" x14ac:dyDescent="0.3">
      <c r="V497" s="17"/>
      <c r="AJ497" s="154">
        <v>20230615</v>
      </c>
      <c r="AK497" s="154" t="s">
        <v>473</v>
      </c>
      <c r="AL497" s="154" t="s">
        <v>979</v>
      </c>
      <c r="AM497" s="154" t="s">
        <v>478</v>
      </c>
      <c r="AN497" s="156">
        <v>68.012</v>
      </c>
      <c r="AO497" s="155">
        <v>38864</v>
      </c>
      <c r="AP497" s="154">
        <v>722</v>
      </c>
    </row>
    <row r="498" spans="9:42" ht="27" thickBot="1" x14ac:dyDescent="0.3">
      <c r="V498" s="17"/>
      <c r="AJ498" s="154">
        <v>20230615</v>
      </c>
      <c r="AK498" s="154" t="s">
        <v>473</v>
      </c>
      <c r="AL498" s="154" t="s">
        <v>979</v>
      </c>
      <c r="AM498" s="154" t="s">
        <v>478</v>
      </c>
      <c r="AN498" s="156">
        <v>59.003</v>
      </c>
      <c r="AO498" s="155">
        <v>33716</v>
      </c>
      <c r="AP498" s="154">
        <v>0</v>
      </c>
    </row>
    <row r="499" spans="9:42" x14ac:dyDescent="0.25">
      <c r="V499" s="17"/>
      <c r="AN499" s="157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6"/>
      <c r="V512" s="17"/>
    </row>
    <row r="513" spans="2:41" ht="26.25" x14ac:dyDescent="0.4">
      <c r="I513" s="76"/>
      <c r="V513" s="17"/>
    </row>
    <row r="514" spans="2:41" x14ac:dyDescent="0.25">
      <c r="V514" s="17"/>
      <c r="AC514" s="173" t="s">
        <v>29</v>
      </c>
      <c r="AD514" s="173"/>
      <c r="AE514" s="173"/>
    </row>
    <row r="515" spans="2:41" ht="15" customHeight="1" x14ac:dyDescent="0.4">
      <c r="H515" s="76" t="s">
        <v>28</v>
      </c>
      <c r="J515" s="76"/>
      <c r="V515" s="17"/>
      <c r="AC515" s="173"/>
      <c r="AD515" s="173"/>
      <c r="AE515" s="173"/>
    </row>
    <row r="516" spans="2:41" ht="15" customHeight="1" x14ac:dyDescent="0.4">
      <c r="H516" s="76"/>
      <c r="J516" s="76"/>
      <c r="V516" s="17"/>
      <c r="AC516" s="173"/>
      <c r="AD516" s="173"/>
      <c r="AE516" s="173"/>
    </row>
    <row r="517" spans="2:41" x14ac:dyDescent="0.25">
      <c r="V517" s="17"/>
    </row>
    <row r="518" spans="2:41" x14ac:dyDescent="0.25">
      <c r="V518" s="17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-5427.5192550000011</v>
      </c>
      <c r="E520" s="175" t="s">
        <v>20</v>
      </c>
      <c r="F520" s="175"/>
      <c r="G520" s="175"/>
      <c r="H520" s="175"/>
      <c r="V520" s="17"/>
      <c r="X520" s="23" t="s">
        <v>32</v>
      </c>
      <c r="Y520" s="20">
        <f>IF(B520="PAGADO",0,C525)</f>
        <v>-5427.5192550000011</v>
      </c>
      <c r="AA520" s="175" t="s">
        <v>20</v>
      </c>
      <c r="AB520" s="175"/>
      <c r="AC520" s="175"/>
      <c r="AD520" s="175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0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Y522" s="2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24</v>
      </c>
      <c r="Y523" s="19">
        <f>IF(Y520&gt;0,Y520+Y521,Y521)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C547</f>
        <v>5427.5192550000011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Y547</f>
        <v>5427.5192550000011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-5427.5192550000011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-5427.5192550000011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6.25" x14ac:dyDescent="0.4">
      <c r="B526" s="176" t="str">
        <f>IF(C525&lt;0,"NO PAGAR","COBRAR")</f>
        <v>NO PAGAR</v>
      </c>
      <c r="C526" s="17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76" t="str">
        <f>IF(Y525&lt;0,"NO PAGAR","COBRAR")</f>
        <v>NO PAGAR</v>
      </c>
      <c r="Y526" s="176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IF(C561&lt;0,"SALDO A FAVOR","SALDO ADELANTAD0'")</f>
        <v>SALDO ADELANTAD0'</v>
      </c>
      <c r="C528" s="10">
        <f>IF(Y479&lt;=0,Y479*-1)</f>
        <v>5427.5192550000011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5427.5192550000011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70" t="s">
        <v>7</v>
      </c>
      <c r="F536" s="171"/>
      <c r="G536" s="17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70" t="s">
        <v>7</v>
      </c>
      <c r="AB536" s="171"/>
      <c r="AC536" s="172"/>
      <c r="AD536" s="5">
        <f>SUM(AD522:AD535)</f>
        <v>0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x14ac:dyDescent="0.25">
      <c r="B538" s="12"/>
      <c r="C538" s="10"/>
      <c r="N538" s="170" t="s">
        <v>7</v>
      </c>
      <c r="O538" s="171"/>
      <c r="P538" s="171"/>
      <c r="Q538" s="172"/>
      <c r="R538" s="18">
        <f>SUM(R522:R537)</f>
        <v>0</v>
      </c>
      <c r="S538" s="3"/>
      <c r="V538" s="17"/>
      <c r="X538" s="12"/>
      <c r="Y538" s="10"/>
      <c r="AJ538" s="170" t="s">
        <v>7</v>
      </c>
      <c r="AK538" s="171"/>
      <c r="AL538" s="171"/>
      <c r="AM538" s="172"/>
      <c r="AN538" s="18">
        <f>SUM(AN522:AN537)</f>
        <v>0</v>
      </c>
      <c r="AO538" s="3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2"/>
      <c r="C541" s="10"/>
      <c r="E541" s="14"/>
      <c r="V541" s="17"/>
      <c r="X541" s="12"/>
      <c r="Y541" s="10"/>
      <c r="AA541" s="14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1:43" x14ac:dyDescent="0.25">
      <c r="B545" s="12"/>
      <c r="C545" s="10"/>
      <c r="V545" s="17"/>
      <c r="X545" s="12"/>
      <c r="Y545" s="10"/>
    </row>
    <row r="546" spans="1:43" x14ac:dyDescent="0.25">
      <c r="B546" s="11"/>
      <c r="C546" s="10"/>
      <c r="V546" s="17"/>
      <c r="X546" s="11"/>
      <c r="Y546" s="10"/>
    </row>
    <row r="547" spans="1:43" x14ac:dyDescent="0.25">
      <c r="B547" s="15" t="s">
        <v>18</v>
      </c>
      <c r="C547" s="16">
        <f>SUM(C528:C546)</f>
        <v>5427.5192550000011</v>
      </c>
      <c r="V547" s="17"/>
      <c r="X547" s="15" t="s">
        <v>18</v>
      </c>
      <c r="Y547" s="16">
        <f>SUM(Y528:Y546)</f>
        <v>5427.5192550000011</v>
      </c>
    </row>
    <row r="548" spans="1:43" x14ac:dyDescent="0.25">
      <c r="D548" t="s">
        <v>22</v>
      </c>
      <c r="E548" t="s">
        <v>21</v>
      </c>
      <c r="V548" s="17"/>
      <c r="Z548" t="s">
        <v>22</v>
      </c>
      <c r="AA548" t="s">
        <v>21</v>
      </c>
    </row>
    <row r="549" spans="1:43" x14ac:dyDescent="0.25">
      <c r="E549" s="1" t="s">
        <v>19</v>
      </c>
      <c r="V549" s="17"/>
      <c r="AA549" s="1" t="s">
        <v>19</v>
      </c>
    </row>
    <row r="550" spans="1:43" x14ac:dyDescent="0.25">
      <c r="V550" s="17"/>
    </row>
    <row r="551" spans="1:43" x14ac:dyDescent="0.25">
      <c r="V551" s="17"/>
    </row>
    <row r="552" spans="1:43" x14ac:dyDescent="0.25">
      <c r="V552" s="17"/>
    </row>
    <row r="553" spans="1:43" x14ac:dyDescent="0.25">
      <c r="I553" s="17"/>
      <c r="V553" s="17"/>
    </row>
    <row r="554" spans="1:43" x14ac:dyDescent="0.25">
      <c r="I554" s="17"/>
      <c r="V554" s="17"/>
    </row>
    <row r="555" spans="1:43" x14ac:dyDescent="0.25">
      <c r="I555" s="17"/>
      <c r="V555" s="17"/>
    </row>
    <row r="556" spans="1:43" x14ac:dyDescent="0.25">
      <c r="A556" s="17"/>
      <c r="B556" s="17"/>
      <c r="C556" s="17"/>
      <c r="D556" s="17"/>
      <c r="E556" s="17"/>
      <c r="F556" s="17"/>
      <c r="G556" s="17"/>
      <c r="H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</row>
    <row r="557" spans="1:43" ht="26.25" x14ac:dyDescent="0.4">
      <c r="A557" s="17"/>
      <c r="B557" s="17"/>
      <c r="C557" s="17"/>
      <c r="D557" s="17"/>
      <c r="E557" s="17"/>
      <c r="F557" s="17"/>
      <c r="G557" s="17"/>
      <c r="H557" s="17"/>
      <c r="I557" s="76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</row>
    <row r="558" spans="1:43" ht="26.25" x14ac:dyDescent="0.4">
      <c r="A558" s="17"/>
      <c r="B558" s="17"/>
      <c r="C558" s="17"/>
      <c r="D558" s="17"/>
      <c r="E558" s="17"/>
      <c r="F558" s="17"/>
      <c r="G558" s="17"/>
      <c r="H558" s="17"/>
      <c r="I558" s="76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x14ac:dyDescent="0.25">
      <c r="V559" s="17"/>
    </row>
    <row r="560" spans="1:43" ht="15" customHeight="1" x14ac:dyDescent="0.4">
      <c r="H560" s="76" t="s">
        <v>30</v>
      </c>
      <c r="J560" s="76"/>
      <c r="V560" s="17"/>
      <c r="AA560" s="174" t="s">
        <v>31</v>
      </c>
      <c r="AB560" s="174"/>
      <c r="AC560" s="174"/>
    </row>
    <row r="561" spans="2:41" ht="15" customHeight="1" x14ac:dyDescent="0.4">
      <c r="H561" s="76"/>
      <c r="J561" s="76"/>
      <c r="V561" s="17"/>
      <c r="AA561" s="174"/>
      <c r="AB561" s="174"/>
      <c r="AC561" s="174"/>
    </row>
    <row r="562" spans="2:41" x14ac:dyDescent="0.25">
      <c r="V562" s="17"/>
    </row>
    <row r="563" spans="2:41" x14ac:dyDescent="0.25">
      <c r="V563" s="17"/>
    </row>
    <row r="564" spans="2:41" ht="23.25" x14ac:dyDescent="0.35">
      <c r="B564" s="24" t="s">
        <v>67</v>
      </c>
      <c r="V564" s="17"/>
      <c r="X564" s="22" t="s">
        <v>67</v>
      </c>
    </row>
    <row r="565" spans="2:41" ht="23.25" x14ac:dyDescent="0.35">
      <c r="B565" s="23" t="s">
        <v>32</v>
      </c>
      <c r="C565" s="20">
        <f>IF(X520="PAGADO",0,C525)</f>
        <v>-5427.5192550000011</v>
      </c>
      <c r="E565" s="175" t="s">
        <v>20</v>
      </c>
      <c r="F565" s="175"/>
      <c r="G565" s="175"/>
      <c r="H565" s="175"/>
      <c r="V565" s="17"/>
      <c r="X565" s="23" t="s">
        <v>32</v>
      </c>
      <c r="Y565" s="20">
        <f>IF(B1365="PAGADO",0,C570)</f>
        <v>-5427.5192550000011</v>
      </c>
      <c r="AA565" s="175" t="s">
        <v>20</v>
      </c>
      <c r="AB565" s="175"/>
      <c r="AC565" s="175"/>
      <c r="AD565" s="175"/>
    </row>
    <row r="566" spans="2:41" x14ac:dyDescent="0.25">
      <c r="B566" s="1" t="s">
        <v>0</v>
      </c>
      <c r="C566" s="19">
        <f>H581</f>
        <v>0</v>
      </c>
      <c r="E566" s="2" t="s">
        <v>1</v>
      </c>
      <c r="F566" s="2" t="s">
        <v>2</v>
      </c>
      <c r="G566" s="2" t="s">
        <v>3</v>
      </c>
      <c r="H566" s="2" t="s">
        <v>4</v>
      </c>
      <c r="N566" s="2" t="s">
        <v>1</v>
      </c>
      <c r="O566" s="2" t="s">
        <v>5</v>
      </c>
      <c r="P566" s="2" t="s">
        <v>4</v>
      </c>
      <c r="Q566" s="2" t="s">
        <v>6</v>
      </c>
      <c r="R566" s="2" t="s">
        <v>7</v>
      </c>
      <c r="S566" s="3"/>
      <c r="V566" s="17"/>
      <c r="X566" s="1" t="s">
        <v>0</v>
      </c>
      <c r="Y566" s="19">
        <f>AD581</f>
        <v>0</v>
      </c>
      <c r="AA566" s="2" t="s">
        <v>1</v>
      </c>
      <c r="AB566" s="2" t="s">
        <v>2</v>
      </c>
      <c r="AC566" s="2" t="s">
        <v>3</v>
      </c>
      <c r="AD566" s="2" t="s">
        <v>4</v>
      </c>
      <c r="AJ566" s="2" t="s">
        <v>1</v>
      </c>
      <c r="AK566" s="2" t="s">
        <v>5</v>
      </c>
      <c r="AL566" s="2" t="s">
        <v>4</v>
      </c>
      <c r="AM566" s="2" t="s">
        <v>6</v>
      </c>
      <c r="AN566" s="2" t="s">
        <v>7</v>
      </c>
      <c r="AO566" s="3"/>
    </row>
    <row r="567" spans="2:41" x14ac:dyDescent="0.25">
      <c r="C567" s="2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Y567" s="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" t="s">
        <v>24</v>
      </c>
      <c r="C568" s="19">
        <f>IF(C565&gt;0,C565+C566,C566)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" t="s">
        <v>24</v>
      </c>
      <c r="Y568" s="19">
        <f>IF(Y565&gt;0,Y565+Y566,Y566)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" t="s">
        <v>9</v>
      </c>
      <c r="C569" s="20">
        <f>C593</f>
        <v>5427.5192550000011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9</v>
      </c>
      <c r="Y569" s="20">
        <f>Y593</f>
        <v>5427.5192550000011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6" t="s">
        <v>26</v>
      </c>
      <c r="C570" s="21">
        <f>C568-C569</f>
        <v>-5427.5192550000011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6" t="s">
        <v>27</v>
      </c>
      <c r="Y570" s="21">
        <f>Y568-Y569</f>
        <v>-5427.5192550000011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ht="23.25" x14ac:dyDescent="0.35">
      <c r="B571" s="6"/>
      <c r="C571" s="7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77" t="str">
        <f>IF(Y570&lt;0,"NO PAGAR","COBRAR'")</f>
        <v>NO PAGAR</v>
      </c>
      <c r="Y571" s="177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3.25" x14ac:dyDescent="0.35">
      <c r="B572" s="177" t="str">
        <f>IF(C570&lt;0,"NO PAGAR","COBRAR'")</f>
        <v>NO PAGAR</v>
      </c>
      <c r="C572" s="177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6"/>
      <c r="Y572" s="8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68" t="s">
        <v>9</v>
      </c>
      <c r="C573" s="169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68" t="s">
        <v>9</v>
      </c>
      <c r="Y573" s="16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9" t="str">
        <f>IF(Y525&lt;0,"SALDO ADELANTADO","SALDO A FAVOR '")</f>
        <v>SALDO ADELANTADO</v>
      </c>
      <c r="C574" s="10">
        <f>IF(Y525&lt;=0,Y525*-1)</f>
        <v>5427.5192550000011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IF(C570&lt;0,"SALDO ADELANTADO","SALDO A FAVOR'")</f>
        <v>SALDO ADELANTADO</v>
      </c>
      <c r="Y574" s="10">
        <f>IF(C570&lt;=0,C570*-1)</f>
        <v>5427.5192550000011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10</v>
      </c>
      <c r="C575" s="10">
        <f>R583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AN583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16</v>
      </c>
      <c r="C581" s="10"/>
      <c r="E581" s="170" t="s">
        <v>7</v>
      </c>
      <c r="F581" s="171"/>
      <c r="G581" s="172"/>
      <c r="H581" s="5">
        <f>SUM(H567:H580)</f>
        <v>0</v>
      </c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170" t="s">
        <v>7</v>
      </c>
      <c r="AB581" s="171"/>
      <c r="AC581" s="172"/>
      <c r="AD581" s="5">
        <f>SUM(AD567:AD580)</f>
        <v>0</v>
      </c>
      <c r="AJ581" s="3"/>
      <c r="AK581" s="3"/>
      <c r="AL581" s="3"/>
      <c r="AM581" s="3"/>
      <c r="AN581" s="18"/>
      <c r="AO581" s="3"/>
    </row>
    <row r="582" spans="2:41" x14ac:dyDescent="0.25">
      <c r="B582" s="11" t="s">
        <v>17</v>
      </c>
      <c r="C582" s="10"/>
      <c r="E582" s="13"/>
      <c r="F582" s="13"/>
      <c r="G582" s="13"/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3"/>
      <c r="AB582" s="13"/>
      <c r="AC582" s="13"/>
      <c r="AJ582" s="3"/>
      <c r="AK582" s="3"/>
      <c r="AL582" s="3"/>
      <c r="AM582" s="3"/>
      <c r="AN582" s="18"/>
      <c r="AO582" s="3"/>
    </row>
    <row r="583" spans="2:41" x14ac:dyDescent="0.25">
      <c r="B583" s="12"/>
      <c r="C583" s="10"/>
      <c r="N583" s="170" t="s">
        <v>7</v>
      </c>
      <c r="O583" s="171"/>
      <c r="P583" s="171"/>
      <c r="Q583" s="172"/>
      <c r="R583" s="18">
        <f>SUM(R567:R582)</f>
        <v>0</v>
      </c>
      <c r="S583" s="3"/>
      <c r="V583" s="17"/>
      <c r="X583" s="12"/>
      <c r="Y583" s="10"/>
      <c r="AJ583" s="170" t="s">
        <v>7</v>
      </c>
      <c r="AK583" s="171"/>
      <c r="AL583" s="171"/>
      <c r="AM583" s="172"/>
      <c r="AN583" s="18">
        <f>SUM(AN567:AN582)</f>
        <v>0</v>
      </c>
      <c r="AO583" s="3"/>
    </row>
    <row r="584" spans="2:41" x14ac:dyDescent="0.25">
      <c r="B584" s="12"/>
      <c r="C584" s="10"/>
      <c r="V584" s="17"/>
      <c r="X584" s="12"/>
      <c r="Y584" s="10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E586" s="14"/>
      <c r="V586" s="17"/>
      <c r="X586" s="12"/>
      <c r="Y586" s="10"/>
      <c r="AA586" s="14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1"/>
      <c r="C592" s="10"/>
      <c r="V592" s="17"/>
      <c r="X592" s="11"/>
      <c r="Y592" s="10"/>
    </row>
    <row r="593" spans="2:31" x14ac:dyDescent="0.25">
      <c r="B593" s="15" t="s">
        <v>18</v>
      </c>
      <c r="C593" s="16">
        <f>SUM(C574:C592)</f>
        <v>5427.5192550000011</v>
      </c>
      <c r="D593" t="s">
        <v>22</v>
      </c>
      <c r="E593" t="s">
        <v>21</v>
      </c>
      <c r="V593" s="17"/>
      <c r="X593" s="15" t="s">
        <v>18</v>
      </c>
      <c r="Y593" s="16">
        <f>SUM(Y574:Y592)</f>
        <v>5427.5192550000011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ht="26.25" x14ac:dyDescent="0.4">
      <c r="I605" s="76"/>
      <c r="V605" s="17"/>
    </row>
    <row r="606" spans="2:31" ht="26.25" x14ac:dyDescent="0.4">
      <c r="I606" s="76"/>
      <c r="V606" s="17"/>
    </row>
    <row r="607" spans="2:31" x14ac:dyDescent="0.25">
      <c r="V607" s="17"/>
      <c r="AC607" s="173" t="s">
        <v>29</v>
      </c>
      <c r="AD607" s="173"/>
      <c r="AE607" s="173"/>
    </row>
    <row r="608" spans="2:31" ht="15" customHeight="1" x14ac:dyDescent="0.4">
      <c r="H608" s="76" t="s">
        <v>28</v>
      </c>
      <c r="J608" s="76"/>
      <c r="V608" s="17"/>
      <c r="AC608" s="173"/>
      <c r="AD608" s="173"/>
      <c r="AE608" s="173"/>
    </row>
    <row r="609" spans="2:41" ht="15" customHeight="1" x14ac:dyDescent="0.4">
      <c r="H609" s="76"/>
      <c r="J609" s="76"/>
      <c r="V609" s="17"/>
      <c r="AC609" s="173"/>
      <c r="AD609" s="173"/>
      <c r="AE609" s="173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2" t="s">
        <v>68</v>
      </c>
      <c r="V612" s="17"/>
      <c r="X612" s="22" t="s">
        <v>68</v>
      </c>
    </row>
    <row r="613" spans="2:41" ht="23.25" x14ac:dyDescent="0.35">
      <c r="B613" s="23" t="s">
        <v>32</v>
      </c>
      <c r="C613" s="20">
        <f>IF(X565="PAGADO",0,Y570)</f>
        <v>-5427.5192550000011</v>
      </c>
      <c r="E613" s="175" t="s">
        <v>20</v>
      </c>
      <c r="F613" s="175"/>
      <c r="G613" s="175"/>
      <c r="H613" s="175"/>
      <c r="V613" s="17"/>
      <c r="X613" s="23" t="s">
        <v>32</v>
      </c>
      <c r="Y613" s="20">
        <f>IF(B613="PAGADO",0,C618)</f>
        <v>-5427.5192550000011</v>
      </c>
      <c r="AA613" s="175" t="s">
        <v>20</v>
      </c>
      <c r="AB613" s="175"/>
      <c r="AC613" s="175"/>
      <c r="AD613" s="175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C640</f>
        <v>5427.5192550000011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Y640</f>
        <v>5427.5192550000011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25</v>
      </c>
      <c r="C618" s="21">
        <f>C616-C617</f>
        <v>-5427.5192550000011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8</v>
      </c>
      <c r="Y618" s="21">
        <f>Y616-Y617</f>
        <v>-5427.5192550000011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6.25" x14ac:dyDescent="0.4">
      <c r="B619" s="176" t="str">
        <f>IF(C618&lt;0,"NO PAGAR","COBRAR")</f>
        <v>NO PAGAR</v>
      </c>
      <c r="C619" s="176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6" t="str">
        <f>IF(Y618&lt;0,"NO PAGAR","COBRAR")</f>
        <v>NO PAGAR</v>
      </c>
      <c r="Y619" s="17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68" t="s">
        <v>9</v>
      </c>
      <c r="C620" s="16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68" t="s">
        <v>9</v>
      </c>
      <c r="Y620" s="16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9" t="str">
        <f>IF(C654&lt;0,"SALDO A FAVOR","SALDO ADELANTAD0'")</f>
        <v>SALDO ADELANTAD0'</v>
      </c>
      <c r="C621" s="10">
        <f>IF(Y565&lt;=0,Y565*-1)</f>
        <v>5427.5192550000011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9" t="str">
        <f>IF(C618&lt;0,"SALDO ADELANTADO","SALDO A FAVOR'")</f>
        <v>SALDO ADELANTADO</v>
      </c>
      <c r="Y621" s="10">
        <f>IF(C618&lt;=0,C618*-1)</f>
        <v>5427.5192550000011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10</v>
      </c>
      <c r="C622" s="10">
        <f>R631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10</v>
      </c>
      <c r="Y622" s="10">
        <f>AN631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11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11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12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12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13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13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14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14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15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15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16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16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17</v>
      </c>
      <c r="C629" s="10"/>
      <c r="E629" s="170" t="s">
        <v>7</v>
      </c>
      <c r="F629" s="171"/>
      <c r="G629" s="17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17</v>
      </c>
      <c r="Y629" s="10"/>
      <c r="AA629" s="170" t="s">
        <v>7</v>
      </c>
      <c r="AB629" s="171"/>
      <c r="AC629" s="17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2"/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2"/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70" t="s">
        <v>7</v>
      </c>
      <c r="O631" s="171"/>
      <c r="P631" s="171"/>
      <c r="Q631" s="172"/>
      <c r="R631" s="18">
        <f>SUM(R615:R630)</f>
        <v>0</v>
      </c>
      <c r="S631" s="3"/>
      <c r="V631" s="17"/>
      <c r="X631" s="12"/>
      <c r="Y631" s="10"/>
      <c r="AJ631" s="170" t="s">
        <v>7</v>
      </c>
      <c r="AK631" s="171"/>
      <c r="AL631" s="171"/>
      <c r="AM631" s="172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1"/>
      <c r="C639" s="10"/>
      <c r="V639" s="17"/>
      <c r="X639" s="11"/>
      <c r="Y639" s="10"/>
    </row>
    <row r="640" spans="2:41" x14ac:dyDescent="0.25">
      <c r="B640" s="15" t="s">
        <v>18</v>
      </c>
      <c r="C640" s="16">
        <f>SUM(C621:C639)</f>
        <v>5427.5192550000011</v>
      </c>
      <c r="V640" s="17"/>
      <c r="X640" s="15" t="s">
        <v>18</v>
      </c>
      <c r="Y640" s="16">
        <f>SUM(Y621:Y639)</f>
        <v>5427.5192550000011</v>
      </c>
    </row>
    <row r="641" spans="1:43" x14ac:dyDescent="0.25">
      <c r="D641" t="s">
        <v>22</v>
      </c>
      <c r="E641" t="s">
        <v>21</v>
      </c>
      <c r="V641" s="17"/>
      <c r="Z641" t="s">
        <v>22</v>
      </c>
      <c r="AA641" t="s">
        <v>21</v>
      </c>
    </row>
    <row r="642" spans="1:43" x14ac:dyDescent="0.25">
      <c r="E642" s="1" t="s">
        <v>19</v>
      </c>
      <c r="V642" s="17"/>
      <c r="AA642" s="1" t="s">
        <v>19</v>
      </c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I646" s="17"/>
      <c r="V646" s="17"/>
    </row>
    <row r="647" spans="1:43" x14ac:dyDescent="0.25">
      <c r="I647" s="17"/>
      <c r="V647" s="17"/>
    </row>
    <row r="648" spans="1:43" x14ac:dyDescent="0.25">
      <c r="I648" s="17"/>
      <c r="V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ht="26.25" x14ac:dyDescent="0.4">
      <c r="A650" s="17"/>
      <c r="B650" s="17"/>
      <c r="C650" s="17"/>
      <c r="D650" s="17"/>
      <c r="E650" s="17"/>
      <c r="F650" s="17"/>
      <c r="G650" s="17"/>
      <c r="H650" s="17"/>
      <c r="I650" s="76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 ht="26.25" x14ac:dyDescent="0.4">
      <c r="A651" s="17"/>
      <c r="B651" s="17"/>
      <c r="C651" s="17"/>
      <c r="D651" s="17"/>
      <c r="E651" s="17"/>
      <c r="F651" s="17"/>
      <c r="G651" s="17"/>
      <c r="H651" s="17"/>
      <c r="I651" s="76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x14ac:dyDescent="0.25">
      <c r="V652" s="17"/>
    </row>
    <row r="653" spans="1:43" ht="15" customHeight="1" x14ac:dyDescent="0.4">
      <c r="H653" s="76" t="s">
        <v>30</v>
      </c>
      <c r="J653" s="76"/>
      <c r="V653" s="17"/>
      <c r="AA653" s="174" t="s">
        <v>31</v>
      </c>
      <c r="AB653" s="174"/>
      <c r="AC653" s="174"/>
    </row>
    <row r="654" spans="1:43" ht="15" customHeight="1" x14ac:dyDescent="0.4">
      <c r="H654" s="76"/>
      <c r="J654" s="76"/>
      <c r="V654" s="17"/>
      <c r="AA654" s="174"/>
      <c r="AB654" s="174"/>
      <c r="AC654" s="174"/>
    </row>
    <row r="655" spans="1:43" x14ac:dyDescent="0.25">
      <c r="V655" s="17"/>
    </row>
    <row r="656" spans="1:43" x14ac:dyDescent="0.25">
      <c r="V656" s="17"/>
    </row>
    <row r="657" spans="2:41" ht="23.25" x14ac:dyDescent="0.35">
      <c r="B657" s="24" t="s">
        <v>68</v>
      </c>
      <c r="V657" s="17"/>
      <c r="X657" s="22" t="s">
        <v>68</v>
      </c>
    </row>
    <row r="658" spans="2:41" ht="23.25" x14ac:dyDescent="0.35">
      <c r="B658" s="23" t="s">
        <v>32</v>
      </c>
      <c r="C658" s="20">
        <f>IF(X613="PAGADO",0,C618)</f>
        <v>-5427.5192550000011</v>
      </c>
      <c r="E658" s="175" t="s">
        <v>20</v>
      </c>
      <c r="F658" s="175"/>
      <c r="G658" s="175"/>
      <c r="H658" s="175"/>
      <c r="V658" s="17"/>
      <c r="X658" s="23" t="s">
        <v>32</v>
      </c>
      <c r="Y658" s="20">
        <f>IF(B1458="PAGADO",0,C663)</f>
        <v>-5427.5192550000011</v>
      </c>
      <c r="AA658" s="175" t="s">
        <v>20</v>
      </c>
      <c r="AB658" s="175"/>
      <c r="AC658" s="175"/>
      <c r="AD658" s="175"/>
    </row>
    <row r="659" spans="2:41" x14ac:dyDescent="0.25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 x14ac:dyDescent="0.25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" t="s">
        <v>24</v>
      </c>
      <c r="C661" s="19">
        <f>IF(C658&gt;0,C658+C659,C659)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" t="s">
        <v>9</v>
      </c>
      <c r="C662" s="20">
        <f>C686</f>
        <v>5427.5192550000011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Y686</f>
        <v>5427.5192550000011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6" t="s">
        <v>26</v>
      </c>
      <c r="C663" s="21">
        <f>C661-C662</f>
        <v>-5427.5192550000011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27</v>
      </c>
      <c r="Y663" s="21">
        <f>Y661-Y662</f>
        <v>-5427.5192550000011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3.25" x14ac:dyDescent="0.35">
      <c r="B664" s="6"/>
      <c r="C664" s="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77" t="str">
        <f>IF(Y663&lt;0,"NO PAGAR","COBRAR'")</f>
        <v>NO PAGAR</v>
      </c>
      <c r="Y664" s="17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 x14ac:dyDescent="0.35">
      <c r="B665" s="177" t="str">
        <f>IF(C663&lt;0,"NO PAGAR","COBRAR'")</f>
        <v>NO PAGAR</v>
      </c>
      <c r="C665" s="177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/>
      <c r="Y665" s="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68" t="s">
        <v>9</v>
      </c>
      <c r="C666" s="169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68" t="s">
        <v>9</v>
      </c>
      <c r="Y666" s="169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9" t="str">
        <f>IF(Y618&lt;0,"SALDO ADELANTADO","SALDO A FAVOR '")</f>
        <v>SALDO ADELANTADO</v>
      </c>
      <c r="C667" s="10">
        <f>IF(Y618&lt;=0,Y618*-1)</f>
        <v>5427.5192550000011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IF(C663&lt;0,"SALDO ADELANTADO","SALDO A FAVOR'")</f>
        <v>SALDO ADELANTADO</v>
      </c>
      <c r="Y667" s="10">
        <f>IF(C663&lt;=0,C663*-1)</f>
        <v>5427.5192550000011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10</v>
      </c>
      <c r="C668" s="10">
        <f>R676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AN676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16</v>
      </c>
      <c r="C674" s="10"/>
      <c r="E674" s="170" t="s">
        <v>7</v>
      </c>
      <c r="F674" s="171"/>
      <c r="G674" s="172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170" t="s">
        <v>7</v>
      </c>
      <c r="AB674" s="171"/>
      <c r="AC674" s="172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 x14ac:dyDescent="0.25">
      <c r="B675" s="11" t="s">
        <v>17</v>
      </c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 x14ac:dyDescent="0.25">
      <c r="B676" s="12"/>
      <c r="C676" s="10"/>
      <c r="N676" s="170" t="s">
        <v>7</v>
      </c>
      <c r="O676" s="171"/>
      <c r="P676" s="171"/>
      <c r="Q676" s="172"/>
      <c r="R676" s="18">
        <f>SUM(R660:R675)</f>
        <v>0</v>
      </c>
      <c r="S676" s="3"/>
      <c r="V676" s="17"/>
      <c r="X676" s="12"/>
      <c r="Y676" s="10"/>
      <c r="AJ676" s="170" t="s">
        <v>7</v>
      </c>
      <c r="AK676" s="171"/>
      <c r="AL676" s="171"/>
      <c r="AM676" s="172"/>
      <c r="AN676" s="18">
        <f>SUM(AN660:AN675)</f>
        <v>0</v>
      </c>
      <c r="AO676" s="3"/>
    </row>
    <row r="677" spans="2:41" x14ac:dyDescent="0.25">
      <c r="B677" s="12"/>
      <c r="C677" s="10"/>
      <c r="V677" s="17"/>
      <c r="X677" s="12"/>
      <c r="Y677" s="10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E679" s="14"/>
      <c r="V679" s="17"/>
      <c r="X679" s="12"/>
      <c r="Y679" s="10"/>
      <c r="AA679" s="14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1"/>
      <c r="C685" s="10"/>
      <c r="V685" s="17"/>
      <c r="X685" s="11"/>
      <c r="Y685" s="10"/>
    </row>
    <row r="686" spans="2:41" x14ac:dyDescent="0.25">
      <c r="B686" s="15" t="s">
        <v>18</v>
      </c>
      <c r="C686" s="16">
        <f>SUM(C667:C685)</f>
        <v>5427.5192550000011</v>
      </c>
      <c r="D686" t="s">
        <v>22</v>
      </c>
      <c r="E686" t="s">
        <v>21</v>
      </c>
      <c r="V686" s="17"/>
      <c r="X686" s="15" t="s">
        <v>18</v>
      </c>
      <c r="Y686" s="16">
        <f>SUM(Y667:Y685)</f>
        <v>5427.5192550000011</v>
      </c>
      <c r="Z686" t="s">
        <v>22</v>
      </c>
      <c r="AA686" t="s">
        <v>21</v>
      </c>
    </row>
    <row r="687" spans="2:41" x14ac:dyDescent="0.25">
      <c r="E687" s="1" t="s">
        <v>19</v>
      </c>
      <c r="V687" s="17"/>
      <c r="AA687" s="1" t="s">
        <v>19</v>
      </c>
    </row>
    <row r="688" spans="2:41" x14ac:dyDescent="0.25">
      <c r="V688" s="17"/>
    </row>
    <row r="689" spans="8:31" x14ac:dyDescent="0.25">
      <c r="V689" s="17"/>
    </row>
    <row r="690" spans="8:31" x14ac:dyDescent="0.25">
      <c r="V690" s="17"/>
    </row>
    <row r="691" spans="8:31" x14ac:dyDescent="0.25">
      <c r="V691" s="17"/>
    </row>
    <row r="692" spans="8:31" x14ac:dyDescent="0.25">
      <c r="V692" s="17"/>
    </row>
    <row r="693" spans="8:31" x14ac:dyDescent="0.25">
      <c r="V693" s="17"/>
    </row>
    <row r="694" spans="8:31" x14ac:dyDescent="0.25">
      <c r="V694" s="17"/>
    </row>
    <row r="695" spans="8:31" x14ac:dyDescent="0.25">
      <c r="V695" s="17"/>
    </row>
    <row r="696" spans="8:31" x14ac:dyDescent="0.25">
      <c r="V696" s="17"/>
    </row>
    <row r="697" spans="8:31" x14ac:dyDescent="0.25">
      <c r="V697" s="17"/>
    </row>
    <row r="698" spans="8:31" ht="26.25" x14ac:dyDescent="0.4">
      <c r="I698" s="76"/>
      <c r="V698" s="17"/>
    </row>
    <row r="699" spans="8:31" ht="26.25" x14ac:dyDescent="0.4">
      <c r="I699" s="76"/>
      <c r="V699" s="17"/>
    </row>
    <row r="700" spans="8:31" x14ac:dyDescent="0.25">
      <c r="V700" s="17"/>
      <c r="AC700" s="173" t="s">
        <v>29</v>
      </c>
      <c r="AD700" s="173"/>
      <c r="AE700" s="173"/>
    </row>
    <row r="701" spans="8:31" ht="15" customHeight="1" x14ac:dyDescent="0.4">
      <c r="H701" s="76" t="s">
        <v>28</v>
      </c>
      <c r="J701" s="76"/>
      <c r="V701" s="17"/>
      <c r="AC701" s="173"/>
      <c r="AD701" s="173"/>
      <c r="AE701" s="173"/>
    </row>
    <row r="702" spans="8:31" ht="15" customHeight="1" x14ac:dyDescent="0.4">
      <c r="H702" s="76"/>
      <c r="J702" s="76"/>
      <c r="V702" s="17"/>
      <c r="AC702" s="173"/>
      <c r="AD702" s="173"/>
      <c r="AE702" s="173"/>
    </row>
    <row r="703" spans="8:31" x14ac:dyDescent="0.25">
      <c r="V703" s="17"/>
    </row>
    <row r="704" spans="8:31" x14ac:dyDescent="0.25">
      <c r="V704" s="17"/>
    </row>
    <row r="705" spans="2:41" ht="23.25" x14ac:dyDescent="0.35">
      <c r="B705" s="22" t="s">
        <v>69</v>
      </c>
      <c r="V705" s="17"/>
      <c r="X705" s="22" t="s">
        <v>69</v>
      </c>
    </row>
    <row r="706" spans="2:41" ht="23.25" x14ac:dyDescent="0.35">
      <c r="B706" s="23" t="s">
        <v>32</v>
      </c>
      <c r="C706" s="20">
        <f>IF(X658="PAGADO",0,Y663)</f>
        <v>-5427.5192550000011</v>
      </c>
      <c r="E706" s="175" t="s">
        <v>20</v>
      </c>
      <c r="F706" s="175"/>
      <c r="G706" s="175"/>
      <c r="H706" s="175"/>
      <c r="V706" s="17"/>
      <c r="X706" s="23" t="s">
        <v>32</v>
      </c>
      <c r="Y706" s="20">
        <f>IF(B706="PAGADO",0,C711)</f>
        <v>-5427.5192550000011</v>
      </c>
      <c r="AA706" s="175" t="s">
        <v>20</v>
      </c>
      <c r="AB706" s="175"/>
      <c r="AC706" s="175"/>
      <c r="AD706" s="175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C733</f>
        <v>5427.5192550000011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Y733</f>
        <v>5427.5192550000011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25</v>
      </c>
      <c r="C711" s="21">
        <f>C709-C710</f>
        <v>-5427.5192550000011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8</v>
      </c>
      <c r="Y711" s="21">
        <f>Y709-Y710</f>
        <v>-5427.5192550000011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6.25" x14ac:dyDescent="0.4">
      <c r="B712" s="176" t="str">
        <f>IF(C711&lt;0,"NO PAGAR","COBRAR")</f>
        <v>NO PAGAR</v>
      </c>
      <c r="C712" s="176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6" t="str">
        <f>IF(Y711&lt;0,"NO PAGAR","COBRAR")</f>
        <v>NO PAGAR</v>
      </c>
      <c r="Y712" s="17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68" t="s">
        <v>9</v>
      </c>
      <c r="C713" s="16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68" t="s">
        <v>9</v>
      </c>
      <c r="Y713" s="169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9" t="str">
        <f>IF(C747&lt;0,"SALDO A FAVOR","SALDO ADELANTAD0'")</f>
        <v>SALDO ADELANTAD0'</v>
      </c>
      <c r="C714" s="10">
        <f>IF(Y658&lt;=0,Y658*-1)</f>
        <v>5427.5192550000011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9" t="str">
        <f>IF(C711&lt;0,"SALDO ADELANTADO","SALDO A FAVOR'")</f>
        <v>SALDO ADELANTADO</v>
      </c>
      <c r="Y714" s="10">
        <f>IF(C711&lt;=0,C711*-1)</f>
        <v>5427.5192550000011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10</v>
      </c>
      <c r="C715" s="10">
        <f>R724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10</v>
      </c>
      <c r="Y715" s="10">
        <f>AN724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11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11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12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12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13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13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14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14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15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15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16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16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17</v>
      </c>
      <c r="C722" s="10"/>
      <c r="E722" s="170" t="s">
        <v>7</v>
      </c>
      <c r="F722" s="171"/>
      <c r="G722" s="17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17</v>
      </c>
      <c r="Y722" s="10"/>
      <c r="AA722" s="170" t="s">
        <v>7</v>
      </c>
      <c r="AB722" s="171"/>
      <c r="AC722" s="17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2"/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2"/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70" t="s">
        <v>7</v>
      </c>
      <c r="O724" s="171"/>
      <c r="P724" s="171"/>
      <c r="Q724" s="172"/>
      <c r="R724" s="18">
        <f>SUM(R708:R723)</f>
        <v>0</v>
      </c>
      <c r="S724" s="3"/>
      <c r="V724" s="17"/>
      <c r="X724" s="12"/>
      <c r="Y724" s="10"/>
      <c r="AJ724" s="170" t="s">
        <v>7</v>
      </c>
      <c r="AK724" s="171"/>
      <c r="AL724" s="171"/>
      <c r="AM724" s="172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1"/>
      <c r="C732" s="10"/>
      <c r="V732" s="17"/>
      <c r="X732" s="11"/>
      <c r="Y732" s="10"/>
    </row>
    <row r="733" spans="2:41" x14ac:dyDescent="0.25">
      <c r="B733" s="15" t="s">
        <v>18</v>
      </c>
      <c r="C733" s="16">
        <f>SUM(C714:C732)</f>
        <v>5427.5192550000011</v>
      </c>
      <c r="V733" s="17"/>
      <c r="X733" s="15" t="s">
        <v>18</v>
      </c>
      <c r="Y733" s="16">
        <f>SUM(Y714:Y732)</f>
        <v>5427.5192550000011</v>
      </c>
    </row>
    <row r="734" spans="2:41" x14ac:dyDescent="0.25">
      <c r="D734" t="s">
        <v>22</v>
      </c>
      <c r="E734" t="s">
        <v>21</v>
      </c>
      <c r="V734" s="17"/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1:43" x14ac:dyDescent="0.25">
      <c r="V737" s="17"/>
    </row>
    <row r="738" spans="1:43" x14ac:dyDescent="0.25">
      <c r="V738" s="17"/>
    </row>
    <row r="739" spans="1:43" x14ac:dyDescent="0.25">
      <c r="I739" s="17"/>
      <c r="V739" s="17"/>
    </row>
    <row r="740" spans="1:43" x14ac:dyDescent="0.25">
      <c r="I740" s="17"/>
      <c r="V740" s="17"/>
    </row>
    <row r="741" spans="1:43" x14ac:dyDescent="0.25">
      <c r="I741" s="17"/>
      <c r="V741" s="17"/>
    </row>
    <row r="742" spans="1:43" x14ac:dyDescent="0.25">
      <c r="A742" s="17"/>
      <c r="B742" s="17"/>
      <c r="C742" s="17"/>
      <c r="D742" s="17"/>
      <c r="E742" s="17"/>
      <c r="F742" s="17"/>
      <c r="G742" s="17"/>
      <c r="H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ht="26.25" x14ac:dyDescent="0.4">
      <c r="A743" s="17"/>
      <c r="B743" s="17"/>
      <c r="C743" s="17"/>
      <c r="D743" s="17"/>
      <c r="E743" s="17"/>
      <c r="F743" s="17"/>
      <c r="G743" s="17"/>
      <c r="H743" s="17"/>
      <c r="I743" s="76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 ht="26.25" x14ac:dyDescent="0.4">
      <c r="A744" s="17"/>
      <c r="B744" s="17"/>
      <c r="C744" s="17"/>
      <c r="D744" s="17"/>
      <c r="E744" s="17"/>
      <c r="F744" s="17"/>
      <c r="G744" s="17"/>
      <c r="H744" s="17"/>
      <c r="I744" s="76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x14ac:dyDescent="0.25">
      <c r="V745" s="17"/>
    </row>
    <row r="746" spans="1:43" ht="15" customHeight="1" x14ac:dyDescent="0.4">
      <c r="H746" s="76" t="s">
        <v>30</v>
      </c>
      <c r="J746" s="76"/>
      <c r="V746" s="17"/>
      <c r="AA746" s="174" t="s">
        <v>31</v>
      </c>
      <c r="AB746" s="174"/>
      <c r="AC746" s="174"/>
    </row>
    <row r="747" spans="1:43" ht="15" customHeight="1" x14ac:dyDescent="0.4">
      <c r="H747" s="76"/>
      <c r="J747" s="76"/>
      <c r="V747" s="17"/>
      <c r="AA747" s="174"/>
      <c r="AB747" s="174"/>
      <c r="AC747" s="174"/>
    </row>
    <row r="748" spans="1:43" x14ac:dyDescent="0.25">
      <c r="V748" s="17"/>
    </row>
    <row r="749" spans="1:43" x14ac:dyDescent="0.25">
      <c r="V749" s="17"/>
    </row>
    <row r="750" spans="1:43" ht="23.25" x14ac:dyDescent="0.35">
      <c r="B750" s="24" t="s">
        <v>69</v>
      </c>
      <c r="V750" s="17"/>
      <c r="X750" s="22" t="s">
        <v>69</v>
      </c>
    </row>
    <row r="751" spans="1:43" ht="23.25" x14ac:dyDescent="0.35">
      <c r="B751" s="23" t="s">
        <v>32</v>
      </c>
      <c r="C751" s="20">
        <f>IF(X706="PAGADO",0,C711)</f>
        <v>-5427.5192550000011</v>
      </c>
      <c r="E751" s="175" t="s">
        <v>20</v>
      </c>
      <c r="F751" s="175"/>
      <c r="G751" s="175"/>
      <c r="H751" s="175"/>
      <c r="V751" s="17"/>
      <c r="X751" s="23" t="s">
        <v>32</v>
      </c>
      <c r="Y751" s="20">
        <f>IF(B1551="PAGADO",0,C756)</f>
        <v>-5427.5192550000011</v>
      </c>
      <c r="AA751" s="175" t="s">
        <v>20</v>
      </c>
      <c r="AB751" s="175"/>
      <c r="AC751" s="175"/>
      <c r="AD751" s="175"/>
    </row>
    <row r="752" spans="1:43" x14ac:dyDescent="0.25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 x14ac:dyDescent="0.25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" t="s">
        <v>24</v>
      </c>
      <c r="C754" s="19">
        <f>IF(C751&gt;0,C751+C752,C752)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" t="s">
        <v>9</v>
      </c>
      <c r="C755" s="20">
        <f>C779</f>
        <v>5427.5192550000011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Y779</f>
        <v>5427.5192550000011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6" t="s">
        <v>26</v>
      </c>
      <c r="C756" s="21">
        <f>C754-C755</f>
        <v>-5427.5192550000011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27</v>
      </c>
      <c r="Y756" s="21">
        <f>Y754-Y755</f>
        <v>-5427.5192550000011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3.25" x14ac:dyDescent="0.35">
      <c r="B757" s="6"/>
      <c r="C757" s="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77" t="str">
        <f>IF(Y756&lt;0,"NO PAGAR","COBRAR'")</f>
        <v>NO PAGAR</v>
      </c>
      <c r="Y757" s="177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 x14ac:dyDescent="0.35">
      <c r="B758" s="177" t="str">
        <f>IF(C756&lt;0,"NO PAGAR","COBRAR'")</f>
        <v>NO PAGAR</v>
      </c>
      <c r="C758" s="177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/>
      <c r="Y758" s="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68" t="s">
        <v>9</v>
      </c>
      <c r="C759" s="169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68" t="s">
        <v>9</v>
      </c>
      <c r="Y759" s="169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9" t="str">
        <f>IF(Y711&lt;0,"SALDO ADELANTADO","SALDO A FAVOR '")</f>
        <v>SALDO ADELANTADO</v>
      </c>
      <c r="C760" s="10">
        <f>IF(Y711&lt;=0,Y711*-1)</f>
        <v>5427.5192550000011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IF(C756&lt;0,"SALDO ADELANTADO","SALDO A FAVOR'")</f>
        <v>SALDO ADELANTADO</v>
      </c>
      <c r="Y760" s="10">
        <f>IF(C756&lt;=0,C756*-1)</f>
        <v>5427.5192550000011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10</v>
      </c>
      <c r="C761" s="10">
        <f>R769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AN769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16</v>
      </c>
      <c r="C767" s="10"/>
      <c r="E767" s="170" t="s">
        <v>7</v>
      </c>
      <c r="F767" s="171"/>
      <c r="G767" s="172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170" t="s">
        <v>7</v>
      </c>
      <c r="AB767" s="171"/>
      <c r="AC767" s="172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 x14ac:dyDescent="0.25">
      <c r="B768" s="11" t="s">
        <v>17</v>
      </c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 x14ac:dyDescent="0.25">
      <c r="B769" s="12"/>
      <c r="C769" s="10"/>
      <c r="N769" s="170" t="s">
        <v>7</v>
      </c>
      <c r="O769" s="171"/>
      <c r="P769" s="171"/>
      <c r="Q769" s="172"/>
      <c r="R769" s="18">
        <f>SUM(R753:R768)</f>
        <v>0</v>
      </c>
      <c r="S769" s="3"/>
      <c r="V769" s="17"/>
      <c r="X769" s="12"/>
      <c r="Y769" s="10"/>
      <c r="AJ769" s="170" t="s">
        <v>7</v>
      </c>
      <c r="AK769" s="171"/>
      <c r="AL769" s="171"/>
      <c r="AM769" s="172"/>
      <c r="AN769" s="18">
        <f>SUM(AN753:AN768)</f>
        <v>0</v>
      </c>
      <c r="AO769" s="3"/>
    </row>
    <row r="770" spans="2:41" x14ac:dyDescent="0.25">
      <c r="B770" s="12"/>
      <c r="C770" s="10"/>
      <c r="V770" s="17"/>
      <c r="X770" s="12"/>
      <c r="Y770" s="10"/>
    </row>
    <row r="771" spans="2:41" x14ac:dyDescent="0.25">
      <c r="B771" s="12"/>
      <c r="C771" s="10"/>
      <c r="V771" s="17"/>
      <c r="X771" s="12"/>
      <c r="Y771" s="10"/>
    </row>
    <row r="772" spans="2:41" x14ac:dyDescent="0.25">
      <c r="B772" s="12"/>
      <c r="C772" s="10"/>
      <c r="E772" s="14"/>
      <c r="V772" s="17"/>
      <c r="X772" s="12"/>
      <c r="Y772" s="10"/>
      <c r="AA772" s="14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V775" s="17"/>
      <c r="X775" s="12"/>
      <c r="Y775" s="10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1"/>
      <c r="C778" s="10"/>
      <c r="V778" s="17"/>
      <c r="X778" s="11"/>
      <c r="Y778" s="10"/>
    </row>
    <row r="779" spans="2:41" x14ac:dyDescent="0.25">
      <c r="B779" s="15" t="s">
        <v>18</v>
      </c>
      <c r="C779" s="16">
        <f>SUM(C760:C778)</f>
        <v>5427.5192550000011</v>
      </c>
      <c r="D779" t="s">
        <v>22</v>
      </c>
      <c r="E779" t="s">
        <v>21</v>
      </c>
      <c r="V779" s="17"/>
      <c r="X779" s="15" t="s">
        <v>18</v>
      </c>
      <c r="Y779" s="16">
        <f>SUM(Y760:Y778)</f>
        <v>5427.5192550000011</v>
      </c>
      <c r="Z779" t="s">
        <v>22</v>
      </c>
      <c r="AA779" t="s">
        <v>21</v>
      </c>
    </row>
    <row r="780" spans="2:41" x14ac:dyDescent="0.25">
      <c r="E780" s="1" t="s">
        <v>19</v>
      </c>
      <c r="V780" s="17"/>
      <c r="AA780" s="1" t="s">
        <v>19</v>
      </c>
    </row>
    <row r="781" spans="2:41" x14ac:dyDescent="0.25">
      <c r="V781" s="17"/>
    </row>
    <row r="782" spans="2:41" x14ac:dyDescent="0.25">
      <c r="V782" s="17"/>
    </row>
    <row r="783" spans="2:41" x14ac:dyDescent="0.25">
      <c r="V783" s="17"/>
    </row>
    <row r="784" spans="2:41" x14ac:dyDescent="0.25">
      <c r="V784" s="17"/>
    </row>
    <row r="785" spans="2:41" x14ac:dyDescent="0.25">
      <c r="V785" s="17"/>
    </row>
    <row r="786" spans="2:41" x14ac:dyDescent="0.25">
      <c r="V786" s="17"/>
    </row>
    <row r="787" spans="2:41" x14ac:dyDescent="0.25">
      <c r="V787" s="17"/>
    </row>
    <row r="788" spans="2:41" x14ac:dyDescent="0.25">
      <c r="V788" s="17"/>
    </row>
    <row r="789" spans="2:41" x14ac:dyDescent="0.25">
      <c r="V789" s="17"/>
    </row>
    <row r="790" spans="2:41" x14ac:dyDescent="0.25">
      <c r="V790" s="17"/>
    </row>
    <row r="791" spans="2:41" ht="26.25" x14ac:dyDescent="0.4">
      <c r="I791" s="76"/>
      <c r="V791" s="17"/>
    </row>
    <row r="792" spans="2:41" ht="26.25" x14ac:dyDescent="0.4">
      <c r="I792" s="76"/>
      <c r="V792" s="17"/>
    </row>
    <row r="793" spans="2:41" x14ac:dyDescent="0.25">
      <c r="V793" s="17"/>
      <c r="AC793" s="173" t="s">
        <v>29</v>
      </c>
      <c r="AD793" s="173"/>
      <c r="AE793" s="173"/>
    </row>
    <row r="794" spans="2:41" ht="15" customHeight="1" x14ac:dyDescent="0.4">
      <c r="H794" s="76" t="s">
        <v>28</v>
      </c>
      <c r="J794" s="76"/>
      <c r="V794" s="17"/>
      <c r="AC794" s="173"/>
      <c r="AD794" s="173"/>
      <c r="AE794" s="173"/>
    </row>
    <row r="795" spans="2:41" ht="15" customHeight="1" x14ac:dyDescent="0.4">
      <c r="H795" s="76"/>
      <c r="J795" s="76"/>
      <c r="V795" s="17"/>
      <c r="AC795" s="173"/>
      <c r="AD795" s="173"/>
      <c r="AE795" s="173"/>
    </row>
    <row r="796" spans="2:41" x14ac:dyDescent="0.25">
      <c r="V796" s="17"/>
    </row>
    <row r="797" spans="2:41" x14ac:dyDescent="0.25">
      <c r="V797" s="17"/>
    </row>
    <row r="798" spans="2:41" ht="23.25" x14ac:dyDescent="0.35">
      <c r="B798" s="22" t="s">
        <v>70</v>
      </c>
      <c r="V798" s="17"/>
      <c r="X798" s="22" t="s">
        <v>70</v>
      </c>
    </row>
    <row r="799" spans="2:41" ht="23.25" x14ac:dyDescent="0.35">
      <c r="B799" s="23" t="s">
        <v>32</v>
      </c>
      <c r="C799" s="20">
        <f>IF(X751="PAGADO",0,Y756)</f>
        <v>-5427.5192550000011</v>
      </c>
      <c r="E799" s="175" t="s">
        <v>20</v>
      </c>
      <c r="F799" s="175"/>
      <c r="G799" s="175"/>
      <c r="H799" s="175"/>
      <c r="V799" s="17"/>
      <c r="X799" s="23" t="s">
        <v>32</v>
      </c>
      <c r="Y799" s="20">
        <f>IF(B799="PAGADO",0,C804)</f>
        <v>-5427.5192550000011</v>
      </c>
      <c r="AA799" s="175" t="s">
        <v>20</v>
      </c>
      <c r="AB799" s="175"/>
      <c r="AC799" s="175"/>
      <c r="AD799" s="175"/>
    </row>
    <row r="800" spans="2:41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IF(Y799&gt;0,Y800+Y799,Y800)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C826</f>
        <v>5427.5192550000011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Y826</f>
        <v>5427.5192550000011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25</v>
      </c>
      <c r="C804" s="21">
        <f>C802-C803</f>
        <v>-5427.5192550000011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8</v>
      </c>
      <c r="Y804" s="21">
        <f>Y802-Y803</f>
        <v>-5427.5192550000011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6.25" x14ac:dyDescent="0.4">
      <c r="B805" s="176" t="str">
        <f>IF(C804&lt;0,"NO PAGAR","COBRAR")</f>
        <v>NO PAGAR</v>
      </c>
      <c r="C805" s="176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6" t="str">
        <f>IF(Y804&lt;0,"NO PAGAR","COBRAR")</f>
        <v>NO PAGAR</v>
      </c>
      <c r="Y805" s="17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68" t="s">
        <v>9</v>
      </c>
      <c r="C806" s="16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68" t="s">
        <v>9</v>
      </c>
      <c r="Y806" s="169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9" t="str">
        <f>IF(C840&lt;0,"SALDO A FAVOR","SALDO ADELANTAD0'")</f>
        <v>SALDO ADELANTAD0'</v>
      </c>
      <c r="C807" s="10">
        <f>IF(Y751&lt;=0,Y751*-1)</f>
        <v>5427.5192550000011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9" t="str">
        <f>IF(C804&lt;0,"SALDO ADELANTADO","SALDO A FAVOR'")</f>
        <v>SALDO ADELANTADO</v>
      </c>
      <c r="Y807" s="10">
        <f>IF(C804&lt;=0,C804*-1)</f>
        <v>5427.5192550000011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10</v>
      </c>
      <c r="C808" s="10">
        <f>R817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10</v>
      </c>
      <c r="Y808" s="10">
        <f>AN817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11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11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12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12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13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13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14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14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15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15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16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16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17</v>
      </c>
      <c r="C815" s="10"/>
      <c r="E815" s="170" t="s">
        <v>7</v>
      </c>
      <c r="F815" s="171"/>
      <c r="G815" s="17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17</v>
      </c>
      <c r="Y815" s="10"/>
      <c r="AA815" s="170" t="s">
        <v>7</v>
      </c>
      <c r="AB815" s="171"/>
      <c r="AC815" s="17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2"/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2"/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70" t="s">
        <v>7</v>
      </c>
      <c r="O817" s="171"/>
      <c r="P817" s="171"/>
      <c r="Q817" s="172"/>
      <c r="R817" s="18">
        <f>SUM(R801:R816)</f>
        <v>0</v>
      </c>
      <c r="S817" s="3"/>
      <c r="V817" s="17"/>
      <c r="X817" s="12"/>
      <c r="Y817" s="10"/>
      <c r="AJ817" s="170" t="s">
        <v>7</v>
      </c>
      <c r="AK817" s="171"/>
      <c r="AL817" s="171"/>
      <c r="AM817" s="172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1"/>
      <c r="C825" s="10"/>
      <c r="V825" s="17"/>
      <c r="X825" s="11"/>
      <c r="Y825" s="10"/>
    </row>
    <row r="826" spans="2:41" x14ac:dyDescent="0.25">
      <c r="B826" s="15" t="s">
        <v>18</v>
      </c>
      <c r="C826" s="16">
        <f>SUM(C807:C825)</f>
        <v>5427.5192550000011</v>
      </c>
      <c r="V826" s="17"/>
      <c r="X826" s="15" t="s">
        <v>18</v>
      </c>
      <c r="Y826" s="16">
        <f>SUM(Y807:Y825)</f>
        <v>5427.5192550000011</v>
      </c>
    </row>
    <row r="827" spans="2:41" x14ac:dyDescent="0.25">
      <c r="D827" t="s">
        <v>22</v>
      </c>
      <c r="E827" t="s">
        <v>21</v>
      </c>
      <c r="V827" s="17"/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I832" s="17"/>
      <c r="V832" s="17"/>
    </row>
    <row r="833" spans="1:43" x14ac:dyDescent="0.25">
      <c r="I833" s="17"/>
      <c r="V833" s="17"/>
    </row>
    <row r="834" spans="1:43" x14ac:dyDescent="0.25">
      <c r="I834" s="17"/>
      <c r="V834" s="17"/>
    </row>
    <row r="835" spans="1:43" x14ac:dyDescent="0.25">
      <c r="A835" s="17"/>
      <c r="B835" s="17"/>
      <c r="C835" s="17"/>
      <c r="D835" s="17"/>
      <c r="E835" s="17"/>
      <c r="F835" s="17"/>
      <c r="G835" s="17"/>
      <c r="H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ht="26.25" x14ac:dyDescent="0.4">
      <c r="A836" s="17"/>
      <c r="B836" s="17"/>
      <c r="C836" s="17"/>
      <c r="D836" s="17"/>
      <c r="E836" s="17"/>
      <c r="F836" s="17"/>
      <c r="G836" s="17"/>
      <c r="H836" s="17"/>
      <c r="I836" s="76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 ht="26.25" x14ac:dyDescent="0.4">
      <c r="A837" s="17"/>
      <c r="B837" s="17"/>
      <c r="C837" s="17"/>
      <c r="D837" s="17"/>
      <c r="E837" s="17"/>
      <c r="F837" s="17"/>
      <c r="G837" s="17"/>
      <c r="H837" s="17"/>
      <c r="I837" s="76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V838" s="17"/>
    </row>
    <row r="839" spans="1:43" ht="15" customHeight="1" x14ac:dyDescent="0.4">
      <c r="H839" s="76" t="s">
        <v>30</v>
      </c>
      <c r="J839" s="76"/>
      <c r="V839" s="17"/>
      <c r="AA839" s="174" t="s">
        <v>31</v>
      </c>
      <c r="AB839" s="174"/>
      <c r="AC839" s="174"/>
    </row>
    <row r="840" spans="1:43" ht="15" customHeight="1" x14ac:dyDescent="0.4">
      <c r="H840" s="76"/>
      <c r="J840" s="76"/>
      <c r="V840" s="17"/>
      <c r="AA840" s="174"/>
      <c r="AB840" s="174"/>
      <c r="AC840" s="174"/>
    </row>
    <row r="841" spans="1:43" x14ac:dyDescent="0.25">
      <c r="V841" s="17"/>
    </row>
    <row r="842" spans="1:43" x14ac:dyDescent="0.25">
      <c r="V842" s="17"/>
    </row>
    <row r="843" spans="1:43" ht="23.25" x14ac:dyDescent="0.35">
      <c r="B843" s="24" t="s">
        <v>70</v>
      </c>
      <c r="V843" s="17"/>
      <c r="X843" s="22" t="s">
        <v>70</v>
      </c>
    </row>
    <row r="844" spans="1:43" ht="23.25" x14ac:dyDescent="0.35">
      <c r="B844" s="23" t="s">
        <v>32</v>
      </c>
      <c r="C844" s="20">
        <f>IF(X799="PAGADO",0,C804)</f>
        <v>-5427.5192550000011</v>
      </c>
      <c r="E844" s="175" t="s">
        <v>20</v>
      </c>
      <c r="F844" s="175"/>
      <c r="G844" s="175"/>
      <c r="H844" s="175"/>
      <c r="V844" s="17"/>
      <c r="X844" s="23" t="s">
        <v>32</v>
      </c>
      <c r="Y844" s="20">
        <f>IF(B1644="PAGADO",0,C849)</f>
        <v>-5427.5192550000011</v>
      </c>
      <c r="AA844" s="175" t="s">
        <v>20</v>
      </c>
      <c r="AB844" s="175"/>
      <c r="AC844" s="175"/>
      <c r="AD844" s="175"/>
    </row>
    <row r="845" spans="1:43" x14ac:dyDescent="0.25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x14ac:dyDescent="0.25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C872</f>
        <v>5427.5192550000011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Y872</f>
        <v>5427.5192550000011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-5427.5192550000011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-5427.5192550000011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77" t="str">
        <f>IF(Y849&lt;0,"NO PAGAR","COBRAR'")</f>
        <v>NO PAGAR</v>
      </c>
      <c r="Y850" s="177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 x14ac:dyDescent="0.35">
      <c r="B851" s="177" t="str">
        <f>IF(C849&lt;0,"NO PAGAR","COBRAR'")</f>
        <v>NO PAGAR</v>
      </c>
      <c r="C851" s="17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68" t="s">
        <v>9</v>
      </c>
      <c r="C852" s="169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68" t="s">
        <v>9</v>
      </c>
      <c r="Y852" s="169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IF(Y804&lt;0,"SALDO ADELANTADO","SALDO A FAVOR '")</f>
        <v>SALDO ADELANTADO</v>
      </c>
      <c r="C853" s="10">
        <f>IF(Y804&lt;=0,Y804*-1)</f>
        <v>5427.5192550000011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5427.5192550000011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170" t="s">
        <v>7</v>
      </c>
      <c r="F860" s="171"/>
      <c r="G860" s="172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170" t="s">
        <v>7</v>
      </c>
      <c r="AB860" s="171"/>
      <c r="AC860" s="172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17</v>
      </c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170" t="s">
        <v>7</v>
      </c>
      <c r="O862" s="171"/>
      <c r="P862" s="171"/>
      <c r="Q862" s="172"/>
      <c r="R862" s="18">
        <f>SUM(R846:R861)</f>
        <v>0</v>
      </c>
      <c r="S862" s="3"/>
      <c r="V862" s="17"/>
      <c r="X862" s="12"/>
      <c r="Y862" s="10"/>
      <c r="AJ862" s="170" t="s">
        <v>7</v>
      </c>
      <c r="AK862" s="171"/>
      <c r="AL862" s="171"/>
      <c r="AM862" s="172"/>
      <c r="AN862" s="18">
        <f>SUM(AN846:AN861)</f>
        <v>0</v>
      </c>
      <c r="AO862" s="3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E865" s="14"/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2"/>
      <c r="C869" s="10"/>
      <c r="V869" s="17"/>
      <c r="X869" s="12"/>
      <c r="Y869" s="10"/>
    </row>
    <row r="870" spans="2:27" x14ac:dyDescent="0.25">
      <c r="B870" s="12"/>
      <c r="C870" s="10"/>
      <c r="V870" s="17"/>
      <c r="X870" s="12"/>
      <c r="Y870" s="10"/>
    </row>
    <row r="871" spans="2:27" x14ac:dyDescent="0.25">
      <c r="B871" s="11"/>
      <c r="C871" s="10"/>
      <c r="V871" s="17"/>
      <c r="X871" s="11"/>
      <c r="Y871" s="10"/>
    </row>
    <row r="872" spans="2:27" x14ac:dyDescent="0.25">
      <c r="B872" s="15" t="s">
        <v>18</v>
      </c>
      <c r="C872" s="16">
        <f>SUM(C853:C871)</f>
        <v>5427.5192550000011</v>
      </c>
      <c r="D872" t="s">
        <v>22</v>
      </c>
      <c r="E872" t="s">
        <v>21</v>
      </c>
      <c r="V872" s="17"/>
      <c r="X872" s="15" t="s">
        <v>18</v>
      </c>
      <c r="Y872" s="16">
        <f>SUM(Y853:Y871)</f>
        <v>5427.5192550000011</v>
      </c>
      <c r="Z872" t="s">
        <v>22</v>
      </c>
      <c r="AA872" t="s">
        <v>21</v>
      </c>
    </row>
    <row r="873" spans="2:27" x14ac:dyDescent="0.25">
      <c r="E873" s="1" t="s">
        <v>19</v>
      </c>
      <c r="V873" s="17"/>
      <c r="AA873" s="1" t="s">
        <v>19</v>
      </c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ht="26.25" x14ac:dyDescent="0.4">
      <c r="I885" s="76"/>
      <c r="V885" s="17"/>
    </row>
    <row r="886" spans="2:41" ht="26.25" x14ac:dyDescent="0.4">
      <c r="I886" s="76"/>
      <c r="V886" s="17"/>
    </row>
    <row r="887" spans="2:41" x14ac:dyDescent="0.25">
      <c r="V887" s="17"/>
      <c r="AC887" s="173" t="s">
        <v>29</v>
      </c>
      <c r="AD887" s="173"/>
      <c r="AE887" s="173"/>
    </row>
    <row r="888" spans="2:41" ht="15" customHeight="1" x14ac:dyDescent="0.4">
      <c r="H888" s="76" t="s">
        <v>28</v>
      </c>
      <c r="J888" s="76"/>
      <c r="V888" s="17"/>
      <c r="AC888" s="173"/>
      <c r="AD888" s="173"/>
      <c r="AE888" s="173"/>
    </row>
    <row r="889" spans="2:41" ht="15" customHeight="1" x14ac:dyDescent="0.4">
      <c r="H889" s="76"/>
      <c r="J889" s="76"/>
      <c r="V889" s="17"/>
      <c r="AC889" s="173"/>
      <c r="AD889" s="173"/>
      <c r="AE889" s="173"/>
    </row>
    <row r="890" spans="2:41" x14ac:dyDescent="0.25">
      <c r="V890" s="17"/>
    </row>
    <row r="891" spans="2:41" x14ac:dyDescent="0.25">
      <c r="V891" s="17"/>
    </row>
    <row r="892" spans="2:41" ht="23.25" x14ac:dyDescent="0.35">
      <c r="B892" s="22" t="s">
        <v>71</v>
      </c>
      <c r="V892" s="17"/>
      <c r="X892" s="22" t="s">
        <v>71</v>
      </c>
    </row>
    <row r="893" spans="2:41" ht="23.25" x14ac:dyDescent="0.35">
      <c r="B893" s="23" t="s">
        <v>32</v>
      </c>
      <c r="C893" s="20">
        <f>IF(X844="PAGADO",0,Y849)</f>
        <v>-5427.5192550000011</v>
      </c>
      <c r="E893" s="175" t="s">
        <v>20</v>
      </c>
      <c r="F893" s="175"/>
      <c r="G893" s="175"/>
      <c r="H893" s="175"/>
      <c r="V893" s="17"/>
      <c r="X893" s="23" t="s">
        <v>32</v>
      </c>
      <c r="Y893" s="20">
        <f>IF(B893="PAGADO",0,C898)</f>
        <v>-5427.5192550000011</v>
      </c>
      <c r="AA893" s="175" t="s">
        <v>20</v>
      </c>
      <c r="AB893" s="175"/>
      <c r="AC893" s="175"/>
      <c r="AD893" s="175"/>
    </row>
    <row r="894" spans="2:41" x14ac:dyDescent="0.25">
      <c r="B894" s="1" t="s">
        <v>0</v>
      </c>
      <c r="C894" s="19">
        <f>H909</f>
        <v>0</v>
      </c>
      <c r="E894" s="2" t="s">
        <v>1</v>
      </c>
      <c r="F894" s="2" t="s">
        <v>2</v>
      </c>
      <c r="G894" s="2" t="s">
        <v>3</v>
      </c>
      <c r="H894" s="2" t="s">
        <v>4</v>
      </c>
      <c r="N894" s="2" t="s">
        <v>1</v>
      </c>
      <c r="O894" s="2" t="s">
        <v>5</v>
      </c>
      <c r="P894" s="2" t="s">
        <v>4</v>
      </c>
      <c r="Q894" s="2" t="s">
        <v>6</v>
      </c>
      <c r="R894" s="2" t="s">
        <v>7</v>
      </c>
      <c r="S894" s="3"/>
      <c r="V894" s="17"/>
      <c r="X894" s="1" t="s">
        <v>0</v>
      </c>
      <c r="Y894" s="19">
        <f>AD909</f>
        <v>0</v>
      </c>
      <c r="AA894" s="2" t="s">
        <v>1</v>
      </c>
      <c r="AB894" s="2" t="s">
        <v>2</v>
      </c>
      <c r="AC894" s="2" t="s">
        <v>3</v>
      </c>
      <c r="AD894" s="2" t="s">
        <v>4</v>
      </c>
      <c r="AJ894" s="2" t="s">
        <v>1</v>
      </c>
      <c r="AK894" s="2" t="s">
        <v>5</v>
      </c>
      <c r="AL894" s="2" t="s">
        <v>4</v>
      </c>
      <c r="AM894" s="2" t="s">
        <v>6</v>
      </c>
      <c r="AN894" s="2" t="s">
        <v>7</v>
      </c>
      <c r="AO894" s="3"/>
    </row>
    <row r="895" spans="2:41" x14ac:dyDescent="0.25">
      <c r="C895" s="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Y895" s="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" t="s">
        <v>24</v>
      </c>
      <c r="C896" s="19">
        <f>IF(C893&gt;0,C893+C894,C894)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24</v>
      </c>
      <c r="Y896" s="19">
        <f>IF(Y893&gt;0,Y894+Y893,Y894)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9</v>
      </c>
      <c r="C897" s="20">
        <f>C920</f>
        <v>5427.5192550000011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9</v>
      </c>
      <c r="Y897" s="20">
        <f>Y920</f>
        <v>5427.5192550000011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6" t="s">
        <v>25</v>
      </c>
      <c r="C898" s="21">
        <f>C896-C897</f>
        <v>-5427.5192550000011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 t="s">
        <v>8</v>
      </c>
      <c r="Y898" s="21">
        <f>Y896-Y897</f>
        <v>-5427.5192550000011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6.25" x14ac:dyDescent="0.4">
      <c r="B899" s="176" t="str">
        <f>IF(C898&lt;0,"NO PAGAR","COBRAR")</f>
        <v>NO PAGAR</v>
      </c>
      <c r="C899" s="17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76" t="str">
        <f>IF(Y898&lt;0,"NO PAGAR","COBRAR")</f>
        <v>NO PAGAR</v>
      </c>
      <c r="Y899" s="176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68" t="s">
        <v>9</v>
      </c>
      <c r="C900" s="16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8" t="s">
        <v>9</v>
      </c>
      <c r="Y900" s="16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IF(C934&lt;0,"SALDO A FAVOR","SALDO ADELANTAD0'")</f>
        <v>SALDO ADELANTAD0'</v>
      </c>
      <c r="C901" s="10">
        <f>IF(Y849&lt;=0,Y849*-1)</f>
        <v>5427.5192550000011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IF(C898&lt;0,"SALDO ADELANTADO","SALDO A FAVOR'")</f>
        <v>SALDO ADELANTADO</v>
      </c>
      <c r="Y901" s="10">
        <f>IF(C898&lt;=0,C898*-1)</f>
        <v>5427.5192550000011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70" t="s">
        <v>7</v>
      </c>
      <c r="F909" s="171"/>
      <c r="G909" s="172"/>
      <c r="H909" s="5">
        <f>SUM(H895:H908)</f>
        <v>0</v>
      </c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70" t="s">
        <v>7</v>
      </c>
      <c r="AB909" s="171"/>
      <c r="AC909" s="172"/>
      <c r="AD909" s="5">
        <f>SUM(AD895:AD908)</f>
        <v>0</v>
      </c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E910" s="13"/>
      <c r="F910" s="13"/>
      <c r="G910" s="13"/>
      <c r="N910" s="3"/>
      <c r="O910" s="3"/>
      <c r="P910" s="3"/>
      <c r="Q910" s="3"/>
      <c r="R910" s="18"/>
      <c r="S910" s="3"/>
      <c r="V910" s="17"/>
      <c r="X910" s="12"/>
      <c r="Y910" s="10"/>
      <c r="AA910" s="13"/>
      <c r="AB910" s="13"/>
      <c r="AC910" s="13"/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N911" s="170" t="s">
        <v>7</v>
      </c>
      <c r="O911" s="171"/>
      <c r="P911" s="171"/>
      <c r="Q911" s="172"/>
      <c r="R911" s="18">
        <f>SUM(R895:R910)</f>
        <v>0</v>
      </c>
      <c r="S911" s="3"/>
      <c r="V911" s="17"/>
      <c r="X911" s="12"/>
      <c r="Y911" s="10"/>
      <c r="AJ911" s="170" t="s">
        <v>7</v>
      </c>
      <c r="AK911" s="171"/>
      <c r="AL911" s="171"/>
      <c r="AM911" s="172"/>
      <c r="AN911" s="18">
        <f>SUM(AN895:AN910)</f>
        <v>0</v>
      </c>
      <c r="AO911" s="3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E914" s="14"/>
      <c r="V914" s="17"/>
      <c r="X914" s="12"/>
      <c r="Y914" s="10"/>
      <c r="AA914" s="14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5427.5192550000011</v>
      </c>
      <c r="V920" s="17"/>
      <c r="X920" s="15" t="s">
        <v>18</v>
      </c>
      <c r="Y920" s="16">
        <f>SUM(Y901:Y919)</f>
        <v>5427.5192550000011</v>
      </c>
    </row>
    <row r="921" spans="2:27" x14ac:dyDescent="0.25">
      <c r="D921" t="s">
        <v>22</v>
      </c>
      <c r="E921" t="s">
        <v>21</v>
      </c>
      <c r="V921" s="17"/>
      <c r="Z921" t="s">
        <v>22</v>
      </c>
      <c r="AA921" t="s">
        <v>21</v>
      </c>
    </row>
    <row r="922" spans="2:27" x14ac:dyDescent="0.25">
      <c r="E922" s="1" t="s">
        <v>19</v>
      </c>
      <c r="V922" s="17"/>
      <c r="AA922" s="1" t="s">
        <v>19</v>
      </c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I926" s="17"/>
      <c r="V926" s="17"/>
    </row>
    <row r="927" spans="2:27" x14ac:dyDescent="0.25">
      <c r="I927" s="17"/>
      <c r="V927" s="17"/>
    </row>
    <row r="928" spans="2:27" x14ac:dyDescent="0.25">
      <c r="I928" s="17"/>
      <c r="V928" s="17"/>
    </row>
    <row r="929" spans="1:43" x14ac:dyDescent="0.25">
      <c r="A929" s="17"/>
      <c r="B929" s="17"/>
      <c r="C929" s="17"/>
      <c r="D929" s="17"/>
      <c r="E929" s="17"/>
      <c r="F929" s="17"/>
      <c r="G929" s="17"/>
      <c r="H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ht="26.25" x14ac:dyDescent="0.4">
      <c r="A930" s="17"/>
      <c r="B930" s="17"/>
      <c r="C930" s="17"/>
      <c r="D930" s="17"/>
      <c r="E930" s="17"/>
      <c r="F930" s="17"/>
      <c r="G930" s="17"/>
      <c r="H930" s="17"/>
      <c r="I930" s="76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ht="26.25" x14ac:dyDescent="0.4">
      <c r="A931" s="17"/>
      <c r="B931" s="17"/>
      <c r="C931" s="17"/>
      <c r="D931" s="17"/>
      <c r="E931" s="17"/>
      <c r="F931" s="17"/>
      <c r="G931" s="17"/>
      <c r="H931" s="17"/>
      <c r="I931" s="76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V932" s="17"/>
    </row>
    <row r="933" spans="1:43" ht="15" customHeight="1" x14ac:dyDescent="0.4">
      <c r="H933" s="76" t="s">
        <v>30</v>
      </c>
      <c r="J933" s="76"/>
      <c r="V933" s="17"/>
      <c r="AA933" s="174" t="s">
        <v>31</v>
      </c>
      <c r="AB933" s="174"/>
      <c r="AC933" s="174"/>
    </row>
    <row r="934" spans="1:43" ht="15" customHeight="1" x14ac:dyDescent="0.4">
      <c r="H934" s="76"/>
      <c r="J934" s="76"/>
      <c r="V934" s="17"/>
      <c r="AA934" s="174"/>
      <c r="AB934" s="174"/>
      <c r="AC934" s="174"/>
    </row>
    <row r="935" spans="1:43" x14ac:dyDescent="0.25">
      <c r="V935" s="17"/>
    </row>
    <row r="936" spans="1:43" x14ac:dyDescent="0.25">
      <c r="V936" s="17"/>
    </row>
    <row r="937" spans="1:43" ht="23.25" x14ac:dyDescent="0.35">
      <c r="B937" s="24" t="s">
        <v>73</v>
      </c>
      <c r="V937" s="17"/>
      <c r="X937" s="22" t="s">
        <v>71</v>
      </c>
    </row>
    <row r="938" spans="1:43" ht="23.25" x14ac:dyDescent="0.35">
      <c r="B938" s="23" t="s">
        <v>32</v>
      </c>
      <c r="C938" s="20">
        <f>IF(X893="PAGADO",0,C898)</f>
        <v>-5427.5192550000011</v>
      </c>
      <c r="E938" s="175" t="s">
        <v>20</v>
      </c>
      <c r="F938" s="175"/>
      <c r="G938" s="175"/>
      <c r="H938" s="175"/>
      <c r="V938" s="17"/>
      <c r="X938" s="23" t="s">
        <v>32</v>
      </c>
      <c r="Y938" s="20">
        <f>IF(B1738="PAGADO",0,C943)</f>
        <v>-5427.5192550000011</v>
      </c>
      <c r="AA938" s="175" t="s">
        <v>20</v>
      </c>
      <c r="AB938" s="175"/>
      <c r="AC938" s="175"/>
      <c r="AD938" s="175"/>
    </row>
    <row r="939" spans="1:43" x14ac:dyDescent="0.25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1:43" x14ac:dyDescent="0.25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 x14ac:dyDescent="0.25">
      <c r="B941" s="1" t="s">
        <v>24</v>
      </c>
      <c r="C941" s="19">
        <f>IF(C938&gt;0,C938+C939,C939)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IF(Y938&gt;0,Y938+Y939,Y939)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x14ac:dyDescent="0.25">
      <c r="B942" s="1" t="s">
        <v>9</v>
      </c>
      <c r="C942" s="20">
        <f>C966</f>
        <v>5427.5192550000011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Y966</f>
        <v>5427.5192550000011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6" t="s">
        <v>26</v>
      </c>
      <c r="C943" s="21">
        <f>C941-C942</f>
        <v>-5427.5192550000011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27</v>
      </c>
      <c r="Y943" s="21">
        <f>Y941-Y942</f>
        <v>-5427.5192550000011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ht="23.25" x14ac:dyDescent="0.35">
      <c r="B944" s="6"/>
      <c r="C944" s="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77" t="str">
        <f>IF(Y943&lt;0,"NO PAGAR","COBRAR'")</f>
        <v>NO PAGAR</v>
      </c>
      <c r="Y944" s="177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177" t="str">
        <f>IF(C943&lt;0,"NO PAGAR","COBRAR'")</f>
        <v>NO PAGAR</v>
      </c>
      <c r="C945" s="17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/>
      <c r="Y945" s="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68" t="s">
        <v>9</v>
      </c>
      <c r="C946" s="169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68" t="s">
        <v>9</v>
      </c>
      <c r="Y946" s="169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9" t="str">
        <f>IF(Y898&lt;0,"SALDO ADELANTADO","SALDO A FAVOR '")</f>
        <v>SALDO ADELANTADO</v>
      </c>
      <c r="C947" s="10">
        <f>IF(Y898&lt;=0,Y898*-1)</f>
        <v>5427.5192550000011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IF(C943&lt;0,"SALDO ADELANTADO","SALDO A FAVOR'")</f>
        <v>SALDO ADELANTADO</v>
      </c>
      <c r="Y947" s="10">
        <f>IF(C943&lt;=0,C943*-1)</f>
        <v>5427.5192550000011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10</v>
      </c>
      <c r="C948" s="10">
        <f>R956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AN956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16</v>
      </c>
      <c r="C954" s="10"/>
      <c r="E954" s="170" t="s">
        <v>7</v>
      </c>
      <c r="F954" s="171"/>
      <c r="G954" s="172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170" t="s">
        <v>7</v>
      </c>
      <c r="AB954" s="171"/>
      <c r="AC954" s="172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 x14ac:dyDescent="0.25">
      <c r="B955" s="11" t="s">
        <v>17</v>
      </c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 x14ac:dyDescent="0.25">
      <c r="B956" s="12"/>
      <c r="C956" s="10"/>
      <c r="N956" s="170" t="s">
        <v>7</v>
      </c>
      <c r="O956" s="171"/>
      <c r="P956" s="171"/>
      <c r="Q956" s="172"/>
      <c r="R956" s="18">
        <f>SUM(R940:R955)</f>
        <v>0</v>
      </c>
      <c r="S956" s="3"/>
      <c r="V956" s="17"/>
      <c r="X956" s="12"/>
      <c r="Y956" s="10"/>
      <c r="AJ956" s="170" t="s">
        <v>7</v>
      </c>
      <c r="AK956" s="171"/>
      <c r="AL956" s="171"/>
      <c r="AM956" s="172"/>
      <c r="AN956" s="18">
        <f>SUM(AN940:AN955)</f>
        <v>0</v>
      </c>
      <c r="AO956" s="3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E959" s="14"/>
      <c r="V959" s="17"/>
      <c r="X959" s="12"/>
      <c r="Y959" s="10"/>
      <c r="AA959" s="14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1"/>
      <c r="C965" s="10"/>
      <c r="V965" s="17"/>
      <c r="X965" s="11"/>
      <c r="Y965" s="10"/>
    </row>
    <row r="966" spans="2:27" x14ac:dyDescent="0.25">
      <c r="B966" s="15" t="s">
        <v>18</v>
      </c>
      <c r="C966" s="16">
        <f>SUM(C947:C965)</f>
        <v>5427.5192550000011</v>
      </c>
      <c r="D966" t="s">
        <v>22</v>
      </c>
      <c r="E966" t="s">
        <v>21</v>
      </c>
      <c r="V966" s="17"/>
      <c r="X966" s="15" t="s">
        <v>18</v>
      </c>
      <c r="Y966" s="16">
        <f>SUM(Y947:Y965)</f>
        <v>5427.5192550000011</v>
      </c>
      <c r="Z966" t="s">
        <v>22</v>
      </c>
      <c r="AA966" t="s">
        <v>21</v>
      </c>
    </row>
    <row r="967" spans="2:27" x14ac:dyDescent="0.25">
      <c r="E967" s="1" t="s">
        <v>19</v>
      </c>
      <c r="V967" s="17"/>
      <c r="AA967" s="1" t="s">
        <v>19</v>
      </c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ht="26.25" x14ac:dyDescent="0.4">
      <c r="I978" s="76"/>
      <c r="V978" s="17"/>
    </row>
    <row r="979" spans="2:41" ht="26.25" x14ac:dyDescent="0.4">
      <c r="I979" s="76"/>
      <c r="V979" s="17"/>
    </row>
    <row r="980" spans="2:41" x14ac:dyDescent="0.25">
      <c r="V980" s="17"/>
      <c r="AC980" s="173" t="s">
        <v>29</v>
      </c>
      <c r="AD980" s="173"/>
      <c r="AE980" s="173"/>
    </row>
    <row r="981" spans="2:41" ht="15" customHeight="1" x14ac:dyDescent="0.4">
      <c r="H981" s="76" t="s">
        <v>28</v>
      </c>
      <c r="J981" s="76"/>
      <c r="V981" s="17"/>
      <c r="AC981" s="173"/>
      <c r="AD981" s="173"/>
      <c r="AE981" s="173"/>
    </row>
    <row r="982" spans="2:41" ht="15" customHeight="1" x14ac:dyDescent="0.4">
      <c r="H982" s="76"/>
      <c r="J982" s="76"/>
      <c r="V982" s="17"/>
      <c r="AC982" s="173"/>
      <c r="AD982" s="173"/>
      <c r="AE982" s="173"/>
    </row>
    <row r="983" spans="2:41" x14ac:dyDescent="0.25">
      <c r="V983" s="17"/>
    </row>
    <row r="984" spans="2:41" x14ac:dyDescent="0.25">
      <c r="V984" s="17"/>
    </row>
    <row r="985" spans="2:41" ht="23.25" x14ac:dyDescent="0.35">
      <c r="B985" s="22" t="s">
        <v>72</v>
      </c>
      <c r="V985" s="17"/>
      <c r="X985" s="22" t="s">
        <v>74</v>
      </c>
    </row>
    <row r="986" spans="2:41" ht="23.25" x14ac:dyDescent="0.35">
      <c r="B986" s="23" t="s">
        <v>32</v>
      </c>
      <c r="C986" s="20">
        <f>IF(X938="PAGADO",0,Y943)</f>
        <v>-5427.5192550000011</v>
      </c>
      <c r="E986" s="175" t="s">
        <v>20</v>
      </c>
      <c r="F986" s="175"/>
      <c r="G986" s="175"/>
      <c r="H986" s="175"/>
      <c r="V986" s="17"/>
      <c r="X986" s="23" t="s">
        <v>32</v>
      </c>
      <c r="Y986" s="20">
        <f>IF(B986="PAGADO",0,C991)</f>
        <v>-5427.5192550000011</v>
      </c>
      <c r="AA986" s="175" t="s">
        <v>20</v>
      </c>
      <c r="AB986" s="175"/>
      <c r="AC986" s="175"/>
      <c r="AD986" s="175"/>
    </row>
    <row r="987" spans="2:41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2:41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9</v>
      </c>
      <c r="C990" s="20">
        <f>C1013</f>
        <v>5427.5192550000011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Y1013</f>
        <v>5427.5192550000011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6" t="s">
        <v>25</v>
      </c>
      <c r="C991" s="21">
        <f>C989-C990</f>
        <v>-5427.5192550000011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8</v>
      </c>
      <c r="Y991" s="21">
        <f>Y989-Y990</f>
        <v>-5427.5192550000011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ht="26.25" x14ac:dyDescent="0.4">
      <c r="B992" s="176" t="str">
        <f>IF(C991&lt;0,"NO PAGAR","COBRAR")</f>
        <v>NO PAGAR</v>
      </c>
      <c r="C992" s="176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6" t="str">
        <f>IF(Y991&lt;0,"NO PAGAR","COBRAR")</f>
        <v>NO PAGAR</v>
      </c>
      <c r="Y992" s="17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68" t="s">
        <v>9</v>
      </c>
      <c r="C993" s="16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68" t="s">
        <v>9</v>
      </c>
      <c r="Y993" s="169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9" t="str">
        <f>IF(C1027&lt;0,"SALDO A FAVOR","SALDO ADELANTAD0'")</f>
        <v>SALDO ADELANTAD0'</v>
      </c>
      <c r="C994" s="10">
        <f>IF(Y938&lt;=0,Y938*-1)</f>
        <v>5427.5192550000011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9" t="str">
        <f>IF(C991&lt;0,"SALDO ADELANTADO","SALDO A FAVOR'")</f>
        <v>SALDO ADELANTADO</v>
      </c>
      <c r="Y994" s="10">
        <f>IF(C991&lt;=0,C991*-1)</f>
        <v>5427.5192550000011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10</v>
      </c>
      <c r="C995" s="10">
        <f>R1004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10</v>
      </c>
      <c r="Y995" s="10">
        <f>AN1004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11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11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12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12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13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13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14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14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15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15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16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16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17</v>
      </c>
      <c r="C1002" s="10"/>
      <c r="E1002" s="170" t="s">
        <v>7</v>
      </c>
      <c r="F1002" s="171"/>
      <c r="G1002" s="17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17</v>
      </c>
      <c r="Y1002" s="10"/>
      <c r="AA1002" s="170" t="s">
        <v>7</v>
      </c>
      <c r="AB1002" s="171"/>
      <c r="AC1002" s="17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2"/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2"/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70" t="s">
        <v>7</v>
      </c>
      <c r="O1004" s="171"/>
      <c r="P1004" s="171"/>
      <c r="Q1004" s="172"/>
      <c r="R1004" s="18">
        <f>SUM(R988:R1003)</f>
        <v>0</v>
      </c>
      <c r="S1004" s="3"/>
      <c r="V1004" s="17"/>
      <c r="X1004" s="12"/>
      <c r="Y1004" s="10"/>
      <c r="AJ1004" s="170" t="s">
        <v>7</v>
      </c>
      <c r="AK1004" s="171"/>
      <c r="AL1004" s="171"/>
      <c r="AM1004" s="172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1"/>
      <c r="C1012" s="10"/>
      <c r="V1012" s="17"/>
      <c r="X1012" s="11"/>
      <c r="Y1012" s="10"/>
    </row>
    <row r="1013" spans="1:43" x14ac:dyDescent="0.25">
      <c r="B1013" s="15" t="s">
        <v>18</v>
      </c>
      <c r="C1013" s="16">
        <f>SUM(C994:C1012)</f>
        <v>5427.5192550000011</v>
      </c>
      <c r="V1013" s="17"/>
      <c r="X1013" s="15" t="s">
        <v>18</v>
      </c>
      <c r="Y1013" s="16">
        <f>SUM(Y994:Y1012)</f>
        <v>5427.5192550000011</v>
      </c>
    </row>
    <row r="1014" spans="1:43" x14ac:dyDescent="0.25">
      <c r="D1014" t="s">
        <v>22</v>
      </c>
      <c r="E1014" t="s">
        <v>21</v>
      </c>
      <c r="V1014" s="17"/>
      <c r="Z1014" t="s">
        <v>22</v>
      </c>
      <c r="AA1014" t="s">
        <v>21</v>
      </c>
    </row>
    <row r="1015" spans="1:43" x14ac:dyDescent="0.25">
      <c r="E1015" s="1" t="s">
        <v>19</v>
      </c>
      <c r="V1015" s="17"/>
      <c r="AA1015" s="1" t="s">
        <v>19</v>
      </c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I1019" s="17"/>
      <c r="V1019" s="17"/>
    </row>
    <row r="1020" spans="1:43" x14ac:dyDescent="0.25">
      <c r="I1020" s="17"/>
      <c r="V1020" s="17"/>
    </row>
    <row r="1021" spans="1:43" x14ac:dyDescent="0.25">
      <c r="I1021" s="17"/>
      <c r="V1021" s="17"/>
    </row>
    <row r="1022" spans="1:43" x14ac:dyDescent="0.25">
      <c r="A1022" s="17"/>
      <c r="B1022" s="17"/>
      <c r="C1022" s="17"/>
      <c r="D1022" s="17"/>
      <c r="E1022" s="17"/>
      <c r="F1022" s="17"/>
      <c r="G1022" s="17"/>
      <c r="H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 ht="26.25" x14ac:dyDescent="0.4">
      <c r="A1023" s="17"/>
      <c r="B1023" s="17"/>
      <c r="C1023" s="17"/>
      <c r="D1023" s="17"/>
      <c r="E1023" s="17"/>
      <c r="F1023" s="17"/>
      <c r="G1023" s="17"/>
      <c r="H1023" s="17"/>
      <c r="I1023" s="76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ht="26.25" x14ac:dyDescent="0.4">
      <c r="A1024" s="17"/>
      <c r="B1024" s="17"/>
      <c r="C1024" s="17"/>
      <c r="D1024" s="17"/>
      <c r="E1024" s="17"/>
      <c r="F1024" s="17"/>
      <c r="G1024" s="17"/>
      <c r="H1024" s="17"/>
      <c r="I1024" s="76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2:41" x14ac:dyDescent="0.25">
      <c r="V1025" s="17"/>
    </row>
    <row r="1026" spans="2:41" ht="15" customHeight="1" x14ac:dyDescent="0.4">
      <c r="H1026" s="76" t="s">
        <v>30</v>
      </c>
      <c r="J1026" s="76"/>
      <c r="V1026" s="17"/>
      <c r="AA1026" s="174" t="s">
        <v>31</v>
      </c>
      <c r="AB1026" s="174"/>
      <c r="AC1026" s="174"/>
    </row>
    <row r="1027" spans="2:41" ht="15" customHeight="1" x14ac:dyDescent="0.4">
      <c r="H1027" s="76"/>
      <c r="J1027" s="76"/>
      <c r="V1027" s="17"/>
      <c r="AA1027" s="174"/>
      <c r="AB1027" s="174"/>
      <c r="AC1027" s="174"/>
    </row>
    <row r="1028" spans="2:41" x14ac:dyDescent="0.25">
      <c r="V1028" s="17"/>
    </row>
    <row r="1029" spans="2:41" x14ac:dyDescent="0.25">
      <c r="V1029" s="17"/>
    </row>
    <row r="1030" spans="2:41" ht="23.25" x14ac:dyDescent="0.35">
      <c r="B1030" s="24" t="s">
        <v>72</v>
      </c>
      <c r="V1030" s="17"/>
      <c r="X1030" s="22" t="s">
        <v>72</v>
      </c>
    </row>
    <row r="1031" spans="2:41" ht="23.25" x14ac:dyDescent="0.35">
      <c r="B1031" s="23" t="s">
        <v>32</v>
      </c>
      <c r="C1031" s="20">
        <f>IF(X986="PAGADO",0,C991)</f>
        <v>-5427.5192550000011</v>
      </c>
      <c r="E1031" s="175" t="s">
        <v>20</v>
      </c>
      <c r="F1031" s="175"/>
      <c r="G1031" s="175"/>
      <c r="H1031" s="175"/>
      <c r="V1031" s="17"/>
      <c r="X1031" s="23" t="s">
        <v>32</v>
      </c>
      <c r="Y1031" s="20">
        <f>IF(B1831="PAGADO",0,C1036)</f>
        <v>-5427.5192550000011</v>
      </c>
      <c r="AA1031" s="175" t="s">
        <v>20</v>
      </c>
      <c r="AB1031" s="175"/>
      <c r="AC1031" s="175"/>
      <c r="AD1031" s="175"/>
    </row>
    <row r="1032" spans="2:41" x14ac:dyDescent="0.25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 x14ac:dyDescent="0.25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" t="s">
        <v>24</v>
      </c>
      <c r="C1034" s="19">
        <f>IF(C1031&gt;0,C1031+C1032,C1032)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" t="s">
        <v>9</v>
      </c>
      <c r="C1035" s="20">
        <f>C1059</f>
        <v>5427.5192550000011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Y1059</f>
        <v>5427.5192550000011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6" t="s">
        <v>26</v>
      </c>
      <c r="C1036" s="21">
        <f>C1034-C1035</f>
        <v>-5427.5192550000011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>
        <f>Y1034-Y1035</f>
        <v>-5427.5192550000011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3.25" x14ac:dyDescent="0.3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77" t="str">
        <f>IF(Y1036&lt;0,"NO PAGAR","COBRAR'")</f>
        <v>NO PAGAR</v>
      </c>
      <c r="Y1037" s="177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3.25" x14ac:dyDescent="0.35">
      <c r="B1038" s="177" t="str">
        <f>IF(C1036&lt;0,"NO PAGAR","COBRAR'")</f>
        <v>NO PAGAR</v>
      </c>
      <c r="C1038" s="17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68" t="s">
        <v>9</v>
      </c>
      <c r="C1039" s="169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68" t="s">
        <v>9</v>
      </c>
      <c r="Y1039" s="169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9" t="str">
        <f>IF(Y991&lt;0,"SALDO ADELANTADO","SALDO A FAVOR '")</f>
        <v>SALDO ADELANTADO</v>
      </c>
      <c r="C1040" s="10">
        <f>IF(Y991&lt;=0,Y991*-1)</f>
        <v>5427.5192550000011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IF(C1036&lt;0,"SALDO ADELANTADO","SALDO A FAVOR'")</f>
        <v>SALDO ADELANTADO</v>
      </c>
      <c r="Y1040" s="10">
        <f>IF(C1036&lt;=0,C1036*-1)</f>
        <v>5427.5192550000011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10</v>
      </c>
      <c r="C1041" s="10">
        <f>R1049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16</v>
      </c>
      <c r="C1047" s="10"/>
      <c r="E1047" s="170" t="s">
        <v>7</v>
      </c>
      <c r="F1047" s="171"/>
      <c r="G1047" s="172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170" t="s">
        <v>7</v>
      </c>
      <c r="AB1047" s="171"/>
      <c r="AC1047" s="172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17</v>
      </c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 x14ac:dyDescent="0.25">
      <c r="B1049" s="12"/>
      <c r="C1049" s="10"/>
      <c r="N1049" s="170" t="s">
        <v>7</v>
      </c>
      <c r="O1049" s="171"/>
      <c r="P1049" s="171"/>
      <c r="Q1049" s="172"/>
      <c r="R1049" s="18">
        <f>SUM(R1033:R1048)</f>
        <v>0</v>
      </c>
      <c r="S1049" s="3"/>
      <c r="V1049" s="17"/>
      <c r="X1049" s="12"/>
      <c r="Y1049" s="10"/>
      <c r="AJ1049" s="170" t="s">
        <v>7</v>
      </c>
      <c r="AK1049" s="171"/>
      <c r="AL1049" s="171"/>
      <c r="AM1049" s="172"/>
      <c r="AN1049" s="18">
        <f>SUM(AN1033:AN1048)</f>
        <v>0</v>
      </c>
      <c r="AO1049" s="3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E1052" s="14"/>
      <c r="V1052" s="17"/>
      <c r="X1052" s="12"/>
      <c r="Y1052" s="10"/>
      <c r="AA1052" s="14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1"/>
      <c r="C1058" s="10"/>
      <c r="V1058" s="17"/>
      <c r="X1058" s="11"/>
      <c r="Y1058" s="10"/>
    </row>
    <row r="1059" spans="2:27" x14ac:dyDescent="0.25">
      <c r="B1059" s="15" t="s">
        <v>18</v>
      </c>
      <c r="C1059" s="16">
        <f>SUM(C1040:C1058)</f>
        <v>5427.5192550000011</v>
      </c>
      <c r="D1059" t="s">
        <v>22</v>
      </c>
      <c r="E1059" t="s">
        <v>21</v>
      </c>
      <c r="V1059" s="17"/>
      <c r="X1059" s="15" t="s">
        <v>18</v>
      </c>
      <c r="Y1059" s="16">
        <f>SUM(Y1040:Y1058)</f>
        <v>5427.5192550000011</v>
      </c>
      <c r="Z1059" t="s">
        <v>22</v>
      </c>
      <c r="AA1059" t="s">
        <v>21</v>
      </c>
    </row>
    <row r="1060" spans="2:27" x14ac:dyDescent="0.25">
      <c r="E1060" s="1" t="s">
        <v>19</v>
      </c>
      <c r="V1060" s="17"/>
      <c r="AA1060" s="1" t="s">
        <v>19</v>
      </c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</sheetData>
  <mergeCells count="277"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  <mergeCell ref="E1002:G1002"/>
    <mergeCell ref="AA1002:AC1002"/>
    <mergeCell ref="N1004:Q1004"/>
    <mergeCell ref="AJ1004:AM1004"/>
    <mergeCell ref="AA1026:AC1027"/>
    <mergeCell ref="E986:H986"/>
    <mergeCell ref="AA986:AD986"/>
    <mergeCell ref="B992:C992"/>
    <mergeCell ref="X992:Y992"/>
    <mergeCell ref="B993:C993"/>
    <mergeCell ref="X993:Y993"/>
    <mergeCell ref="E954:G954"/>
    <mergeCell ref="AA954:AC954"/>
    <mergeCell ref="N956:Q956"/>
    <mergeCell ref="AJ956:AM956"/>
    <mergeCell ref="AC980:AE982"/>
    <mergeCell ref="E938:H938"/>
    <mergeCell ref="AA938:AD938"/>
    <mergeCell ref="X944:Y944"/>
    <mergeCell ref="B945:C945"/>
    <mergeCell ref="B946:C946"/>
    <mergeCell ref="X946:Y946"/>
    <mergeCell ref="E909:G909"/>
    <mergeCell ref="AA909:AC909"/>
    <mergeCell ref="N911:Q911"/>
    <mergeCell ref="AJ911:AM911"/>
    <mergeCell ref="AA933:AC934"/>
    <mergeCell ref="E893:H893"/>
    <mergeCell ref="AA893:AD893"/>
    <mergeCell ref="B899:C899"/>
    <mergeCell ref="X899:Y899"/>
    <mergeCell ref="B900:C900"/>
    <mergeCell ref="X900:Y900"/>
    <mergeCell ref="E860:G860"/>
    <mergeCell ref="AA860:AC860"/>
    <mergeCell ref="N862:Q862"/>
    <mergeCell ref="AJ862:AM862"/>
    <mergeCell ref="AC887:AE889"/>
    <mergeCell ref="E844:H844"/>
    <mergeCell ref="AA844:AD844"/>
    <mergeCell ref="X850:Y850"/>
    <mergeCell ref="B851:C851"/>
    <mergeCell ref="B852:C852"/>
    <mergeCell ref="X852:Y852"/>
    <mergeCell ref="E815:G815"/>
    <mergeCell ref="AA815:AC815"/>
    <mergeCell ref="N817:Q817"/>
    <mergeCell ref="AJ817:AM817"/>
    <mergeCell ref="AA839:AC840"/>
    <mergeCell ref="E799:H799"/>
    <mergeCell ref="AA799:AD799"/>
    <mergeCell ref="B805:C805"/>
    <mergeCell ref="X805:Y805"/>
    <mergeCell ref="B806:C806"/>
    <mergeCell ref="X806:Y806"/>
    <mergeCell ref="E767:G767"/>
    <mergeCell ref="AA767:AC767"/>
    <mergeCell ref="N769:Q769"/>
    <mergeCell ref="AJ769:AM769"/>
    <mergeCell ref="AC793:AE795"/>
    <mergeCell ref="E751:H751"/>
    <mergeCell ref="AA751:AD751"/>
    <mergeCell ref="X757:Y757"/>
    <mergeCell ref="B758:C758"/>
    <mergeCell ref="B759:C759"/>
    <mergeCell ref="X759:Y759"/>
    <mergeCell ref="E722:G722"/>
    <mergeCell ref="AA722:AC722"/>
    <mergeCell ref="N724:Q724"/>
    <mergeCell ref="AJ724:AM724"/>
    <mergeCell ref="AA746:AC747"/>
    <mergeCell ref="E706:H706"/>
    <mergeCell ref="AA706:AD706"/>
    <mergeCell ref="B712:C712"/>
    <mergeCell ref="X712:Y712"/>
    <mergeCell ref="B713:C713"/>
    <mergeCell ref="X713:Y713"/>
    <mergeCell ref="E674:G674"/>
    <mergeCell ref="AA674:AC674"/>
    <mergeCell ref="N676:Q676"/>
    <mergeCell ref="AJ676:AM676"/>
    <mergeCell ref="AC700:AE702"/>
    <mergeCell ref="E658:H658"/>
    <mergeCell ref="AA658:AD658"/>
    <mergeCell ref="X664:Y664"/>
    <mergeCell ref="B665:C665"/>
    <mergeCell ref="B666:C666"/>
    <mergeCell ref="X666:Y666"/>
    <mergeCell ref="E629:G629"/>
    <mergeCell ref="AA629:AC629"/>
    <mergeCell ref="N631:Q631"/>
    <mergeCell ref="AJ631:AM631"/>
    <mergeCell ref="AA653:AC654"/>
    <mergeCell ref="E613:H613"/>
    <mergeCell ref="AA613:AD613"/>
    <mergeCell ref="B619:C619"/>
    <mergeCell ref="X619:Y619"/>
    <mergeCell ref="B620:C620"/>
    <mergeCell ref="X620:Y620"/>
    <mergeCell ref="E581:G581"/>
    <mergeCell ref="AA581:AC581"/>
    <mergeCell ref="N583:Q583"/>
    <mergeCell ref="AJ583:AM583"/>
    <mergeCell ref="AC607:AE609"/>
    <mergeCell ref="E565:H565"/>
    <mergeCell ref="AA565:AD565"/>
    <mergeCell ref="X571:Y571"/>
    <mergeCell ref="B572:C572"/>
    <mergeCell ref="B573:C573"/>
    <mergeCell ref="X573:Y573"/>
    <mergeCell ref="E536:G536"/>
    <mergeCell ref="AA536:AC536"/>
    <mergeCell ref="N538:Q538"/>
    <mergeCell ref="AJ538:AM538"/>
    <mergeCell ref="AA560:AC561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4:AE516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8"/>
  <sheetViews>
    <sheetView topLeftCell="U448" zoomScale="82" zoomScaleNormal="82" workbookViewId="0">
      <selection activeCell="AJ526" sqref="AJ52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75" t="s">
        <v>61</v>
      </c>
      <c r="F8" s="175"/>
      <c r="G8" s="175"/>
      <c r="H8" s="175"/>
      <c r="V8" s="17"/>
      <c r="X8" s="23" t="s">
        <v>82</v>
      </c>
      <c r="Y8" s="20">
        <f>IF(B8="PAGADO",0,C13)</f>
        <v>-702.65</v>
      </c>
      <c r="AA8" s="175" t="s">
        <v>61</v>
      </c>
      <c r="AB8" s="175"/>
      <c r="AC8" s="175"/>
      <c r="AD8" s="175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70" t="s">
        <v>7</v>
      </c>
      <c r="AB24" s="171"/>
      <c r="AC24" s="17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22.65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75" t="s">
        <v>204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204</v>
      </c>
      <c r="AB53" s="175"/>
      <c r="AC53" s="175"/>
      <c r="AD53" s="175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220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73" t="s">
        <v>29</v>
      </c>
      <c r="AD100" s="173"/>
      <c r="AE100" s="173"/>
    </row>
    <row r="101" spans="2:41" x14ac:dyDescent="0.25">
      <c r="H101" s="174" t="s">
        <v>28</v>
      </c>
      <c r="I101" s="174"/>
      <c r="J101" s="174"/>
      <c r="V101" s="17"/>
      <c r="AC101" s="173"/>
      <c r="AD101" s="173"/>
      <c r="AE101" s="173"/>
    </row>
    <row r="102" spans="2:41" x14ac:dyDescent="0.25">
      <c r="H102" s="174"/>
      <c r="I102" s="174"/>
      <c r="J102" s="174"/>
      <c r="V102" s="17"/>
      <c r="AC102" s="173"/>
      <c r="AD102" s="173"/>
      <c r="AE102" s="17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387</v>
      </c>
      <c r="C106" s="20">
        <f>IF(X53="PAGADO",0,Y58)</f>
        <v>0</v>
      </c>
      <c r="E106" s="175" t="s">
        <v>204</v>
      </c>
      <c r="F106" s="175"/>
      <c r="G106" s="175"/>
      <c r="H106" s="175"/>
      <c r="V106" s="17"/>
      <c r="X106" s="23" t="s">
        <v>32</v>
      </c>
      <c r="Y106" s="20">
        <f>IF(B106="PAGADO",0,C111)</f>
        <v>-110</v>
      </c>
      <c r="AA106" s="175" t="s">
        <v>318</v>
      </c>
      <c r="AB106" s="175"/>
      <c r="AC106" s="175"/>
      <c r="AD106" s="175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76" t="str">
        <f>IF(C111&lt;0,"NO PAGAR","COBRAR")</f>
        <v>NO PAGAR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NO PAGAR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70" t="s">
        <v>7</v>
      </c>
      <c r="F122" s="171"/>
      <c r="G122" s="17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70" t="s">
        <v>7</v>
      </c>
      <c r="O124" s="171"/>
      <c r="P124" s="171"/>
      <c r="Q124" s="172"/>
      <c r="R124" s="18">
        <f>SUM(R108:R123)</f>
        <v>540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74" t="s">
        <v>30</v>
      </c>
      <c r="I140" s="174"/>
      <c r="J140" s="174"/>
      <c r="V140" s="17"/>
      <c r="AA140" s="174" t="s">
        <v>31</v>
      </c>
      <c r="AB140" s="174"/>
      <c r="AC140" s="174"/>
    </row>
    <row r="141" spans="1:43" x14ac:dyDescent="0.25">
      <c r="H141" s="174"/>
      <c r="I141" s="174"/>
      <c r="J141" s="174"/>
      <c r="V141" s="17"/>
      <c r="AA141" s="174"/>
      <c r="AB141" s="174"/>
      <c r="AC141" s="174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175" t="s">
        <v>204</v>
      </c>
      <c r="F145" s="175"/>
      <c r="G145" s="175"/>
      <c r="H145" s="175"/>
      <c r="V145" s="17"/>
      <c r="X145" s="23" t="s">
        <v>32</v>
      </c>
      <c r="Y145" s="20">
        <f>IF(B145="PAGADO",0,C150)</f>
        <v>-267.52</v>
      </c>
      <c r="AA145" s="175" t="s">
        <v>204</v>
      </c>
      <c r="AB145" s="175"/>
      <c r="AC145" s="175"/>
      <c r="AD145" s="175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77" t="str">
        <f>IF(Y150&lt;0,"NO PAGAR","COBRAR'")</f>
        <v>NO PAGAR</v>
      </c>
      <c r="Y151" s="17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77" t="str">
        <f>IF(C150&lt;0,"NO PAGAR","COBRAR'")</f>
        <v>NO PAGAR</v>
      </c>
      <c r="C152" s="17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68" t="s">
        <v>9</v>
      </c>
      <c r="C153" s="16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68" t="s">
        <v>9</v>
      </c>
      <c r="Y153" s="16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70" t="s">
        <v>7</v>
      </c>
      <c r="F161" s="171"/>
      <c r="G161" s="17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70" t="s">
        <v>7</v>
      </c>
      <c r="AB161" s="171"/>
      <c r="AC161" s="17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70" t="s">
        <v>7</v>
      </c>
      <c r="O163" s="171"/>
      <c r="P163" s="171"/>
      <c r="Q163" s="172"/>
      <c r="R163" s="18">
        <f>SUM(R147:R162)</f>
        <v>40</v>
      </c>
      <c r="S163" s="3"/>
      <c r="V163" s="17"/>
      <c r="X163" s="12"/>
      <c r="Y163" s="10"/>
      <c r="AJ163" s="170" t="s">
        <v>7</v>
      </c>
      <c r="AK163" s="171"/>
      <c r="AL163" s="171"/>
      <c r="AM163" s="172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73" t="s">
        <v>29</v>
      </c>
      <c r="AD188" s="173"/>
      <c r="AE188" s="173"/>
    </row>
    <row r="189" spans="8:31" x14ac:dyDescent="0.25">
      <c r="H189" s="174" t="s">
        <v>28</v>
      </c>
      <c r="I189" s="174"/>
      <c r="J189" s="174"/>
      <c r="V189" s="17"/>
      <c r="AC189" s="173"/>
      <c r="AD189" s="173"/>
      <c r="AE189" s="173"/>
    </row>
    <row r="190" spans="8:31" x14ac:dyDescent="0.25">
      <c r="H190" s="174"/>
      <c r="I190" s="174"/>
      <c r="J190" s="174"/>
      <c r="V190" s="17"/>
      <c r="AC190" s="173"/>
      <c r="AD190" s="173"/>
      <c r="AE190" s="173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75" t="s">
        <v>362</v>
      </c>
      <c r="F194" s="175"/>
      <c r="G194" s="175"/>
      <c r="H194" s="175"/>
      <c r="V194" s="17"/>
      <c r="X194" s="23" t="s">
        <v>32</v>
      </c>
      <c r="Y194" s="20">
        <f>IF(B194="PAGADO",0,C199)</f>
        <v>0</v>
      </c>
      <c r="AA194" s="175" t="s">
        <v>61</v>
      </c>
      <c r="AB194" s="175"/>
      <c r="AC194" s="175"/>
      <c r="AD194" s="175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76" t="str">
        <f>IF(C199&lt;0,"NO PAGAR","COBRAR")</f>
        <v>COBRAR</v>
      </c>
      <c r="C200" s="176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76" t="str">
        <f>IF(Y199&lt;0,"NO PAGAR","COBRAR")</f>
        <v>NO PAGAR</v>
      </c>
      <c r="Y200" s="17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68" t="s">
        <v>9</v>
      </c>
      <c r="C201" s="16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68" t="s">
        <v>9</v>
      </c>
      <c r="Y201" s="16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70" t="s">
        <v>7</v>
      </c>
      <c r="F210" s="171"/>
      <c r="G210" s="17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70" t="s">
        <v>7</v>
      </c>
      <c r="AB210" s="171"/>
      <c r="AC210" s="17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70" t="s">
        <v>7</v>
      </c>
      <c r="O212" s="171"/>
      <c r="P212" s="171"/>
      <c r="Q212" s="172"/>
      <c r="R212" s="18">
        <f>SUM(R196:R211)</f>
        <v>683.56</v>
      </c>
      <c r="S212" s="3"/>
      <c r="V212" s="17"/>
      <c r="X212" s="12"/>
      <c r="Y212" s="10"/>
      <c r="AJ212" s="170" t="s">
        <v>7</v>
      </c>
      <c r="AK212" s="171"/>
      <c r="AL212" s="171"/>
      <c r="AM212" s="172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74" t="s">
        <v>30</v>
      </c>
      <c r="I234" s="174"/>
      <c r="J234" s="174"/>
      <c r="V234" s="17"/>
      <c r="AA234" s="174" t="s">
        <v>31</v>
      </c>
      <c r="AB234" s="174"/>
      <c r="AC234" s="174"/>
    </row>
    <row r="235" spans="1:43" x14ac:dyDescent="0.25">
      <c r="H235" s="174"/>
      <c r="I235" s="174"/>
      <c r="J235" s="174"/>
      <c r="V235" s="17"/>
      <c r="AA235" s="174"/>
      <c r="AB235" s="174"/>
      <c r="AC235" s="174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75" t="s">
        <v>204</v>
      </c>
      <c r="F239" s="175"/>
      <c r="G239" s="175"/>
      <c r="H239" s="175"/>
      <c r="V239" s="17"/>
      <c r="X239" s="23" t="s">
        <v>32</v>
      </c>
      <c r="Y239" s="20">
        <f>IF(B239="PAGADO",0,C244)</f>
        <v>-50.880000000000109</v>
      </c>
      <c r="AA239" s="175" t="s">
        <v>362</v>
      </c>
      <c r="AB239" s="175"/>
      <c r="AC239" s="175"/>
      <c r="AD239" s="175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77" t="str">
        <f>IF(Y244&lt;0,"NO PAGAR","COBRAR'")</f>
        <v>NO PAGAR</v>
      </c>
      <c r="Y245" s="17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77" t="str">
        <f>IF(C244&lt;0,"NO PAGAR","COBRAR'")</f>
        <v>NO PAGAR</v>
      </c>
      <c r="C246" s="17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68" t="s">
        <v>9</v>
      </c>
      <c r="C247" s="16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68" t="s">
        <v>9</v>
      </c>
      <c r="Y247" s="16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70" t="s">
        <v>7</v>
      </c>
      <c r="F255" s="171"/>
      <c r="G255" s="17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70" t="s">
        <v>7</v>
      </c>
      <c r="AB255" s="171"/>
      <c r="AC255" s="17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70" t="s">
        <v>7</v>
      </c>
      <c r="O257" s="171"/>
      <c r="P257" s="171"/>
      <c r="Q257" s="172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70" t="s">
        <v>7</v>
      </c>
      <c r="AK257" s="171"/>
      <c r="AL257" s="171"/>
      <c r="AM257" s="172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73" t="s">
        <v>29</v>
      </c>
      <c r="AD280" s="173"/>
      <c r="AE280" s="173"/>
    </row>
    <row r="281" spans="2:41" x14ac:dyDescent="0.25">
      <c r="H281" s="174" t="s">
        <v>28</v>
      </c>
      <c r="I281" s="174"/>
      <c r="J281" s="174"/>
      <c r="V281" s="17"/>
      <c r="AC281" s="173"/>
      <c r="AD281" s="173"/>
      <c r="AE281" s="173"/>
    </row>
    <row r="282" spans="2:41" x14ac:dyDescent="0.25">
      <c r="H282" s="174"/>
      <c r="I282" s="174"/>
      <c r="J282" s="174"/>
      <c r="V282" s="17"/>
      <c r="AC282" s="173"/>
      <c r="AD282" s="173"/>
      <c r="AE282" s="173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75" t="s">
        <v>362</v>
      </c>
      <c r="F286" s="175"/>
      <c r="G286" s="175"/>
      <c r="H286" s="175"/>
      <c r="V286" s="17"/>
      <c r="X286" s="23" t="s">
        <v>32</v>
      </c>
      <c r="Y286" s="20">
        <f>IF(B286="PAGADO",0,C291)</f>
        <v>-293.98</v>
      </c>
      <c r="AA286" s="175" t="s">
        <v>362</v>
      </c>
      <c r="AB286" s="175"/>
      <c r="AC286" s="175"/>
      <c r="AD286" s="175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76" t="str">
        <f>IF(C291&lt;0,"NO PAGAR","COBRAR")</f>
        <v>NO PAGAR</v>
      </c>
      <c r="C292" s="17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76" t="str">
        <f>IF(Y291&lt;0,"NO PAGAR","COBRAR")</f>
        <v>NO PAGAR</v>
      </c>
      <c r="Y292" s="17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68" t="s">
        <v>9</v>
      </c>
      <c r="C293" s="16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68" t="s">
        <v>9</v>
      </c>
      <c r="Y293" s="16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70" t="s">
        <v>7</v>
      </c>
      <c r="F302" s="171"/>
      <c r="G302" s="17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70" t="s">
        <v>7</v>
      </c>
      <c r="AB302" s="171"/>
      <c r="AC302" s="17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70" t="s">
        <v>7</v>
      </c>
      <c r="O304" s="171"/>
      <c r="P304" s="171"/>
      <c r="Q304" s="172"/>
      <c r="R304" s="18">
        <f>SUM(R288:R303)</f>
        <v>310</v>
      </c>
      <c r="S304" s="3"/>
      <c r="V304" s="17"/>
      <c r="X304" s="12"/>
      <c r="Y304" s="10"/>
      <c r="AJ304" s="170" t="s">
        <v>7</v>
      </c>
      <c r="AK304" s="171"/>
      <c r="AL304" s="171"/>
      <c r="AM304" s="172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74" t="s">
        <v>30</v>
      </c>
      <c r="I326" s="174"/>
      <c r="J326" s="174"/>
      <c r="V326" s="17"/>
      <c r="AA326" s="174" t="s">
        <v>31</v>
      </c>
      <c r="AB326" s="174"/>
      <c r="AC326" s="174"/>
    </row>
    <row r="327" spans="1:43" x14ac:dyDescent="0.25">
      <c r="H327" s="174"/>
      <c r="I327" s="174"/>
      <c r="J327" s="174"/>
      <c r="V327" s="17"/>
      <c r="AA327" s="174"/>
      <c r="AB327" s="174"/>
      <c r="AC327" s="174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75" t="s">
        <v>362</v>
      </c>
      <c r="F331" s="175"/>
      <c r="G331" s="175"/>
      <c r="H331" s="175"/>
      <c r="V331" s="17"/>
      <c r="X331" s="23" t="s">
        <v>32</v>
      </c>
      <c r="Y331" s="20">
        <f>IF(B1108="PAGADO",0,C336)</f>
        <v>-457.30000000000018</v>
      </c>
      <c r="AA331" s="175" t="s">
        <v>61</v>
      </c>
      <c r="AB331" s="175"/>
      <c r="AC331" s="175"/>
      <c r="AD331" s="175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77" t="str">
        <f>IF(Y336&lt;0,"NO PAGAR","COBRAR'")</f>
        <v>NO PAGAR</v>
      </c>
      <c r="Y337" s="17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77" t="str">
        <f>IF(C336&lt;0,"NO PAGAR","COBRAR'")</f>
        <v>NO PAGAR</v>
      </c>
      <c r="C338" s="177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68" t="s">
        <v>9</v>
      </c>
      <c r="C339" s="169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68" t="s">
        <v>9</v>
      </c>
      <c r="Y339" s="16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671</v>
      </c>
      <c r="C347" s="10">
        <v>47.05</v>
      </c>
      <c r="E347" s="170" t="s">
        <v>7</v>
      </c>
      <c r="F347" s="171"/>
      <c r="G347" s="17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70" t="s">
        <v>7</v>
      </c>
      <c r="AB347" s="171"/>
      <c r="AC347" s="17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70" t="s">
        <v>7</v>
      </c>
      <c r="O349" s="171"/>
      <c r="P349" s="171"/>
      <c r="Q349" s="172"/>
      <c r="R349" s="18">
        <f>SUM(R333:R348)</f>
        <v>1010</v>
      </c>
      <c r="S349" s="3"/>
      <c r="V349" s="17"/>
      <c r="X349" s="12"/>
      <c r="Y349" s="10"/>
      <c r="AJ349" s="170" t="s">
        <v>7</v>
      </c>
      <c r="AK349" s="171"/>
      <c r="AL349" s="171"/>
      <c r="AM349" s="172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74" t="s">
        <v>28</v>
      </c>
      <c r="I374" s="174"/>
      <c r="J374" s="174"/>
      <c r="V374" s="17"/>
    </row>
    <row r="375" spans="2:41" x14ac:dyDescent="0.25">
      <c r="H375" s="174"/>
      <c r="I375" s="174"/>
      <c r="J375" s="174"/>
      <c r="V375" s="17"/>
    </row>
    <row r="376" spans="2:41" x14ac:dyDescent="0.25">
      <c r="V376" s="17"/>
      <c r="X376" s="186" t="s">
        <v>64</v>
      </c>
      <c r="AB376" s="180" t="s">
        <v>29</v>
      </c>
      <c r="AC376" s="180"/>
      <c r="AD376" s="180"/>
    </row>
    <row r="377" spans="2:41" x14ac:dyDescent="0.25">
      <c r="V377" s="17"/>
      <c r="X377" s="186"/>
      <c r="AB377" s="180"/>
      <c r="AC377" s="180"/>
      <c r="AD377" s="180"/>
    </row>
    <row r="378" spans="2:41" ht="23.25" x14ac:dyDescent="0.35">
      <c r="B378" s="22" t="s">
        <v>64</v>
      </c>
      <c r="V378" s="17"/>
      <c r="X378" s="186"/>
      <c r="AB378" s="180"/>
      <c r="AC378" s="180"/>
      <c r="AD378" s="180"/>
    </row>
    <row r="379" spans="2:41" ht="23.25" x14ac:dyDescent="0.35">
      <c r="B379" s="23" t="s">
        <v>32</v>
      </c>
      <c r="C379" s="20">
        <f>IF(X331="PAGADO",0,Y336)</f>
        <v>-852.37000000000012</v>
      </c>
      <c r="E379" s="175" t="s">
        <v>362</v>
      </c>
      <c r="F379" s="175"/>
      <c r="G379" s="175"/>
      <c r="H379" s="175"/>
      <c r="V379" s="17"/>
      <c r="X379" s="23" t="s">
        <v>32</v>
      </c>
      <c r="Y379" s="20">
        <f>IF(B379="PAGADO",0,C384)</f>
        <v>-887.71000000000015</v>
      </c>
      <c r="AA379" s="175" t="s">
        <v>61</v>
      </c>
      <c r="AB379" s="175"/>
      <c r="AC379" s="175"/>
      <c r="AD379" s="175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76" t="str">
        <f>IF(C384&lt;0,"NO PAGAR","COBRAR")</f>
        <v>NO PAGAR</v>
      </c>
      <c r="C385" s="176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76" t="str">
        <f>IF(Y384&lt;0,"NO PAGAR","COBRAR")</f>
        <v>NO PAGAR</v>
      </c>
      <c r="Y385" s="17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68" t="s">
        <v>9</v>
      </c>
      <c r="C386" s="169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70" t="s">
        <v>7</v>
      </c>
      <c r="AK390" s="171"/>
      <c r="AL390" s="171"/>
      <c r="AM390" s="172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70" t="s">
        <v>7</v>
      </c>
      <c r="F395" s="171"/>
      <c r="G395" s="17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70" t="s">
        <v>7</v>
      </c>
      <c r="AB395" s="171"/>
      <c r="AC395" s="172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70" t="s">
        <v>7</v>
      </c>
      <c r="O397" s="171"/>
      <c r="P397" s="171"/>
      <c r="Q397" s="172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74" t="s">
        <v>30</v>
      </c>
      <c r="I413" s="174"/>
      <c r="J413" s="174"/>
      <c r="V413" s="17"/>
      <c r="AA413" s="174" t="s">
        <v>31</v>
      </c>
      <c r="AB413" s="174"/>
      <c r="AC413" s="174"/>
    </row>
    <row r="414" spans="1:44" x14ac:dyDescent="0.25">
      <c r="H414" s="174"/>
      <c r="I414" s="174"/>
      <c r="J414" s="174"/>
      <c r="V414" s="17"/>
      <c r="AA414" s="174"/>
      <c r="AB414" s="174"/>
      <c r="AC414" s="174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75" t="s">
        <v>362</v>
      </c>
      <c r="F418" s="175"/>
      <c r="G418" s="175"/>
      <c r="H418" s="175"/>
      <c r="V418" s="17"/>
      <c r="X418" s="23" t="s">
        <v>32</v>
      </c>
      <c r="Y418" s="20">
        <f>IF(B1201="PAGADO",0,C423)</f>
        <v>-980.52000000000021</v>
      </c>
      <c r="AA418" s="175" t="s">
        <v>847</v>
      </c>
      <c r="AB418" s="175"/>
      <c r="AC418" s="175"/>
      <c r="AD418" s="175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77" t="str">
        <f>IF(Y423&lt;0,"NO PAGAR","COBRAR'")</f>
        <v>NO PAGAR</v>
      </c>
      <c r="Y424" s="177"/>
      <c r="AA424" s="4">
        <v>45037</v>
      </c>
      <c r="AB424" s="3" t="s">
        <v>194</v>
      </c>
      <c r="AC424" s="3" t="s">
        <v>741</v>
      </c>
      <c r="AD424" s="5">
        <v>200</v>
      </c>
      <c r="AJ424" s="25">
        <v>45086</v>
      </c>
      <c r="AK424" s="3" t="s">
        <v>923</v>
      </c>
      <c r="AL424" s="3"/>
      <c r="AM424" s="3"/>
      <c r="AN424" s="18">
        <v>20</v>
      </c>
      <c r="AO424" s="3"/>
    </row>
    <row r="425" spans="2:41" ht="23.25" x14ac:dyDescent="0.35">
      <c r="B425" s="177" t="str">
        <f>IF(C423&lt;0,"NO PAGAR","COBRAR'")</f>
        <v>NO PAGAR</v>
      </c>
      <c r="C425" s="17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68" t="s">
        <v>9</v>
      </c>
      <c r="C426" s="16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68" t="s">
        <v>9</v>
      </c>
      <c r="Y426" s="16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70" t="s">
        <v>7</v>
      </c>
      <c r="O429" s="171"/>
      <c r="P429" s="171"/>
      <c r="Q429" s="17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70" t="s">
        <v>7</v>
      </c>
      <c r="AK429" s="171"/>
      <c r="AL429" s="171"/>
      <c r="AM429" s="172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70" t="s">
        <v>7</v>
      </c>
      <c r="F434" s="171"/>
      <c r="G434" s="172"/>
      <c r="H434" s="5">
        <f>SUM(H420:H433)</f>
        <v>660</v>
      </c>
      <c r="V434" s="17"/>
      <c r="X434" s="11" t="s">
        <v>16</v>
      </c>
      <c r="Y434" s="10"/>
      <c r="AA434" s="170" t="s">
        <v>7</v>
      </c>
      <c r="AB434" s="171"/>
      <c r="AC434" s="172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73" t="s">
        <v>29</v>
      </c>
      <c r="AD458" s="173"/>
      <c r="AE458" s="173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74" t="s">
        <v>28</v>
      </c>
      <c r="I459" s="174"/>
      <c r="J459" s="174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73"/>
      <c r="AD459" s="173"/>
      <c r="AE459" s="173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174"/>
      <c r="I460" s="174"/>
      <c r="J460" s="174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73"/>
      <c r="AD460" s="173"/>
      <c r="AE460" s="173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175" t="s">
        <v>362</v>
      </c>
      <c r="F464" s="175"/>
      <c r="G464" s="175"/>
      <c r="H464" s="17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75" t="s">
        <v>204</v>
      </c>
      <c r="AB464" s="175"/>
      <c r="AC464" s="175"/>
      <c r="AD464" s="175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176" t="str">
        <f>IF(C469&lt;0,"NO PAGAR","COBRAR")</f>
        <v>NO PAGAR</v>
      </c>
      <c r="C470" s="17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6" t="str">
        <f>IF(Y469&lt;0,"NO PAGAR","COBRAR")</f>
        <v>NO PAGAR</v>
      </c>
      <c r="Y470" s="17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170" t="s">
        <v>7</v>
      </c>
      <c r="O475" s="171"/>
      <c r="P475" s="171"/>
      <c r="Q475" s="17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70" t="s">
        <v>7</v>
      </c>
      <c r="AK475" s="171"/>
      <c r="AL475" s="171"/>
      <c r="AM475" s="172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170" t="s">
        <v>7</v>
      </c>
      <c r="F480" s="171"/>
      <c r="G480" s="172"/>
      <c r="H480" s="5">
        <f>SUM(H466:H479)</f>
        <v>170</v>
      </c>
      <c r="V480" s="17"/>
      <c r="X480" s="11" t="s">
        <v>918</v>
      </c>
      <c r="Y480" s="10">
        <f>AN477</f>
        <v>140</v>
      </c>
      <c r="AA480" s="170" t="s">
        <v>7</v>
      </c>
      <c r="AB480" s="171"/>
      <c r="AC480" s="172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174" t="s">
        <v>30</v>
      </c>
      <c r="I498" s="174"/>
      <c r="J498" s="174"/>
      <c r="V498" s="17"/>
      <c r="AA498" s="174" t="s">
        <v>31</v>
      </c>
      <c r="AB498" s="174"/>
      <c r="AC498" s="174"/>
    </row>
    <row r="499" spans="2:41" x14ac:dyDescent="0.25">
      <c r="H499" s="174"/>
      <c r="I499" s="174"/>
      <c r="J499" s="174"/>
      <c r="V499" s="17"/>
      <c r="AA499" s="174"/>
      <c r="AB499" s="174"/>
      <c r="AC499" s="174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175" t="s">
        <v>204</v>
      </c>
      <c r="F503" s="175"/>
      <c r="G503" s="175"/>
      <c r="H503" s="175"/>
      <c r="V503" s="17"/>
      <c r="X503" s="23" t="s">
        <v>32</v>
      </c>
      <c r="Y503" s="20">
        <f>IF(B1298="PAGADO",0,C508)</f>
        <v>-237.65000000000032</v>
      </c>
      <c r="AA503" s="175" t="s">
        <v>362</v>
      </c>
      <c r="AB503" s="175"/>
      <c r="AC503" s="175"/>
      <c r="AD503" s="175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936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515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966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984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332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77" t="str">
        <f>IF(Y508&lt;0,"NO PAGAR","COBRAR'")</f>
        <v>NO PAGAR</v>
      </c>
      <c r="Y509" s="17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177" t="str">
        <f>IF(C508&lt;0,"NO PAGAR","COBRAR'")</f>
        <v>NO PAGAR</v>
      </c>
      <c r="C510" s="17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168" t="s">
        <v>9</v>
      </c>
      <c r="C511" s="16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8" t="s">
        <v>9</v>
      </c>
      <c r="Y511" s="169"/>
      <c r="AA511" s="4"/>
      <c r="AB511" s="3" t="s">
        <v>1004</v>
      </c>
      <c r="AC511" s="3" t="s">
        <v>1005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962</v>
      </c>
      <c r="C519" s="10">
        <v>48.66</v>
      </c>
      <c r="E519" s="170" t="s">
        <v>7</v>
      </c>
      <c r="F519" s="171"/>
      <c r="G519" s="17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9"/>
      <c r="AA519" s="170" t="s">
        <v>7</v>
      </c>
      <c r="AB519" s="171"/>
      <c r="AC519" s="17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8" t="s">
        <v>980</v>
      </c>
      <c r="Y520" s="161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170" t="s">
        <v>7</v>
      </c>
      <c r="O521" s="171"/>
      <c r="P521" s="171"/>
      <c r="Q521" s="172"/>
      <c r="R521" s="18">
        <f>SUM(R505:R520)</f>
        <v>130</v>
      </c>
      <c r="S521" s="3"/>
      <c r="V521" s="17"/>
      <c r="X521" s="12"/>
      <c r="Y521" s="160"/>
      <c r="AJ521" s="170" t="s">
        <v>7</v>
      </c>
      <c r="AK521" s="171"/>
      <c r="AL521" s="171"/>
      <c r="AM521" s="172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4">
        <v>20230602</v>
      </c>
      <c r="AK523" s="154" t="s">
        <v>470</v>
      </c>
      <c r="AL523" s="154" t="s">
        <v>979</v>
      </c>
      <c r="AM523" s="154" t="s">
        <v>478</v>
      </c>
      <c r="AN523" s="156">
        <v>140.03</v>
      </c>
      <c r="AO523" s="155">
        <v>80015</v>
      </c>
      <c r="AP523" s="154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73" t="s">
        <v>29</v>
      </c>
      <c r="AD546" s="173"/>
      <c r="AE546" s="173"/>
    </row>
    <row r="547" spans="2:41" x14ac:dyDescent="0.25">
      <c r="H547" s="174" t="s">
        <v>28</v>
      </c>
      <c r="I547" s="174"/>
      <c r="J547" s="174"/>
      <c r="V547" s="17"/>
      <c r="AC547" s="173"/>
      <c r="AD547" s="173"/>
      <c r="AE547" s="173"/>
    </row>
    <row r="548" spans="2:41" x14ac:dyDescent="0.25">
      <c r="H548" s="174"/>
      <c r="I548" s="174"/>
      <c r="J548" s="174"/>
      <c r="V548" s="17"/>
      <c r="AC548" s="173"/>
      <c r="AD548" s="173"/>
      <c r="AE548" s="173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IF(X503="PAGADO",0,Y508)</f>
        <v>-503.32000000000016</v>
      </c>
      <c r="E552" s="175" t="s">
        <v>20</v>
      </c>
      <c r="F552" s="175"/>
      <c r="G552" s="175"/>
      <c r="H552" s="175"/>
      <c r="V552" s="17"/>
      <c r="X552" s="23" t="s">
        <v>32</v>
      </c>
      <c r="Y552" s="20">
        <f>IF(B552="PAGADO",0,C557)</f>
        <v>-503.32000000000016</v>
      </c>
      <c r="AA552" s="175" t="s">
        <v>20</v>
      </c>
      <c r="AB552" s="175"/>
      <c r="AC552" s="175"/>
      <c r="AD552" s="175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503.32000000000016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503.32000000000016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-503.32000000000016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-503.32000000000016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76" t="str">
        <f>IF(C557&lt;0,"NO PAGAR","COBRAR")</f>
        <v>NO PAGAR</v>
      </c>
      <c r="C558" s="17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NO PAGAR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68" t="s">
        <v>9</v>
      </c>
      <c r="C559" s="16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>
        <f>IF(Y508&lt;=0,Y508*-1)</f>
        <v>503.32000000000016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503.32000000000016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15.75" thickBot="1" x14ac:dyDescent="0.3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15.75" thickBot="1" x14ac:dyDescent="0.3">
      <c r="B568" s="11" t="s">
        <v>17</v>
      </c>
      <c r="C568" s="10"/>
      <c r="E568" s="170" t="s">
        <v>7</v>
      </c>
      <c r="F568" s="171"/>
      <c r="G568" s="17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980</v>
      </c>
      <c r="Y568" s="156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503.32000000000016</v>
      </c>
      <c r="V579" s="17"/>
      <c r="X579" s="15" t="s">
        <v>18</v>
      </c>
      <c r="Y579" s="16">
        <f>SUM(Y560:Y578)</f>
        <v>503.32000000000016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74" t="s">
        <v>30</v>
      </c>
      <c r="I592" s="174"/>
      <c r="J592" s="174"/>
      <c r="V592" s="17"/>
      <c r="AA592" s="174" t="s">
        <v>31</v>
      </c>
      <c r="AB592" s="174"/>
      <c r="AC592" s="174"/>
    </row>
    <row r="593" spans="2:41" x14ac:dyDescent="0.25">
      <c r="H593" s="174"/>
      <c r="I593" s="174"/>
      <c r="J593" s="174"/>
      <c r="V593" s="17"/>
      <c r="AA593" s="174"/>
      <c r="AB593" s="174"/>
      <c r="AC593" s="174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-503.32000000000016</v>
      </c>
      <c r="E597" s="175" t="s">
        <v>20</v>
      </c>
      <c r="F597" s="175"/>
      <c r="G597" s="175"/>
      <c r="H597" s="175"/>
      <c r="V597" s="17"/>
      <c r="X597" s="23" t="s">
        <v>32</v>
      </c>
      <c r="Y597" s="20">
        <f>IF(B1397="PAGADO",0,C602)</f>
        <v>-503.32000000000016</v>
      </c>
      <c r="AA597" s="175" t="s">
        <v>20</v>
      </c>
      <c r="AB597" s="175"/>
      <c r="AC597" s="175"/>
      <c r="AD597" s="175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503.32000000000016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503.32000000000016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-503.32000000000016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-503.32000000000016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7" t="str">
        <f>IF(Y602&lt;0,"NO PAGAR","COBRAR'")</f>
        <v>NO PAGAR</v>
      </c>
      <c r="Y603" s="17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77" t="str">
        <f>IF(C602&lt;0,"NO PAGAR","COBRAR'")</f>
        <v>NO PAGAR</v>
      </c>
      <c r="C604" s="17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ADELANTADO</v>
      </c>
      <c r="C606" s="10">
        <f>IF(Y557&lt;=0,Y557*-1)</f>
        <v>503.32000000000016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ADELANTADO</v>
      </c>
      <c r="Y606" s="10">
        <f>IF(C602&lt;=0,C602*-1)</f>
        <v>503.32000000000016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503.32000000000016</v>
      </c>
      <c r="D625" t="s">
        <v>22</v>
      </c>
      <c r="E625" t="s">
        <v>21</v>
      </c>
      <c r="V625" s="17"/>
      <c r="X625" s="15" t="s">
        <v>18</v>
      </c>
      <c r="Y625" s="16">
        <f>SUM(Y606:Y624)</f>
        <v>503.32000000000016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73" t="s">
        <v>29</v>
      </c>
      <c r="AD639" s="173"/>
      <c r="AE639" s="173"/>
    </row>
    <row r="640" spans="2:31" x14ac:dyDescent="0.25">
      <c r="H640" s="174" t="s">
        <v>28</v>
      </c>
      <c r="I640" s="174"/>
      <c r="J640" s="174"/>
      <c r="V640" s="17"/>
      <c r="AC640" s="173"/>
      <c r="AD640" s="173"/>
      <c r="AE640" s="173"/>
    </row>
    <row r="641" spans="2:41" x14ac:dyDescent="0.25">
      <c r="H641" s="174"/>
      <c r="I641" s="174"/>
      <c r="J641" s="174"/>
      <c r="V641" s="17"/>
      <c r="AC641" s="173"/>
      <c r="AD641" s="173"/>
      <c r="AE641" s="173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-503.32000000000016</v>
      </c>
      <c r="E645" s="175" t="s">
        <v>20</v>
      </c>
      <c r="F645" s="175"/>
      <c r="G645" s="175"/>
      <c r="H645" s="175"/>
      <c r="V645" s="17"/>
      <c r="X645" s="23" t="s">
        <v>32</v>
      </c>
      <c r="Y645" s="20">
        <f>IF(B645="PAGADO",0,C650)</f>
        <v>-503.32000000000016</v>
      </c>
      <c r="AA645" s="175" t="s">
        <v>20</v>
      </c>
      <c r="AB645" s="175"/>
      <c r="AC645" s="175"/>
      <c r="AD645" s="175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C672</f>
        <v>503.32000000000016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503.32000000000016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-503.32000000000016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-503.32000000000016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76" t="str">
        <f>IF(C650&lt;0,"NO PAGAR","COBRAR")</f>
        <v>NO PAGAR</v>
      </c>
      <c r="C651" s="17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6" t="str">
        <f>IF(Y650&lt;0,"NO PAGAR","COBRAR")</f>
        <v>NO PAGAR</v>
      </c>
      <c r="Y651" s="17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IF(C686&lt;0,"SALDO A FAVOR","SALDO ADELANTAD0'")</f>
        <v>SALDO ADELANTAD0'</v>
      </c>
      <c r="C653" s="10">
        <f>IF(Y597&lt;=0,Y597*-1)</f>
        <v>503.32000000000016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ADELANTADO</v>
      </c>
      <c r="Y653" s="10">
        <f>IF(C650&lt;=0,C650*-1)</f>
        <v>503.32000000000016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V665" s="17"/>
      <c r="X665" s="12"/>
      <c r="Y665" s="10"/>
    </row>
    <row r="666" spans="2:41" x14ac:dyDescent="0.25">
      <c r="B666" s="12"/>
      <c r="C666" s="10"/>
      <c r="E666" s="14"/>
      <c r="V666" s="17"/>
      <c r="X666" s="12"/>
      <c r="Y666" s="10"/>
      <c r="AA666" s="14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V668" s="17"/>
      <c r="X668" s="12"/>
      <c r="Y668" s="10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1"/>
      <c r="C671" s="10"/>
      <c r="V671" s="17"/>
      <c r="X671" s="11"/>
      <c r="Y671" s="10"/>
    </row>
    <row r="672" spans="2:41" x14ac:dyDescent="0.25">
      <c r="B672" s="15" t="s">
        <v>18</v>
      </c>
      <c r="C672" s="16">
        <f>SUM(C653:C671)</f>
        <v>503.32000000000016</v>
      </c>
      <c r="V672" s="17"/>
      <c r="X672" s="15" t="s">
        <v>18</v>
      </c>
      <c r="Y672" s="16">
        <f>SUM(Y653:Y671)</f>
        <v>503.32000000000016</v>
      </c>
    </row>
    <row r="673" spans="1:43" x14ac:dyDescent="0.25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 x14ac:dyDescent="0.25">
      <c r="E674" s="1" t="s">
        <v>19</v>
      </c>
      <c r="V674" s="17"/>
      <c r="AA674" s="1" t="s">
        <v>19</v>
      </c>
    </row>
    <row r="675" spans="1:43" x14ac:dyDescent="0.25">
      <c r="V675" s="17"/>
    </row>
    <row r="676" spans="1:43" x14ac:dyDescent="0.25">
      <c r="V676" s="17"/>
    </row>
    <row r="677" spans="1:43" x14ac:dyDescent="0.25">
      <c r="V677" s="17"/>
    </row>
    <row r="678" spans="1:43" x14ac:dyDescent="0.25">
      <c r="V678" s="17"/>
    </row>
    <row r="679" spans="1:43" x14ac:dyDescent="0.25">
      <c r="V679" s="17"/>
    </row>
    <row r="680" spans="1:43" x14ac:dyDescent="0.25">
      <c r="V680" s="17"/>
    </row>
    <row r="681" spans="1:4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5">
      <c r="V684" s="17"/>
    </row>
    <row r="685" spans="1:43" x14ac:dyDescent="0.25">
      <c r="H685" s="174" t="s">
        <v>30</v>
      </c>
      <c r="I685" s="174"/>
      <c r="J685" s="174"/>
      <c r="V685" s="17"/>
      <c r="AA685" s="174" t="s">
        <v>31</v>
      </c>
      <c r="AB685" s="174"/>
      <c r="AC685" s="174"/>
    </row>
    <row r="686" spans="1:43" x14ac:dyDescent="0.25">
      <c r="H686" s="174"/>
      <c r="I686" s="174"/>
      <c r="J686" s="174"/>
      <c r="V686" s="17"/>
      <c r="AA686" s="174"/>
      <c r="AB686" s="174"/>
      <c r="AC686" s="174"/>
    </row>
    <row r="687" spans="1:43" x14ac:dyDescent="0.25">
      <c r="V687" s="17"/>
    </row>
    <row r="688" spans="1:43" x14ac:dyDescent="0.25">
      <c r="V688" s="17"/>
    </row>
    <row r="689" spans="2:41" ht="23.25" x14ac:dyDescent="0.35">
      <c r="B689" s="24" t="s">
        <v>68</v>
      </c>
      <c r="V689" s="17"/>
      <c r="X689" s="22" t="s">
        <v>68</v>
      </c>
    </row>
    <row r="690" spans="2:41" ht="23.25" x14ac:dyDescent="0.35">
      <c r="B690" s="23" t="s">
        <v>32</v>
      </c>
      <c r="C690" s="20">
        <f>IF(X645="PAGADO",0,C650)</f>
        <v>-503.32000000000016</v>
      </c>
      <c r="E690" s="175" t="s">
        <v>20</v>
      </c>
      <c r="F690" s="175"/>
      <c r="G690" s="175"/>
      <c r="H690" s="175"/>
      <c r="V690" s="17"/>
      <c r="X690" s="23" t="s">
        <v>32</v>
      </c>
      <c r="Y690" s="20">
        <f>IF(B1490="PAGADO",0,C695)</f>
        <v>-503.32000000000016</v>
      </c>
      <c r="AA690" s="175" t="s">
        <v>20</v>
      </c>
      <c r="AB690" s="175"/>
      <c r="AC690" s="175"/>
      <c r="AD690" s="175"/>
    </row>
    <row r="691" spans="2:41" x14ac:dyDescent="0.25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 x14ac:dyDescent="0.25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" t="s">
        <v>9</v>
      </c>
      <c r="C694" s="20">
        <f>C718</f>
        <v>503.32000000000016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503.32000000000016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6" t="s">
        <v>26</v>
      </c>
      <c r="C695" s="21">
        <f>C693-C694</f>
        <v>-503.32000000000016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-503.32000000000016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7" t="str">
        <f>IF(Y695&lt;0,"NO PAGAR","COBRAR'")</f>
        <v>NO PAGAR</v>
      </c>
      <c r="Y696" s="177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 x14ac:dyDescent="0.35">
      <c r="B697" s="177" t="str">
        <f>IF(C695&lt;0,"NO PAGAR","COBRAR'")</f>
        <v>NO PAGAR</v>
      </c>
      <c r="C697" s="17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9" t="str">
        <f>IF(Y650&lt;0,"SALDO ADELANTADO","SALDO A FAVOR '")</f>
        <v>SALDO ADELANTADO</v>
      </c>
      <c r="C699" s="10">
        <f>IF(Y650&lt;=0,Y650*-1)</f>
        <v>503.32000000000016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ADELANTADO</v>
      </c>
      <c r="Y699" s="10">
        <f>IF(C695&lt;=0,C695*-1)</f>
        <v>503.32000000000016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 x14ac:dyDescent="0.25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 x14ac:dyDescent="0.25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V710" s="17"/>
      <c r="X710" s="12"/>
      <c r="Y710" s="10"/>
    </row>
    <row r="711" spans="2:41" x14ac:dyDescent="0.25">
      <c r="B711" s="12"/>
      <c r="C711" s="10"/>
      <c r="E711" s="14"/>
      <c r="V711" s="17"/>
      <c r="X711" s="12"/>
      <c r="Y711" s="10"/>
      <c r="AA711" s="14"/>
    </row>
    <row r="712" spans="2:41" x14ac:dyDescent="0.25">
      <c r="B712" s="12"/>
      <c r="C712" s="10"/>
      <c r="V712" s="17"/>
      <c r="X712" s="12"/>
      <c r="Y712" s="10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1"/>
      <c r="C717" s="10"/>
      <c r="V717" s="17"/>
      <c r="X717" s="11"/>
      <c r="Y717" s="10"/>
    </row>
    <row r="718" spans="2:41" x14ac:dyDescent="0.25">
      <c r="B718" s="15" t="s">
        <v>18</v>
      </c>
      <c r="C718" s="16">
        <f>SUM(C699:C717)</f>
        <v>503.32000000000016</v>
      </c>
      <c r="D718" t="s">
        <v>22</v>
      </c>
      <c r="E718" t="s">
        <v>21</v>
      </c>
      <c r="V718" s="17"/>
      <c r="X718" s="15" t="s">
        <v>18</v>
      </c>
      <c r="Y718" s="16">
        <f>SUM(Y699:Y717)</f>
        <v>503.32000000000016</v>
      </c>
      <c r="Z718" t="s">
        <v>22</v>
      </c>
      <c r="AA718" t="s">
        <v>21</v>
      </c>
    </row>
    <row r="719" spans="2:41" x14ac:dyDescent="0.25">
      <c r="E719" s="1" t="s">
        <v>19</v>
      </c>
      <c r="V719" s="17"/>
      <c r="AA719" s="1" t="s">
        <v>19</v>
      </c>
    </row>
    <row r="720" spans="2:41" x14ac:dyDescent="0.25">
      <c r="V720" s="17"/>
    </row>
    <row r="721" spans="8:31" x14ac:dyDescent="0.25">
      <c r="V721" s="17"/>
    </row>
    <row r="722" spans="8:31" x14ac:dyDescent="0.25">
      <c r="V722" s="17"/>
    </row>
    <row r="723" spans="8:31" x14ac:dyDescent="0.25">
      <c r="V723" s="17"/>
    </row>
    <row r="724" spans="8:31" x14ac:dyDescent="0.25">
      <c r="V724" s="17"/>
    </row>
    <row r="725" spans="8:31" x14ac:dyDescent="0.25">
      <c r="V725" s="17"/>
    </row>
    <row r="726" spans="8:31" x14ac:dyDescent="0.25">
      <c r="V726" s="17"/>
    </row>
    <row r="727" spans="8:31" x14ac:dyDescent="0.25">
      <c r="V727" s="17"/>
    </row>
    <row r="728" spans="8:31" x14ac:dyDescent="0.25">
      <c r="V728" s="17"/>
    </row>
    <row r="729" spans="8:31" x14ac:dyDescent="0.25">
      <c r="V729" s="17"/>
    </row>
    <row r="730" spans="8:31" x14ac:dyDescent="0.25">
      <c r="V730" s="17"/>
    </row>
    <row r="731" spans="8:31" x14ac:dyDescent="0.25">
      <c r="V731" s="17"/>
    </row>
    <row r="732" spans="8:31" x14ac:dyDescent="0.25">
      <c r="V732" s="17"/>
      <c r="AC732" s="173" t="s">
        <v>29</v>
      </c>
      <c r="AD732" s="173"/>
      <c r="AE732" s="173"/>
    </row>
    <row r="733" spans="8:31" x14ac:dyDescent="0.25">
      <c r="H733" s="174" t="s">
        <v>28</v>
      </c>
      <c r="I733" s="174"/>
      <c r="J733" s="174"/>
      <c r="V733" s="17"/>
      <c r="AC733" s="173"/>
      <c r="AD733" s="173"/>
      <c r="AE733" s="173"/>
    </row>
    <row r="734" spans="8:31" x14ac:dyDescent="0.25">
      <c r="H734" s="174"/>
      <c r="I734" s="174"/>
      <c r="J734" s="174"/>
      <c r="V734" s="17"/>
      <c r="AC734" s="173"/>
      <c r="AD734" s="173"/>
      <c r="AE734" s="173"/>
    </row>
    <row r="735" spans="8:31" x14ac:dyDescent="0.25">
      <c r="V735" s="17"/>
    </row>
    <row r="736" spans="8:31" x14ac:dyDescent="0.25">
      <c r="V736" s="17"/>
    </row>
    <row r="737" spans="2:41" ht="23.25" x14ac:dyDescent="0.35">
      <c r="B737" s="22" t="s">
        <v>69</v>
      </c>
      <c r="V737" s="17"/>
      <c r="X737" s="22" t="s">
        <v>69</v>
      </c>
    </row>
    <row r="738" spans="2:41" ht="23.25" x14ac:dyDescent="0.35">
      <c r="B738" s="23" t="s">
        <v>32</v>
      </c>
      <c r="C738" s="20">
        <f>IF(X690="PAGADO",0,Y695)</f>
        <v>-503.32000000000016</v>
      </c>
      <c r="E738" s="175" t="s">
        <v>20</v>
      </c>
      <c r="F738" s="175"/>
      <c r="G738" s="175"/>
      <c r="H738" s="175"/>
      <c r="V738" s="17"/>
      <c r="X738" s="23" t="s">
        <v>32</v>
      </c>
      <c r="Y738" s="20">
        <f>IF(B738="PAGADO",0,C743)</f>
        <v>-503.32000000000016</v>
      </c>
      <c r="AA738" s="175" t="s">
        <v>20</v>
      </c>
      <c r="AB738" s="175"/>
      <c r="AC738" s="175"/>
      <c r="AD738" s="175"/>
    </row>
    <row r="739" spans="2:41" x14ac:dyDescent="0.25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 x14ac:dyDescent="0.25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" t="s">
        <v>9</v>
      </c>
      <c r="C742" s="20">
        <f>C765</f>
        <v>503.32000000000016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503.32000000000016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6" t="s">
        <v>25</v>
      </c>
      <c r="C743" s="21">
        <f>C741-C742</f>
        <v>-503.32000000000016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-503.32000000000016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 x14ac:dyDescent="0.4">
      <c r="B744" s="176" t="str">
        <f>IF(C743&lt;0,"NO PAGAR","COBRAR")</f>
        <v>NO PAGAR</v>
      </c>
      <c r="C744" s="176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6" t="str">
        <f>IF(Y743&lt;0,"NO PAGAR","COBRAR")</f>
        <v>NO PAGAR</v>
      </c>
      <c r="Y744" s="176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IF(C779&lt;0,"SALDO A FAVOR","SALDO ADELANTAD0'")</f>
        <v>SALDO ADELANTAD0'</v>
      </c>
      <c r="C746" s="10">
        <f>IF(Y690&lt;=0,Y690*-1)</f>
        <v>503.32000000000016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ADELANTADO</v>
      </c>
      <c r="Y746" s="10">
        <f>IF(C743&lt;=0,C743*-1)</f>
        <v>503.32000000000016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 x14ac:dyDescent="0.25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E759" s="14"/>
      <c r="V759" s="17"/>
      <c r="X759" s="12"/>
      <c r="Y759" s="10"/>
      <c r="AA759" s="14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1"/>
      <c r="C764" s="10"/>
      <c r="V764" s="17"/>
      <c r="X764" s="11"/>
      <c r="Y764" s="10"/>
    </row>
    <row r="765" spans="2:41" x14ac:dyDescent="0.25">
      <c r="B765" s="15" t="s">
        <v>18</v>
      </c>
      <c r="C765" s="16">
        <f>SUM(C746:C764)</f>
        <v>503.32000000000016</v>
      </c>
      <c r="V765" s="17"/>
      <c r="X765" s="15" t="s">
        <v>18</v>
      </c>
      <c r="Y765" s="16">
        <f>SUM(Y746:Y764)</f>
        <v>503.32000000000016</v>
      </c>
    </row>
    <row r="766" spans="2:41" x14ac:dyDescent="0.25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 x14ac:dyDescent="0.25">
      <c r="E767" s="1" t="s">
        <v>19</v>
      </c>
      <c r="V767" s="17"/>
      <c r="AA767" s="1" t="s">
        <v>19</v>
      </c>
    </row>
    <row r="768" spans="2:41" x14ac:dyDescent="0.25">
      <c r="V768" s="17"/>
    </row>
    <row r="769" spans="1:43" x14ac:dyDescent="0.25">
      <c r="V769" s="17"/>
    </row>
    <row r="770" spans="1:43" x14ac:dyDescent="0.25">
      <c r="V770" s="17"/>
    </row>
    <row r="771" spans="1:43" x14ac:dyDescent="0.25">
      <c r="V771" s="17"/>
    </row>
    <row r="772" spans="1:43" x14ac:dyDescent="0.25">
      <c r="V772" s="17"/>
    </row>
    <row r="773" spans="1:43" x14ac:dyDescent="0.25">
      <c r="V773" s="17"/>
    </row>
    <row r="774" spans="1:4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x14ac:dyDescent="0.25">
      <c r="V777" s="17"/>
    </row>
    <row r="778" spans="1:43" x14ac:dyDescent="0.25">
      <c r="H778" s="174" t="s">
        <v>30</v>
      </c>
      <c r="I778" s="174"/>
      <c r="J778" s="174"/>
      <c r="V778" s="17"/>
      <c r="AA778" s="174" t="s">
        <v>31</v>
      </c>
      <c r="AB778" s="174"/>
      <c r="AC778" s="174"/>
    </row>
    <row r="779" spans="1:43" x14ac:dyDescent="0.25">
      <c r="H779" s="174"/>
      <c r="I779" s="174"/>
      <c r="J779" s="174"/>
      <c r="V779" s="17"/>
      <c r="AA779" s="174"/>
      <c r="AB779" s="174"/>
      <c r="AC779" s="174"/>
    </row>
    <row r="780" spans="1:43" x14ac:dyDescent="0.25">
      <c r="V780" s="17"/>
    </row>
    <row r="781" spans="1:43" x14ac:dyDescent="0.25">
      <c r="V781" s="17"/>
    </row>
    <row r="782" spans="1:43" ht="23.25" x14ac:dyDescent="0.35">
      <c r="B782" s="24" t="s">
        <v>69</v>
      </c>
      <c r="V782" s="17"/>
      <c r="X782" s="22" t="s">
        <v>69</v>
      </c>
    </row>
    <row r="783" spans="1:43" ht="23.25" x14ac:dyDescent="0.35">
      <c r="B783" s="23" t="s">
        <v>32</v>
      </c>
      <c r="C783" s="20">
        <f>IF(X738="PAGADO",0,C743)</f>
        <v>-503.32000000000016</v>
      </c>
      <c r="E783" s="175" t="s">
        <v>20</v>
      </c>
      <c r="F783" s="175"/>
      <c r="G783" s="175"/>
      <c r="H783" s="175"/>
      <c r="V783" s="17"/>
      <c r="X783" s="23" t="s">
        <v>32</v>
      </c>
      <c r="Y783" s="20">
        <f>IF(B1583="PAGADO",0,C788)</f>
        <v>-503.32000000000016</v>
      </c>
      <c r="AA783" s="175" t="s">
        <v>20</v>
      </c>
      <c r="AB783" s="175"/>
      <c r="AC783" s="175"/>
      <c r="AD783" s="175"/>
    </row>
    <row r="784" spans="1:43" x14ac:dyDescent="0.25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 x14ac:dyDescent="0.25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" t="s">
        <v>9</v>
      </c>
      <c r="C787" s="20">
        <f>C811</f>
        <v>503.32000000000016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503.32000000000016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6" t="s">
        <v>26</v>
      </c>
      <c r="C788" s="21">
        <f>C786-C787</f>
        <v>-503.32000000000016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-503.32000000000016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 x14ac:dyDescent="0.3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7" t="str">
        <f>IF(Y788&lt;0,"NO PAGAR","COBRAR'")</f>
        <v>NO PAGAR</v>
      </c>
      <c r="Y789" s="17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 x14ac:dyDescent="0.35">
      <c r="B790" s="177" t="str">
        <f>IF(C788&lt;0,"NO PAGAR","COBRAR'")</f>
        <v>NO PAGAR</v>
      </c>
      <c r="C790" s="17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IF(Y743&lt;0,"SALDO ADELANTADO","SALDO A FAVOR '")</f>
        <v>SALDO ADELANTADO</v>
      </c>
      <c r="C792" s="10">
        <f>IF(Y743&lt;=0,Y743*-1)</f>
        <v>503.32000000000016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ADELANTADO</v>
      </c>
      <c r="Y792" s="10">
        <f>IF(C788&lt;=0,C788*-1)</f>
        <v>503.32000000000016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 x14ac:dyDescent="0.25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 x14ac:dyDescent="0.25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 x14ac:dyDescent="0.25">
      <c r="B802" s="12"/>
      <c r="C802" s="10"/>
      <c r="V802" s="17"/>
      <c r="X802" s="12"/>
      <c r="Y802" s="10"/>
    </row>
    <row r="803" spans="2:41" x14ac:dyDescent="0.25">
      <c r="B803" s="12"/>
      <c r="C803" s="10"/>
      <c r="V803" s="17"/>
      <c r="X803" s="12"/>
      <c r="Y803" s="10"/>
    </row>
    <row r="804" spans="2:41" x14ac:dyDescent="0.25">
      <c r="B804" s="12"/>
      <c r="C804" s="10"/>
      <c r="E804" s="14"/>
      <c r="V804" s="17"/>
      <c r="X804" s="12"/>
      <c r="Y804" s="10"/>
      <c r="AA804" s="14"/>
    </row>
    <row r="805" spans="2:41" x14ac:dyDescent="0.25">
      <c r="B805" s="12"/>
      <c r="C805" s="10"/>
      <c r="V805" s="17"/>
      <c r="X805" s="12"/>
      <c r="Y805" s="10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503.32000000000016</v>
      </c>
      <c r="D811" t="s">
        <v>22</v>
      </c>
      <c r="E811" t="s">
        <v>21</v>
      </c>
      <c r="V811" s="17"/>
      <c r="X811" s="15" t="s">
        <v>18</v>
      </c>
      <c r="Y811" s="16">
        <f>SUM(Y792:Y810)</f>
        <v>503.32000000000016</v>
      </c>
      <c r="Z811" t="s">
        <v>22</v>
      </c>
      <c r="AA811" t="s">
        <v>21</v>
      </c>
    </row>
    <row r="812" spans="2:41" x14ac:dyDescent="0.25">
      <c r="E812" s="1" t="s">
        <v>19</v>
      </c>
      <c r="V812" s="17"/>
      <c r="AA812" s="1" t="s">
        <v>19</v>
      </c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  <c r="AC825" s="173" t="s">
        <v>29</v>
      </c>
      <c r="AD825" s="173"/>
      <c r="AE825" s="173"/>
    </row>
    <row r="826" spans="2:41" x14ac:dyDescent="0.25">
      <c r="H826" s="174" t="s">
        <v>28</v>
      </c>
      <c r="I826" s="174"/>
      <c r="J826" s="174"/>
      <c r="V826" s="17"/>
      <c r="AC826" s="173"/>
      <c r="AD826" s="173"/>
      <c r="AE826" s="173"/>
    </row>
    <row r="827" spans="2:41" x14ac:dyDescent="0.25">
      <c r="H827" s="174"/>
      <c r="I827" s="174"/>
      <c r="J827" s="174"/>
      <c r="V827" s="17"/>
      <c r="AC827" s="173"/>
      <c r="AD827" s="173"/>
      <c r="AE827" s="173"/>
    </row>
    <row r="828" spans="2:41" x14ac:dyDescent="0.25">
      <c r="V828" s="17"/>
    </row>
    <row r="829" spans="2:41" x14ac:dyDescent="0.25">
      <c r="V829" s="17"/>
    </row>
    <row r="830" spans="2:41" ht="23.25" x14ac:dyDescent="0.35">
      <c r="B830" s="22" t="s">
        <v>70</v>
      </c>
      <c r="V830" s="17"/>
      <c r="X830" s="22" t="s">
        <v>70</v>
      </c>
    </row>
    <row r="831" spans="2:41" ht="23.25" x14ac:dyDescent="0.35">
      <c r="B831" s="23" t="s">
        <v>32</v>
      </c>
      <c r="C831" s="20">
        <f>IF(X783="PAGADO",0,Y788)</f>
        <v>-503.32000000000016</v>
      </c>
      <c r="E831" s="175" t="s">
        <v>20</v>
      </c>
      <c r="F831" s="175"/>
      <c r="G831" s="175"/>
      <c r="H831" s="175"/>
      <c r="V831" s="17"/>
      <c r="X831" s="23" t="s">
        <v>32</v>
      </c>
      <c r="Y831" s="20">
        <f>IF(B831="PAGADO",0,C836)</f>
        <v>-503.32000000000016</v>
      </c>
      <c r="AA831" s="175" t="s">
        <v>20</v>
      </c>
      <c r="AB831" s="175"/>
      <c r="AC831" s="175"/>
      <c r="AD831" s="175"/>
    </row>
    <row r="832" spans="2:41" x14ac:dyDescent="0.25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 x14ac:dyDescent="0.25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" t="s">
        <v>9</v>
      </c>
      <c r="C835" s="20">
        <f>C858</f>
        <v>503.32000000000016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503.32000000000016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6" t="s">
        <v>25</v>
      </c>
      <c r="C836" s="21">
        <f>C834-C835</f>
        <v>-503.32000000000016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-503.32000000000016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 x14ac:dyDescent="0.4">
      <c r="B837" s="176" t="str">
        <f>IF(C836&lt;0,"NO PAGAR","COBRAR")</f>
        <v>NO PAGAR</v>
      </c>
      <c r="C837" s="176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6" t="str">
        <f>IF(Y836&lt;0,"NO PAGAR","COBRAR")</f>
        <v>NO PAGAR</v>
      </c>
      <c r="Y837" s="176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9" t="str">
        <f>IF(C872&lt;0,"SALDO A FAVOR","SALDO ADELANTAD0'")</f>
        <v>SALDO ADELANTAD0'</v>
      </c>
      <c r="C839" s="10">
        <f>IF(Y783&lt;=0,Y783*-1)</f>
        <v>503.32000000000016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ADELANTADO</v>
      </c>
      <c r="Y839" s="10">
        <f>IF(C836&lt;=0,C836*-1)</f>
        <v>503.32000000000016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 x14ac:dyDescent="0.25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 x14ac:dyDescent="0.25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 x14ac:dyDescent="0.25">
      <c r="B850" s="12"/>
      <c r="C850" s="10"/>
      <c r="V850" s="17"/>
      <c r="X850" s="12"/>
      <c r="Y850" s="10"/>
    </row>
    <row r="851" spans="2:41" x14ac:dyDescent="0.25">
      <c r="B851" s="12"/>
      <c r="C851" s="10"/>
      <c r="V851" s="17"/>
      <c r="X851" s="12"/>
      <c r="Y851" s="10"/>
    </row>
    <row r="852" spans="2:41" x14ac:dyDescent="0.25">
      <c r="B852" s="12"/>
      <c r="C852" s="10"/>
      <c r="E852" s="14"/>
      <c r="V852" s="17"/>
      <c r="X852" s="12"/>
      <c r="Y852" s="10"/>
      <c r="AA852" s="14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1"/>
      <c r="C857" s="10"/>
      <c r="V857" s="17"/>
      <c r="X857" s="11"/>
      <c r="Y857" s="10"/>
    </row>
    <row r="858" spans="2:41" x14ac:dyDescent="0.25">
      <c r="B858" s="15" t="s">
        <v>18</v>
      </c>
      <c r="C858" s="16">
        <f>SUM(C839:C857)</f>
        <v>503.32000000000016</v>
      </c>
      <c r="V858" s="17"/>
      <c r="X858" s="15" t="s">
        <v>18</v>
      </c>
      <c r="Y858" s="16">
        <f>SUM(Y839:Y857)</f>
        <v>503.32000000000016</v>
      </c>
    </row>
    <row r="859" spans="2:41" x14ac:dyDescent="0.25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 x14ac:dyDescent="0.25">
      <c r="E860" s="1" t="s">
        <v>19</v>
      </c>
      <c r="V860" s="17"/>
      <c r="AA860" s="1" t="s">
        <v>19</v>
      </c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1:43" x14ac:dyDescent="0.25">
      <c r="V865" s="17"/>
    </row>
    <row r="866" spans="1:43" x14ac:dyDescent="0.25">
      <c r="V866" s="17"/>
    </row>
    <row r="867" spans="1:4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 x14ac:dyDescent="0.25">
      <c r="V870" s="17"/>
    </row>
    <row r="871" spans="1:43" x14ac:dyDescent="0.25">
      <c r="H871" s="174" t="s">
        <v>30</v>
      </c>
      <c r="I871" s="174"/>
      <c r="J871" s="174"/>
      <c r="V871" s="17"/>
      <c r="AA871" s="174" t="s">
        <v>31</v>
      </c>
      <c r="AB871" s="174"/>
      <c r="AC871" s="174"/>
    </row>
    <row r="872" spans="1:43" x14ac:dyDescent="0.25">
      <c r="H872" s="174"/>
      <c r="I872" s="174"/>
      <c r="J872" s="174"/>
      <c r="V872" s="17"/>
      <c r="AA872" s="174"/>
      <c r="AB872" s="174"/>
      <c r="AC872" s="174"/>
    </row>
    <row r="873" spans="1:43" x14ac:dyDescent="0.25">
      <c r="V873" s="17"/>
    </row>
    <row r="874" spans="1:43" x14ac:dyDescent="0.25">
      <c r="V874" s="17"/>
    </row>
    <row r="875" spans="1:43" ht="23.25" x14ac:dyDescent="0.35">
      <c r="B875" s="24" t="s">
        <v>70</v>
      </c>
      <c r="V875" s="17"/>
      <c r="X875" s="22" t="s">
        <v>70</v>
      </c>
    </row>
    <row r="876" spans="1:43" ht="23.25" x14ac:dyDescent="0.35">
      <c r="B876" s="23" t="s">
        <v>32</v>
      </c>
      <c r="C876" s="20">
        <f>IF(X831="PAGADO",0,C836)</f>
        <v>-503.32000000000016</v>
      </c>
      <c r="E876" s="175" t="s">
        <v>20</v>
      </c>
      <c r="F876" s="175"/>
      <c r="G876" s="175"/>
      <c r="H876" s="175"/>
      <c r="V876" s="17"/>
      <c r="X876" s="23" t="s">
        <v>32</v>
      </c>
      <c r="Y876" s="20">
        <f>IF(B1676="PAGADO",0,C881)</f>
        <v>-503.32000000000016</v>
      </c>
      <c r="AA876" s="175" t="s">
        <v>20</v>
      </c>
      <c r="AB876" s="175"/>
      <c r="AC876" s="175"/>
      <c r="AD876" s="175"/>
    </row>
    <row r="877" spans="1:43" x14ac:dyDescent="0.25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 x14ac:dyDescent="0.25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x14ac:dyDescent="0.25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 x14ac:dyDescent="0.25">
      <c r="B880" s="1" t="s">
        <v>9</v>
      </c>
      <c r="C880" s="20">
        <f>C904</f>
        <v>503.32000000000016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503.32000000000016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6" t="s">
        <v>26</v>
      </c>
      <c r="C881" s="21">
        <f>C879-C880</f>
        <v>-503.32000000000016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-503.32000000000016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 x14ac:dyDescent="0.3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7" t="str">
        <f>IF(Y881&lt;0,"NO PAGAR","COBRAR'")</f>
        <v>NO PAGAR</v>
      </c>
      <c r="Y882" s="17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 x14ac:dyDescent="0.35">
      <c r="B883" s="177" t="str">
        <f>IF(C881&lt;0,"NO PAGAR","COBRAR'")</f>
        <v>NO PAGAR</v>
      </c>
      <c r="C883" s="17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9" t="str">
        <f>IF(Y836&lt;0,"SALDO ADELANTADO","SALDO A FAVOR '")</f>
        <v>SALDO ADELANTADO</v>
      </c>
      <c r="C885" s="10">
        <f>IF(Y836&lt;=0,Y836*-1)</f>
        <v>503.32000000000016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ADELANTADO</v>
      </c>
      <c r="Y885" s="10">
        <f>IF(C881&lt;=0,C881*-1)</f>
        <v>503.32000000000016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 x14ac:dyDescent="0.25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2"/>
      <c r="C897" s="10"/>
      <c r="E897" s="14"/>
      <c r="V897" s="17"/>
      <c r="X897" s="12"/>
      <c r="Y897" s="10"/>
      <c r="AA897" s="14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1"/>
      <c r="C903" s="10"/>
      <c r="V903" s="17"/>
      <c r="X903" s="11"/>
      <c r="Y903" s="10"/>
    </row>
    <row r="904" spans="2:27" x14ac:dyDescent="0.25">
      <c r="B904" s="15" t="s">
        <v>18</v>
      </c>
      <c r="C904" s="16">
        <f>SUM(C885:C903)</f>
        <v>503.32000000000016</v>
      </c>
      <c r="D904" t="s">
        <v>22</v>
      </c>
      <c r="E904" t="s">
        <v>21</v>
      </c>
      <c r="V904" s="17"/>
      <c r="X904" s="15" t="s">
        <v>18</v>
      </c>
      <c r="Y904" s="16">
        <f>SUM(Y885:Y903)</f>
        <v>503.32000000000016</v>
      </c>
      <c r="Z904" t="s">
        <v>22</v>
      </c>
      <c r="AA904" t="s">
        <v>21</v>
      </c>
    </row>
    <row r="905" spans="2:27" x14ac:dyDescent="0.25">
      <c r="E905" s="1" t="s">
        <v>19</v>
      </c>
      <c r="V905" s="17"/>
      <c r="AA905" s="1" t="s">
        <v>19</v>
      </c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  <c r="AC919" s="173" t="s">
        <v>29</v>
      </c>
      <c r="AD919" s="173"/>
      <c r="AE919" s="173"/>
    </row>
    <row r="920" spans="2:41" x14ac:dyDescent="0.25">
      <c r="H920" s="174" t="s">
        <v>28</v>
      </c>
      <c r="I920" s="174"/>
      <c r="J920" s="174"/>
      <c r="V920" s="17"/>
      <c r="AC920" s="173"/>
      <c r="AD920" s="173"/>
      <c r="AE920" s="173"/>
    </row>
    <row r="921" spans="2:41" x14ac:dyDescent="0.25">
      <c r="H921" s="174"/>
      <c r="I921" s="174"/>
      <c r="J921" s="174"/>
      <c r="V921" s="17"/>
      <c r="AC921" s="173"/>
      <c r="AD921" s="173"/>
      <c r="AE921" s="173"/>
    </row>
    <row r="922" spans="2:41" x14ac:dyDescent="0.25">
      <c r="V922" s="17"/>
    </row>
    <row r="923" spans="2:41" x14ac:dyDescent="0.25">
      <c r="V923" s="17"/>
    </row>
    <row r="924" spans="2:41" ht="23.25" x14ac:dyDescent="0.35">
      <c r="B924" s="22" t="s">
        <v>71</v>
      </c>
      <c r="V924" s="17"/>
      <c r="X924" s="22" t="s">
        <v>71</v>
      </c>
    </row>
    <row r="925" spans="2:41" ht="23.25" x14ac:dyDescent="0.35">
      <c r="B925" s="23" t="s">
        <v>32</v>
      </c>
      <c r="C925" s="20">
        <f>IF(X876="PAGADO",0,Y881)</f>
        <v>-503.32000000000016</v>
      </c>
      <c r="E925" s="175" t="s">
        <v>20</v>
      </c>
      <c r="F925" s="175"/>
      <c r="G925" s="175"/>
      <c r="H925" s="175"/>
      <c r="V925" s="17"/>
      <c r="X925" s="23" t="s">
        <v>32</v>
      </c>
      <c r="Y925" s="20">
        <f>IF(B925="PAGADO",0,C930)</f>
        <v>-503.32000000000016</v>
      </c>
      <c r="AA925" s="175" t="s">
        <v>20</v>
      </c>
      <c r="AB925" s="175"/>
      <c r="AC925" s="175"/>
      <c r="AD925" s="175"/>
    </row>
    <row r="926" spans="2:41" x14ac:dyDescent="0.25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 x14ac:dyDescent="0.25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9</v>
      </c>
      <c r="C929" s="20">
        <f>C952</f>
        <v>503.32000000000016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503.32000000000016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6" t="s">
        <v>25</v>
      </c>
      <c r="C930" s="21">
        <f>C928-C929</f>
        <v>-503.32000000000016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-503.32000000000016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 x14ac:dyDescent="0.4">
      <c r="B931" s="176" t="str">
        <f>IF(C930&lt;0,"NO PAGAR","COBRAR")</f>
        <v>NO PAGAR</v>
      </c>
      <c r="C931" s="176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6" t="str">
        <f>IF(Y930&lt;0,"NO PAGAR","COBRAR")</f>
        <v>NO PAGAR</v>
      </c>
      <c r="Y931" s="176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9" t="str">
        <f>IF(C966&lt;0,"SALDO A FAVOR","SALDO ADELANTAD0'")</f>
        <v>SALDO ADELANTAD0'</v>
      </c>
      <c r="C933" s="10">
        <f>IF(Y881&lt;=0,Y881*-1)</f>
        <v>503.32000000000016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ADELANTADO</v>
      </c>
      <c r="Y933" s="10">
        <f>IF(C930&lt;=0,C930*-1)</f>
        <v>503.32000000000016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 x14ac:dyDescent="0.25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E946" s="14"/>
      <c r="V946" s="17"/>
      <c r="X946" s="12"/>
      <c r="Y946" s="10"/>
      <c r="AA946" s="14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1"/>
      <c r="C951" s="10"/>
      <c r="V951" s="17"/>
      <c r="X951" s="11"/>
      <c r="Y951" s="10"/>
    </row>
    <row r="952" spans="2:27" x14ac:dyDescent="0.25">
      <c r="B952" s="15" t="s">
        <v>18</v>
      </c>
      <c r="C952" s="16">
        <f>SUM(C933:C951)</f>
        <v>503.32000000000016</v>
      </c>
      <c r="V952" s="17"/>
      <c r="X952" s="15" t="s">
        <v>18</v>
      </c>
      <c r="Y952" s="16">
        <f>SUM(Y933:Y951)</f>
        <v>503.32000000000016</v>
      </c>
    </row>
    <row r="953" spans="2:27" x14ac:dyDescent="0.25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 x14ac:dyDescent="0.25">
      <c r="E954" s="1" t="s">
        <v>19</v>
      </c>
      <c r="V954" s="17"/>
      <c r="AA954" s="1" t="s">
        <v>19</v>
      </c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V964" s="17"/>
    </row>
    <row r="965" spans="1:43" x14ac:dyDescent="0.25">
      <c r="H965" s="174" t="s">
        <v>30</v>
      </c>
      <c r="I965" s="174"/>
      <c r="J965" s="174"/>
      <c r="V965" s="17"/>
      <c r="AA965" s="174" t="s">
        <v>31</v>
      </c>
      <c r="AB965" s="174"/>
      <c r="AC965" s="174"/>
    </row>
    <row r="966" spans="1:43" x14ac:dyDescent="0.25">
      <c r="H966" s="174"/>
      <c r="I966" s="174"/>
      <c r="J966" s="174"/>
      <c r="V966" s="17"/>
      <c r="AA966" s="174"/>
      <c r="AB966" s="174"/>
      <c r="AC966" s="174"/>
    </row>
    <row r="967" spans="1:43" x14ac:dyDescent="0.25">
      <c r="V967" s="17"/>
    </row>
    <row r="968" spans="1:43" x14ac:dyDescent="0.25">
      <c r="V968" s="17"/>
    </row>
    <row r="969" spans="1:43" ht="23.25" x14ac:dyDescent="0.35">
      <c r="B969" s="24" t="s">
        <v>73</v>
      </c>
      <c r="V969" s="17"/>
      <c r="X969" s="22" t="s">
        <v>71</v>
      </c>
    </row>
    <row r="970" spans="1:43" ht="23.25" x14ac:dyDescent="0.35">
      <c r="B970" s="23" t="s">
        <v>32</v>
      </c>
      <c r="C970" s="20">
        <f>IF(X925="PAGADO",0,C930)</f>
        <v>-503.32000000000016</v>
      </c>
      <c r="E970" s="175" t="s">
        <v>20</v>
      </c>
      <c r="F970" s="175"/>
      <c r="G970" s="175"/>
      <c r="H970" s="175"/>
      <c r="V970" s="17"/>
      <c r="X970" s="23" t="s">
        <v>32</v>
      </c>
      <c r="Y970" s="20">
        <f>IF(B1770="PAGADO",0,C975)</f>
        <v>-503.32000000000016</v>
      </c>
      <c r="AA970" s="175" t="s">
        <v>20</v>
      </c>
      <c r="AB970" s="175"/>
      <c r="AC970" s="175"/>
      <c r="AD970" s="175"/>
    </row>
    <row r="971" spans="1:43" x14ac:dyDescent="0.25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 x14ac:dyDescent="0.25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 x14ac:dyDescent="0.25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9</v>
      </c>
      <c r="C974" s="20">
        <f>C998</f>
        <v>503.32000000000016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503.32000000000016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6" t="s">
        <v>26</v>
      </c>
      <c r="C975" s="21">
        <f>C973-C974</f>
        <v>-503.32000000000016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-503.32000000000016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 x14ac:dyDescent="0.3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7" t="str">
        <f>IF(Y975&lt;0,"NO PAGAR","COBRAR'")</f>
        <v>NO PAGAR</v>
      </c>
      <c r="Y976" s="17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177" t="str">
        <f>IF(C975&lt;0,"NO PAGAR","COBRAR'")</f>
        <v>NO PAGAR</v>
      </c>
      <c r="C977" s="17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IF(Y930&lt;0,"SALDO ADELANTADO","SALDO A FAVOR '")</f>
        <v>SALDO ADELANTADO</v>
      </c>
      <c r="C979" s="10">
        <f>IF(Y930&lt;=0,Y930*-1)</f>
        <v>503.32000000000016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ADELANTADO</v>
      </c>
      <c r="Y979" s="10">
        <f>IF(C975&lt;=0,C975*-1)</f>
        <v>503.32000000000016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E991" s="14"/>
      <c r="V991" s="17"/>
      <c r="X991" s="12"/>
      <c r="Y991" s="10"/>
      <c r="AA991" s="14"/>
    </row>
    <row r="992" spans="2:41" x14ac:dyDescent="0.25">
      <c r="B992" s="12"/>
      <c r="C992" s="10"/>
      <c r="V992" s="17"/>
      <c r="X992" s="12"/>
      <c r="Y992" s="10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1"/>
      <c r="C997" s="10"/>
      <c r="V997" s="17"/>
      <c r="X997" s="11"/>
      <c r="Y997" s="10"/>
    </row>
    <row r="998" spans="2:27" x14ac:dyDescent="0.25">
      <c r="B998" s="15" t="s">
        <v>18</v>
      </c>
      <c r="C998" s="16">
        <f>SUM(C979:C997)</f>
        <v>503.32000000000016</v>
      </c>
      <c r="D998" t="s">
        <v>22</v>
      </c>
      <c r="E998" t="s">
        <v>21</v>
      </c>
      <c r="V998" s="17"/>
      <c r="X998" s="15" t="s">
        <v>18</v>
      </c>
      <c r="Y998" s="16">
        <f>SUM(Y979:Y997)</f>
        <v>503.32000000000016</v>
      </c>
      <c r="Z998" t="s">
        <v>22</v>
      </c>
      <c r="AA998" t="s">
        <v>21</v>
      </c>
    </row>
    <row r="999" spans="2:27" x14ac:dyDescent="0.25">
      <c r="E999" s="1" t="s">
        <v>19</v>
      </c>
      <c r="V999" s="17"/>
      <c r="AA999" s="1" t="s">
        <v>19</v>
      </c>
    </row>
    <row r="1000" spans="2:27" x14ac:dyDescent="0.25">
      <c r="V1000" s="17"/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  <c r="AC1012" s="173" t="s">
        <v>29</v>
      </c>
      <c r="AD1012" s="173"/>
      <c r="AE1012" s="173"/>
    </row>
    <row r="1013" spans="2:41" x14ac:dyDescent="0.25">
      <c r="H1013" s="174" t="s">
        <v>28</v>
      </c>
      <c r="I1013" s="174"/>
      <c r="J1013" s="174"/>
      <c r="V1013" s="17"/>
      <c r="AC1013" s="173"/>
      <c r="AD1013" s="173"/>
      <c r="AE1013" s="173"/>
    </row>
    <row r="1014" spans="2:41" x14ac:dyDescent="0.25">
      <c r="H1014" s="174"/>
      <c r="I1014" s="174"/>
      <c r="J1014" s="174"/>
      <c r="V1014" s="17"/>
      <c r="AC1014" s="173"/>
      <c r="AD1014" s="173"/>
      <c r="AE1014" s="173"/>
    </row>
    <row r="1015" spans="2:41" x14ac:dyDescent="0.25">
      <c r="V1015" s="17"/>
    </row>
    <row r="1016" spans="2:41" x14ac:dyDescent="0.25">
      <c r="V1016" s="17"/>
    </row>
    <row r="1017" spans="2:41" ht="23.25" x14ac:dyDescent="0.35">
      <c r="B1017" s="22" t="s">
        <v>72</v>
      </c>
      <c r="V1017" s="17"/>
      <c r="X1017" s="22" t="s">
        <v>74</v>
      </c>
    </row>
    <row r="1018" spans="2:41" ht="23.25" x14ac:dyDescent="0.35">
      <c r="B1018" s="23" t="s">
        <v>32</v>
      </c>
      <c r="C1018" s="20">
        <f>IF(X970="PAGADO",0,Y975)</f>
        <v>-503.32000000000016</v>
      </c>
      <c r="E1018" s="175" t="s">
        <v>20</v>
      </c>
      <c r="F1018" s="175"/>
      <c r="G1018" s="175"/>
      <c r="H1018" s="175"/>
      <c r="V1018" s="17"/>
      <c r="X1018" s="23" t="s">
        <v>32</v>
      </c>
      <c r="Y1018" s="20">
        <f>IF(B1018="PAGADO",0,C1023)</f>
        <v>-503.32000000000016</v>
      </c>
      <c r="AA1018" s="175" t="s">
        <v>20</v>
      </c>
      <c r="AB1018" s="175"/>
      <c r="AC1018" s="175"/>
      <c r="AD1018" s="175"/>
    </row>
    <row r="1019" spans="2:41" x14ac:dyDescent="0.25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 x14ac:dyDescent="0.25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" t="s">
        <v>9</v>
      </c>
      <c r="C1022" s="20">
        <f>C1045</f>
        <v>503.32000000000016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503.32000000000016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6" t="s">
        <v>25</v>
      </c>
      <c r="C1023" s="21">
        <f>C1021-C1022</f>
        <v>-503.32000000000016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-503.32000000000016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 x14ac:dyDescent="0.4">
      <c r="B1024" s="176" t="str">
        <f>IF(C1023&lt;0,"NO PAGAR","COBRAR")</f>
        <v>NO PAGAR</v>
      </c>
      <c r="C1024" s="176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6" t="str">
        <f>IF(Y1023&lt;0,"NO PAGAR","COBRAR")</f>
        <v>NO PAGAR</v>
      </c>
      <c r="Y1024" s="176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9" t="str">
        <f>IF(C1059&lt;0,"SALDO A FAVOR","SALDO ADELANTAD0'")</f>
        <v>SALDO ADELANTAD0'</v>
      </c>
      <c r="C1026" s="10">
        <f>IF(Y970&lt;=0,Y970*-1)</f>
        <v>503.32000000000016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ADELANTADO</v>
      </c>
      <c r="Y1026" s="10">
        <f>IF(C1023&lt;=0,C1023*-1)</f>
        <v>503.32000000000016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 x14ac:dyDescent="0.25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 x14ac:dyDescent="0.25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E1039" s="14"/>
      <c r="V1039" s="17"/>
      <c r="X1039" s="12"/>
      <c r="Y1039" s="10"/>
      <c r="AA1039" s="14"/>
    </row>
    <row r="1040" spans="2:41" x14ac:dyDescent="0.25">
      <c r="B1040" s="12"/>
      <c r="C1040" s="10"/>
      <c r="V1040" s="17"/>
      <c r="X1040" s="12"/>
      <c r="Y1040" s="10"/>
    </row>
    <row r="1041" spans="1:43" x14ac:dyDescent="0.25">
      <c r="B1041" s="12"/>
      <c r="C1041" s="10"/>
      <c r="V1041" s="17"/>
      <c r="X1041" s="12"/>
      <c r="Y1041" s="10"/>
    </row>
    <row r="1042" spans="1:43" x14ac:dyDescent="0.25">
      <c r="B1042" s="12"/>
      <c r="C1042" s="10"/>
      <c r="V1042" s="17"/>
      <c r="X1042" s="12"/>
      <c r="Y1042" s="10"/>
    </row>
    <row r="1043" spans="1:43" x14ac:dyDescent="0.25">
      <c r="B1043" s="12"/>
      <c r="C1043" s="10"/>
      <c r="V1043" s="17"/>
      <c r="X1043" s="12"/>
      <c r="Y1043" s="10"/>
    </row>
    <row r="1044" spans="1:43" x14ac:dyDescent="0.25">
      <c r="B1044" s="11"/>
      <c r="C1044" s="10"/>
      <c r="V1044" s="17"/>
      <c r="X1044" s="11"/>
      <c r="Y1044" s="10"/>
    </row>
    <row r="1045" spans="1:43" x14ac:dyDescent="0.25">
      <c r="B1045" s="15" t="s">
        <v>18</v>
      </c>
      <c r="C1045" s="16">
        <f>SUM(C1026:C1044)</f>
        <v>503.32000000000016</v>
      </c>
      <c r="V1045" s="17"/>
      <c r="X1045" s="15" t="s">
        <v>18</v>
      </c>
      <c r="Y1045" s="16">
        <f>SUM(Y1026:Y1044)</f>
        <v>503.32000000000016</v>
      </c>
    </row>
    <row r="1046" spans="1:43" x14ac:dyDescent="0.25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 x14ac:dyDescent="0.25">
      <c r="E1047" s="1" t="s">
        <v>19</v>
      </c>
      <c r="V1047" s="17"/>
      <c r="AA1047" s="1" t="s">
        <v>19</v>
      </c>
    </row>
    <row r="1048" spans="1:43" x14ac:dyDescent="0.25">
      <c r="V1048" s="17"/>
    </row>
    <row r="1049" spans="1:43" x14ac:dyDescent="0.25">
      <c r="V1049" s="17"/>
    </row>
    <row r="1050" spans="1:43" x14ac:dyDescent="0.25">
      <c r="V1050" s="17"/>
    </row>
    <row r="1051" spans="1:43" x14ac:dyDescent="0.25">
      <c r="V1051" s="17"/>
    </row>
    <row r="1052" spans="1:43" x14ac:dyDescent="0.25">
      <c r="V1052" s="17"/>
    </row>
    <row r="1053" spans="1:43" x14ac:dyDescent="0.25">
      <c r="V1053" s="17"/>
    </row>
    <row r="1054" spans="1:43" x14ac:dyDescent="0.25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 x14ac:dyDescent="0.25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 x14ac:dyDescent="0.25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 x14ac:dyDescent="0.25">
      <c r="V1057" s="17"/>
    </row>
    <row r="1058" spans="2:41" x14ac:dyDescent="0.25">
      <c r="H1058" s="174" t="s">
        <v>30</v>
      </c>
      <c r="I1058" s="174"/>
      <c r="J1058" s="174"/>
      <c r="V1058" s="17"/>
      <c r="AA1058" s="174" t="s">
        <v>31</v>
      </c>
      <c r="AB1058" s="174"/>
      <c r="AC1058" s="174"/>
    </row>
    <row r="1059" spans="2:41" x14ac:dyDescent="0.25">
      <c r="H1059" s="174"/>
      <c r="I1059" s="174"/>
      <c r="J1059" s="174"/>
      <c r="V1059" s="17"/>
      <c r="AA1059" s="174"/>
      <c r="AB1059" s="174"/>
      <c r="AC1059" s="174"/>
    </row>
    <row r="1060" spans="2:41" x14ac:dyDescent="0.25">
      <c r="V1060" s="17"/>
    </row>
    <row r="1061" spans="2:41" x14ac:dyDescent="0.25">
      <c r="V1061" s="17"/>
    </row>
    <row r="1062" spans="2:41" ht="23.25" x14ac:dyDescent="0.35">
      <c r="B1062" s="24" t="s">
        <v>72</v>
      </c>
      <c r="V1062" s="17"/>
      <c r="X1062" s="22" t="s">
        <v>72</v>
      </c>
    </row>
    <row r="1063" spans="2:41" ht="23.25" x14ac:dyDescent="0.35">
      <c r="B1063" s="23" t="s">
        <v>32</v>
      </c>
      <c r="C1063" s="20">
        <f>IF(X1018="PAGADO",0,C1023)</f>
        <v>-503.32000000000016</v>
      </c>
      <c r="E1063" s="175" t="s">
        <v>20</v>
      </c>
      <c r="F1063" s="175"/>
      <c r="G1063" s="175"/>
      <c r="H1063" s="175"/>
      <c r="V1063" s="17"/>
      <c r="X1063" s="23" t="s">
        <v>32</v>
      </c>
      <c r="Y1063" s="20">
        <f>IF(B1863="PAGADO",0,C1068)</f>
        <v>-503.32000000000016</v>
      </c>
      <c r="AA1063" s="175" t="s">
        <v>20</v>
      </c>
      <c r="AB1063" s="175"/>
      <c r="AC1063" s="175"/>
      <c r="AD1063" s="175"/>
    </row>
    <row r="1064" spans="2:41" x14ac:dyDescent="0.25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 x14ac:dyDescent="0.25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" t="s">
        <v>9</v>
      </c>
      <c r="C1067" s="20">
        <f>C1091</f>
        <v>503.32000000000016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503.32000000000016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6" t="s">
        <v>26</v>
      </c>
      <c r="C1068" s="21">
        <f>C1066-C1067</f>
        <v>-503.32000000000016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-503.32000000000016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 x14ac:dyDescent="0.3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7" t="str">
        <f>IF(Y1068&lt;0,"NO PAGAR","COBRAR'")</f>
        <v>NO PAGAR</v>
      </c>
      <c r="Y1069" s="177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 x14ac:dyDescent="0.35">
      <c r="B1070" s="177" t="str">
        <f>IF(C1068&lt;0,"NO PAGAR","COBRAR'")</f>
        <v>NO PAGAR</v>
      </c>
      <c r="C1070" s="177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9" t="str">
        <f>IF(Y1023&lt;0,"SALDO ADELANTADO","SALDO A FAVOR '")</f>
        <v>SALDO ADELANTADO</v>
      </c>
      <c r="C1072" s="10">
        <f>IF(Y1023&lt;=0,Y1023*-1)</f>
        <v>503.32000000000016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ADELANTADO</v>
      </c>
      <c r="Y1072" s="10">
        <f>IF(C1068&lt;=0,C1068*-1)</f>
        <v>503.32000000000016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 x14ac:dyDescent="0.25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2"/>
      <c r="C1084" s="10"/>
      <c r="E1084" s="14"/>
      <c r="V1084" s="17"/>
      <c r="X1084" s="12"/>
      <c r="Y1084" s="10"/>
      <c r="AA1084" s="14"/>
    </row>
    <row r="1085" spans="2:41" x14ac:dyDescent="0.25">
      <c r="B1085" s="12"/>
      <c r="C1085" s="10"/>
      <c r="V1085" s="17"/>
      <c r="X1085" s="12"/>
      <c r="Y1085" s="10"/>
    </row>
    <row r="1086" spans="2:41" x14ac:dyDescent="0.25">
      <c r="B1086" s="12"/>
      <c r="C1086" s="10"/>
      <c r="V1086" s="17"/>
      <c r="X1086" s="12"/>
      <c r="Y1086" s="10"/>
    </row>
    <row r="1087" spans="2:41" x14ac:dyDescent="0.25">
      <c r="B1087" s="12"/>
      <c r="C1087" s="10"/>
      <c r="V1087" s="17"/>
      <c r="X1087" s="12"/>
      <c r="Y1087" s="10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1"/>
      <c r="C1090" s="10"/>
      <c r="V1090" s="17"/>
      <c r="X1090" s="11"/>
      <c r="Y1090" s="10"/>
    </row>
    <row r="1091" spans="2:27" x14ac:dyDescent="0.25">
      <c r="B1091" s="15" t="s">
        <v>18</v>
      </c>
      <c r="C1091" s="16">
        <f>SUM(C1072:C1090)</f>
        <v>503.32000000000016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503.32000000000016</v>
      </c>
      <c r="Z1091" t="s">
        <v>22</v>
      </c>
      <c r="AA1091" t="s">
        <v>21</v>
      </c>
    </row>
    <row r="1092" spans="2:27" x14ac:dyDescent="0.25">
      <c r="E1092" s="1" t="s">
        <v>19</v>
      </c>
      <c r="V1092" s="17"/>
      <c r="AA1092" s="1" t="s">
        <v>19</v>
      </c>
    </row>
    <row r="1093" spans="2:27" x14ac:dyDescent="0.25">
      <c r="V1093" s="17"/>
    </row>
    <row r="1094" spans="2:27" x14ac:dyDescent="0.25">
      <c r="V1094" s="17"/>
    </row>
    <row r="1095" spans="2:27" x14ac:dyDescent="0.25">
      <c r="V1095" s="17"/>
    </row>
    <row r="1096" spans="2:27" x14ac:dyDescent="0.25">
      <c r="V1096" s="17"/>
    </row>
    <row r="1097" spans="2:27" x14ac:dyDescent="0.25">
      <c r="V1097" s="17"/>
    </row>
    <row r="1098" spans="2:27" x14ac:dyDescent="0.25">
      <c r="V1098" s="17"/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</sheetData>
  <mergeCells count="289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4"/>
  <sheetViews>
    <sheetView topLeftCell="Z494" zoomScale="89" zoomScaleNormal="89" workbookViewId="0">
      <selection activeCell="AJ492" sqref="AJ492:AQ513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73" t="s">
        <v>29</v>
      </c>
      <c r="AD100" s="173"/>
      <c r="AE100" s="173"/>
    </row>
    <row r="101" spans="2:41" x14ac:dyDescent="0.25">
      <c r="H101" s="174" t="s">
        <v>28</v>
      </c>
      <c r="I101" s="174"/>
      <c r="J101" s="174"/>
      <c r="V101" s="17"/>
      <c r="AC101" s="173"/>
      <c r="AD101" s="173"/>
      <c r="AE101" s="173"/>
    </row>
    <row r="102" spans="2:41" x14ac:dyDescent="0.25">
      <c r="H102" s="174"/>
      <c r="I102" s="174"/>
      <c r="J102" s="174"/>
      <c r="V102" s="17"/>
      <c r="AC102" s="173"/>
      <c r="AD102" s="173"/>
      <c r="AE102" s="173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 x14ac:dyDescent="0.25">
      <c r="H147" s="174"/>
      <c r="I147" s="174"/>
      <c r="J147" s="174"/>
      <c r="V147" s="17"/>
      <c r="AA147" s="174"/>
      <c r="AB147" s="174"/>
      <c r="AC147" s="174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175" t="s">
        <v>20</v>
      </c>
      <c r="F151" s="175"/>
      <c r="G151" s="175"/>
      <c r="H151" s="175"/>
      <c r="V151" s="17"/>
      <c r="X151" s="23" t="s">
        <v>82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73" t="s">
        <v>29</v>
      </c>
      <c r="AD185" s="173"/>
      <c r="AE185" s="173"/>
    </row>
    <row r="186" spans="2:41" x14ac:dyDescent="0.25">
      <c r="H186" s="174" t="s">
        <v>28</v>
      </c>
      <c r="I186" s="174"/>
      <c r="J186" s="174"/>
      <c r="V186" s="17"/>
      <c r="AC186" s="173"/>
      <c r="AD186" s="173"/>
      <c r="AE186" s="173"/>
    </row>
    <row r="187" spans="2:41" x14ac:dyDescent="0.25">
      <c r="H187" s="174"/>
      <c r="I187" s="174"/>
      <c r="J187" s="174"/>
      <c r="V187" s="17"/>
      <c r="AC187" s="173"/>
      <c r="AD187" s="173"/>
      <c r="AE187" s="173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76" t="str">
        <f>IF(C196&lt;0,"NO PAGAR","COBRAR")</f>
        <v>COBRAR</v>
      </c>
      <c r="C197" s="17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COBRAR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70" t="s">
        <v>7</v>
      </c>
      <c r="F207" s="171"/>
      <c r="G207" s="17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 x14ac:dyDescent="0.25">
      <c r="H232" s="174"/>
      <c r="I232" s="174"/>
      <c r="J232" s="174"/>
      <c r="V232" s="17"/>
      <c r="AA232" s="174"/>
      <c r="AB232" s="174"/>
      <c r="AC232" s="174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0</v>
      </c>
      <c r="AA236" s="175" t="s">
        <v>20</v>
      </c>
      <c r="AB236" s="175"/>
      <c r="AC236" s="175"/>
      <c r="AD236" s="175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COBRAR'</v>
      </c>
      <c r="Y242" s="17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177" t="str">
        <f>IF(C241&lt;0,"NO PAGAR","COBRAR'")</f>
        <v>COBRAR'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73" t="s">
        <v>29</v>
      </c>
      <c r="AD277" s="173"/>
      <c r="AE277" s="173"/>
    </row>
    <row r="278" spans="2:41" x14ac:dyDescent="0.25">
      <c r="H278" s="174" t="s">
        <v>28</v>
      </c>
      <c r="I278" s="174"/>
      <c r="J278" s="174"/>
      <c r="V278" s="17"/>
      <c r="AC278" s="173"/>
      <c r="AD278" s="173"/>
      <c r="AE278" s="173"/>
    </row>
    <row r="279" spans="2:41" x14ac:dyDescent="0.25">
      <c r="H279" s="174"/>
      <c r="I279" s="174"/>
      <c r="J279" s="174"/>
      <c r="V279" s="17"/>
      <c r="AC279" s="173"/>
      <c r="AD279" s="173"/>
      <c r="AE279" s="173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76" t="str">
        <f>IF(C288&lt;0,"NO PAGAR","COBRAR")</f>
        <v>COBRAR</v>
      </c>
      <c r="C289" s="17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COBRAR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628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574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 x14ac:dyDescent="0.25">
      <c r="H324" s="174"/>
      <c r="I324" s="174"/>
      <c r="J324" s="174"/>
      <c r="V324" s="17"/>
      <c r="AA324" s="174"/>
      <c r="AB324" s="174"/>
      <c r="AC324" s="174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175" t="s">
        <v>20</v>
      </c>
      <c r="F328" s="175"/>
      <c r="G328" s="175"/>
      <c r="H328" s="175"/>
      <c r="V328" s="17"/>
      <c r="X328" s="23" t="s">
        <v>156</v>
      </c>
      <c r="Y328" s="20">
        <f>IF(B1094="PAGADO",0,C333)</f>
        <v>0</v>
      </c>
      <c r="AA328" s="175" t="s">
        <v>20</v>
      </c>
      <c r="AB328" s="175"/>
      <c r="AC328" s="175"/>
      <c r="AD328" s="175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COBRAR'</v>
      </c>
      <c r="Y334" s="17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77" t="str">
        <f>IF(C333&lt;0,"NO PAGAR","COBRAR'")</f>
        <v>COBRAR'</v>
      </c>
      <c r="C335" s="17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669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674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74" t="s">
        <v>28</v>
      </c>
      <c r="I371" s="174"/>
      <c r="J371" s="174"/>
      <c r="V371" s="17"/>
    </row>
    <row r="372" spans="2:41" x14ac:dyDescent="0.25">
      <c r="H372" s="174"/>
      <c r="I372" s="174"/>
      <c r="J372" s="174"/>
      <c r="V372" s="17"/>
    </row>
    <row r="373" spans="2:41" x14ac:dyDescent="0.25">
      <c r="V373" s="17"/>
      <c r="X373" s="186" t="s">
        <v>64</v>
      </c>
      <c r="AB373" s="180" t="s">
        <v>29</v>
      </c>
      <c r="AC373" s="180"/>
      <c r="AD373" s="180"/>
    </row>
    <row r="374" spans="2:41" x14ac:dyDescent="0.25">
      <c r="V374" s="17"/>
      <c r="X374" s="186"/>
      <c r="AB374" s="180"/>
      <c r="AC374" s="180"/>
      <c r="AD374" s="180"/>
    </row>
    <row r="375" spans="2:41" ht="23.25" x14ac:dyDescent="0.35">
      <c r="B375" s="22" t="s">
        <v>64</v>
      </c>
      <c r="V375" s="17"/>
      <c r="X375" s="186"/>
      <c r="AB375" s="180"/>
      <c r="AC375" s="180"/>
      <c r="AD375" s="180"/>
    </row>
    <row r="376" spans="2:41" ht="23.25" x14ac:dyDescent="0.35">
      <c r="B376" s="23" t="s">
        <v>130</v>
      </c>
      <c r="C376" s="20">
        <f>IF(X328="PAGADO",0,Y333)</f>
        <v>0</v>
      </c>
      <c r="E376" s="175" t="s">
        <v>934</v>
      </c>
      <c r="F376" s="175"/>
      <c r="G376" s="175"/>
      <c r="H376" s="175"/>
      <c r="V376" s="17"/>
      <c r="X376" s="23" t="s">
        <v>32</v>
      </c>
      <c r="Y376" s="20">
        <f>IF(B376="PAGADO",0,C381)</f>
        <v>0</v>
      </c>
      <c r="AA376" s="175" t="s">
        <v>557</v>
      </c>
      <c r="AB376" s="175"/>
      <c r="AC376" s="175"/>
      <c r="AD376" s="175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76" t="str">
        <f>IF(C381&lt;0,"NO PAGAR","COBRAR")</f>
        <v>COBRAR</v>
      </c>
      <c r="C382" s="17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76" t="str">
        <f>IF(Y381&lt;0,"NO PAGAR","COBRAR")</f>
        <v>COBRAR</v>
      </c>
      <c r="Y382" s="17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68" t="s">
        <v>9</v>
      </c>
      <c r="C383" s="16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70" t="s">
        <v>7</v>
      </c>
      <c r="AB392" s="171"/>
      <c r="AC392" s="17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70" t="s">
        <v>7</v>
      </c>
      <c r="O394" s="171"/>
      <c r="P394" s="171"/>
      <c r="Q394" s="172"/>
      <c r="R394" s="18">
        <f>SUM(R378:R393)</f>
        <v>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 x14ac:dyDescent="0.25">
      <c r="B395" s="12"/>
      <c r="C395" s="10"/>
      <c r="E395" s="170" t="s">
        <v>7</v>
      </c>
      <c r="F395" s="171"/>
      <c r="G395" s="172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74" t="s">
        <v>31</v>
      </c>
      <c r="AB410" s="174"/>
      <c r="AC410" s="174"/>
    </row>
    <row r="411" spans="1:43" ht="15" customHeight="1" x14ac:dyDescent="0.4">
      <c r="H411" s="76"/>
      <c r="I411" s="76"/>
      <c r="J411" s="76"/>
      <c r="V411" s="17"/>
      <c r="AA411" s="174"/>
      <c r="AB411" s="174"/>
      <c r="AC411" s="174"/>
    </row>
    <row r="412" spans="1:43" x14ac:dyDescent="0.25">
      <c r="B412" s="188" t="s">
        <v>64</v>
      </c>
      <c r="F412" s="187" t="s">
        <v>30</v>
      </c>
      <c r="G412" s="187"/>
      <c r="H412" s="187"/>
      <c r="V412" s="17"/>
    </row>
    <row r="413" spans="1:43" x14ac:dyDescent="0.25">
      <c r="B413" s="188"/>
      <c r="F413" s="187"/>
      <c r="G413" s="187"/>
      <c r="H413" s="187"/>
      <c r="V413" s="17"/>
    </row>
    <row r="414" spans="1:43" ht="26.25" customHeight="1" x14ac:dyDescent="0.35">
      <c r="B414" s="188"/>
      <c r="F414" s="187"/>
      <c r="G414" s="187"/>
      <c r="H414" s="187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75" t="s">
        <v>557</v>
      </c>
      <c r="F415" s="175"/>
      <c r="G415" s="175"/>
      <c r="H415" s="175"/>
      <c r="V415" s="17"/>
      <c r="X415" s="23" t="s">
        <v>32</v>
      </c>
      <c r="Y415" s="20">
        <f>IF(B415="PAGADO",0,C420)</f>
        <v>0</v>
      </c>
      <c r="AA415" s="175" t="s">
        <v>557</v>
      </c>
      <c r="AB415" s="175"/>
      <c r="AC415" s="175"/>
      <c r="AD415" s="175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7" t="str">
        <f>IF(Y420&lt;0,"NO PAGAR","COBRAR'")</f>
        <v>NO PAGAR</v>
      </c>
      <c r="Y421" s="17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77" t="str">
        <f>IF(C420&lt;0,"NO PAGAR","COBRAR'")</f>
        <v>COBRAR'</v>
      </c>
      <c r="C422" s="17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70" t="s">
        <v>7</v>
      </c>
      <c r="AK425" s="171"/>
      <c r="AL425" s="171"/>
      <c r="AM425" s="172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70" t="s">
        <v>7</v>
      </c>
      <c r="F431" s="171"/>
      <c r="G431" s="17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70" t="s">
        <v>7</v>
      </c>
      <c r="O433" s="171"/>
      <c r="P433" s="171"/>
      <c r="Q433" s="172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6"/>
      <c r="I447" s="76"/>
      <c r="J447" s="76"/>
      <c r="V447" s="17"/>
    </row>
    <row r="448" spans="2:27" ht="15" customHeight="1" x14ac:dyDescent="0.4">
      <c r="H448" s="76"/>
      <c r="I448" s="76"/>
      <c r="J448" s="76"/>
      <c r="V448" s="17"/>
    </row>
    <row r="449" spans="2:41" x14ac:dyDescent="0.25">
      <c r="B449" s="188" t="s">
        <v>66</v>
      </c>
      <c r="F449" s="187" t="s">
        <v>28</v>
      </c>
      <c r="G449" s="187"/>
      <c r="H449" s="187"/>
      <c r="V449" s="17"/>
      <c r="X449" s="186" t="s">
        <v>66</v>
      </c>
      <c r="AB449" s="180" t="s">
        <v>29</v>
      </c>
      <c r="AC449" s="180"/>
      <c r="AD449" s="180"/>
    </row>
    <row r="450" spans="2:41" x14ac:dyDescent="0.25">
      <c r="B450" s="188"/>
      <c r="F450" s="187"/>
      <c r="G450" s="187"/>
      <c r="H450" s="187"/>
      <c r="V450" s="17"/>
      <c r="X450" s="186"/>
      <c r="AB450" s="180"/>
      <c r="AC450" s="180"/>
      <c r="AD450" s="180"/>
    </row>
    <row r="451" spans="2:41" ht="23.25" customHeight="1" x14ac:dyDescent="0.25">
      <c r="B451" s="188"/>
      <c r="F451" s="187"/>
      <c r="G451" s="187"/>
      <c r="H451" s="187"/>
      <c r="V451" s="17"/>
      <c r="X451" s="186"/>
      <c r="AB451" s="180"/>
      <c r="AC451" s="180"/>
      <c r="AD451" s="180"/>
    </row>
    <row r="452" spans="2:41" ht="23.25" x14ac:dyDescent="0.35">
      <c r="B452" s="23" t="s">
        <v>32</v>
      </c>
      <c r="C452" s="20">
        <f>IF(X415="PAGADO",0,Y420)</f>
        <v>-64.009999999999991</v>
      </c>
      <c r="E452" s="175" t="s">
        <v>557</v>
      </c>
      <c r="F452" s="175"/>
      <c r="G452" s="175"/>
      <c r="H452" s="175"/>
      <c r="V452" s="17"/>
      <c r="X452" s="23" t="s">
        <v>32</v>
      </c>
      <c r="Y452" s="20">
        <f>IF(B452="PAGADO",0,C457)</f>
        <v>27.330000000000013</v>
      </c>
      <c r="AA452" s="175" t="s">
        <v>557</v>
      </c>
      <c r="AB452" s="175"/>
      <c r="AC452" s="175"/>
      <c r="AD452" s="175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176" t="str">
        <f>IF(C457&lt;0,"NO PAGAR","COBRAR")</f>
        <v>COBRAR</v>
      </c>
      <c r="C458" s="17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76" t="str">
        <f>IF(Y457&lt;0,"NO PAGAR","COBRAR")</f>
        <v>NO PAGAR</v>
      </c>
      <c r="Y458" s="17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68" t="s">
        <v>9</v>
      </c>
      <c r="C459" s="16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68" t="s">
        <v>9</v>
      </c>
      <c r="Y459" s="16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889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918</v>
      </c>
      <c r="C468" s="10"/>
      <c r="E468" s="170" t="s">
        <v>7</v>
      </c>
      <c r="F468" s="171"/>
      <c r="G468" s="17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70" t="s">
        <v>7</v>
      </c>
      <c r="AB468" s="171"/>
      <c r="AC468" s="17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170" t="s">
        <v>7</v>
      </c>
      <c r="O470" s="171"/>
      <c r="P470" s="171"/>
      <c r="Q470" s="17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170" t="s">
        <v>7</v>
      </c>
      <c r="AK472" s="171"/>
      <c r="AL472" s="171"/>
      <c r="AM472" s="172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7" t="s">
        <v>477</v>
      </c>
      <c r="AK474" s="128">
        <v>45062.104224540002</v>
      </c>
      <c r="AL474" s="127" t="s">
        <v>478</v>
      </c>
      <c r="AM474" s="129">
        <v>34.223999999999997</v>
      </c>
      <c r="AN474" s="129">
        <v>59.89</v>
      </c>
      <c r="AO474" s="129">
        <v>5565</v>
      </c>
      <c r="AP474" s="130" t="s">
        <v>20</v>
      </c>
    </row>
    <row r="475" spans="2:42" x14ac:dyDescent="0.25">
      <c r="E475" s="1" t="s">
        <v>19</v>
      </c>
      <c r="V475" s="17"/>
      <c r="AA475" s="1" t="s">
        <v>19</v>
      </c>
      <c r="AJ475" s="127" t="s">
        <v>477</v>
      </c>
      <c r="AK475" s="128">
        <v>45070.969756940001</v>
      </c>
      <c r="AL475" s="127" t="s">
        <v>478</v>
      </c>
      <c r="AM475" s="129">
        <v>33.15</v>
      </c>
      <c r="AN475" s="129">
        <v>58.01</v>
      </c>
      <c r="AO475" s="129">
        <v>0</v>
      </c>
      <c r="AP475" s="130" t="s">
        <v>909</v>
      </c>
    </row>
    <row r="476" spans="2:42" x14ac:dyDescent="0.25">
      <c r="V476" s="17"/>
      <c r="AJ476" s="127" t="s">
        <v>477</v>
      </c>
      <c r="AK476" s="128">
        <v>45073.3241088</v>
      </c>
      <c r="AL476" s="127" t="s">
        <v>478</v>
      </c>
      <c r="AM476" s="129">
        <v>30.29</v>
      </c>
      <c r="AN476" s="129">
        <v>53.01</v>
      </c>
      <c r="AO476" s="129">
        <v>30730</v>
      </c>
      <c r="AP476" s="130" t="s">
        <v>910</v>
      </c>
    </row>
    <row r="477" spans="2:42" x14ac:dyDescent="0.25">
      <c r="V477" s="17"/>
      <c r="AN477" s="134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6"/>
      <c r="J486" s="76"/>
      <c r="V486" s="17"/>
    </row>
    <row r="487" spans="1:43" ht="15" customHeight="1" x14ac:dyDescent="0.4">
      <c r="H487" s="76"/>
      <c r="I487" s="76"/>
      <c r="J487" s="76"/>
      <c r="V487" s="17"/>
    </row>
    <row r="488" spans="1:43" x14ac:dyDescent="0.25">
      <c r="B488" s="188" t="s">
        <v>66</v>
      </c>
      <c r="F488" s="191" t="s">
        <v>30</v>
      </c>
      <c r="G488" s="191"/>
      <c r="H488" s="191"/>
      <c r="V488" s="17"/>
      <c r="X488" s="186" t="s">
        <v>66</v>
      </c>
      <c r="AB488" s="187" t="s">
        <v>31</v>
      </c>
      <c r="AC488" s="187"/>
      <c r="AD488" s="187"/>
    </row>
    <row r="489" spans="1:43" ht="15" customHeight="1" x14ac:dyDescent="0.25">
      <c r="B489" s="188"/>
      <c r="F489" s="191"/>
      <c r="G489" s="191"/>
      <c r="H489" s="191"/>
      <c r="V489" s="17"/>
      <c r="X489" s="186"/>
      <c r="AB489" s="187"/>
      <c r="AC489" s="187"/>
      <c r="AD489" s="187"/>
    </row>
    <row r="490" spans="1:43" ht="23.25" customHeight="1" x14ac:dyDescent="0.25">
      <c r="B490" s="188"/>
      <c r="F490" s="191"/>
      <c r="G490" s="191"/>
      <c r="H490" s="191"/>
      <c r="V490" s="17"/>
      <c r="X490" s="186"/>
      <c r="AB490" s="187"/>
      <c r="AC490" s="187"/>
      <c r="AD490" s="187"/>
    </row>
    <row r="491" spans="1:43" ht="23.25" x14ac:dyDescent="0.35">
      <c r="B491" s="23" t="s">
        <v>82</v>
      </c>
      <c r="C491" s="20">
        <f>IF(X452="PAGADO",0,Y457)</f>
        <v>-239.15</v>
      </c>
      <c r="E491" s="175" t="s">
        <v>557</v>
      </c>
      <c r="F491" s="175"/>
      <c r="G491" s="175"/>
      <c r="H491" s="175"/>
      <c r="V491" s="17"/>
      <c r="X491" s="23" t="s">
        <v>32</v>
      </c>
      <c r="Y491" s="20">
        <f>IF(B491="PAGADO",0,C496)</f>
        <v>0</v>
      </c>
      <c r="AA491" s="175" t="s">
        <v>557</v>
      </c>
      <c r="AB491" s="175"/>
      <c r="AC491" s="175"/>
      <c r="AD491" s="175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941</v>
      </c>
      <c r="G493" s="3" t="s">
        <v>942</v>
      </c>
      <c r="H493" s="5">
        <v>95</v>
      </c>
      <c r="N493" s="25">
        <v>45089</v>
      </c>
      <c r="O493" s="3" t="s">
        <v>936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444</v>
      </c>
      <c r="AC493" s="3" t="s">
        <v>975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599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994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77" t="str">
        <f>IF(Y496&lt;0,"NO PAGAR","COBRAR'")</f>
        <v>COBRAR'</v>
      </c>
      <c r="Y497" s="17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177" t="str">
        <f>IF(C496&lt;0,"NO PAGAR","COBRAR'")</f>
        <v>COBRAR'</v>
      </c>
      <c r="C498" s="177"/>
      <c r="E498" s="4">
        <v>45057</v>
      </c>
      <c r="F498" s="3" t="s">
        <v>332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168" t="s">
        <v>9</v>
      </c>
      <c r="C499" s="16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68" t="s">
        <v>9</v>
      </c>
      <c r="Y499" s="16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962</v>
      </c>
      <c r="C507" s="10">
        <v>48.66</v>
      </c>
      <c r="E507" s="170" t="s">
        <v>7</v>
      </c>
      <c r="F507" s="171"/>
      <c r="G507" s="17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70" t="s">
        <v>7</v>
      </c>
      <c r="AB507" s="171"/>
      <c r="AC507" s="17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983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170" t="s">
        <v>7</v>
      </c>
      <c r="O509" s="171"/>
      <c r="P509" s="171"/>
      <c r="Q509" s="172"/>
      <c r="R509" s="18">
        <f>SUM(R493:R508)</f>
        <v>25</v>
      </c>
      <c r="S509" s="3"/>
      <c r="V509" s="17"/>
      <c r="X509" s="12"/>
      <c r="Y509" s="10"/>
      <c r="AJ509" s="170" t="s">
        <v>7</v>
      </c>
      <c r="AK509" s="171"/>
      <c r="AL509" s="171"/>
      <c r="AM509" s="172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4">
        <v>20230608</v>
      </c>
      <c r="AK510" s="154" t="s">
        <v>477</v>
      </c>
      <c r="AL510" s="154" t="s">
        <v>979</v>
      </c>
      <c r="AM510" s="154" t="s">
        <v>478</v>
      </c>
      <c r="AN510" s="156">
        <v>58.01</v>
      </c>
      <c r="AO510" s="155">
        <v>33148</v>
      </c>
      <c r="AP510" s="154">
        <v>30730</v>
      </c>
    </row>
    <row r="511" spans="2:42" ht="27" thickBot="1" x14ac:dyDescent="0.3">
      <c r="B511" s="11"/>
      <c r="C511" s="10"/>
      <c r="V511" s="17"/>
      <c r="X511" s="11"/>
      <c r="Y511" s="10"/>
      <c r="AJ511" s="154">
        <v>20230609</v>
      </c>
      <c r="AK511" s="154" t="s">
        <v>477</v>
      </c>
      <c r="AL511" s="154" t="s">
        <v>979</v>
      </c>
      <c r="AM511" s="154" t="s">
        <v>478</v>
      </c>
      <c r="AN511" s="156">
        <v>64.099999999999994</v>
      </c>
      <c r="AO511" s="154" t="s">
        <v>981</v>
      </c>
      <c r="AP511" s="154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4">
        <v>20230615</v>
      </c>
      <c r="AK512" s="154" t="s">
        <v>477</v>
      </c>
      <c r="AL512" s="154" t="s">
        <v>979</v>
      </c>
      <c r="AM512" s="154" t="s">
        <v>478</v>
      </c>
      <c r="AN512" s="156">
        <v>28.01</v>
      </c>
      <c r="AO512" s="155">
        <v>16005</v>
      </c>
      <c r="AP512" s="154">
        <v>5454</v>
      </c>
    </row>
    <row r="513" spans="5:40" x14ac:dyDescent="0.25">
      <c r="E513" s="1" t="s">
        <v>19</v>
      </c>
      <c r="V513" s="17"/>
      <c r="AA513" s="1" t="s">
        <v>19</v>
      </c>
      <c r="AN513" s="157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173" t="s">
        <v>29</v>
      </c>
      <c r="AD532" s="173"/>
      <c r="AE532" s="173"/>
    </row>
    <row r="533" spans="2:41" ht="15" customHeight="1" x14ac:dyDescent="0.4">
      <c r="I533" s="76"/>
      <c r="J533" s="76"/>
      <c r="V533" s="17"/>
      <c r="AC533" s="173"/>
      <c r="AD533" s="173"/>
      <c r="AE533" s="173"/>
    </row>
    <row r="534" spans="2:41" ht="15" customHeight="1" x14ac:dyDescent="0.4">
      <c r="H534" s="76"/>
      <c r="I534" s="76"/>
      <c r="J534" s="76"/>
      <c r="V534" s="17"/>
      <c r="AC534" s="173"/>
      <c r="AD534" s="173"/>
      <c r="AE534" s="173"/>
    </row>
    <row r="535" spans="2:41" x14ac:dyDescent="0.25">
      <c r="B535" s="186" t="s">
        <v>67</v>
      </c>
      <c r="F535" s="187" t="s">
        <v>28</v>
      </c>
      <c r="G535" s="187"/>
      <c r="H535" s="187"/>
      <c r="V535" s="17"/>
    </row>
    <row r="536" spans="2:41" x14ac:dyDescent="0.25">
      <c r="B536" s="186"/>
      <c r="F536" s="187"/>
      <c r="G536" s="187"/>
      <c r="H536" s="187"/>
      <c r="V536" s="17"/>
    </row>
    <row r="537" spans="2:41" ht="26.25" customHeight="1" x14ac:dyDescent="0.35">
      <c r="B537" s="186"/>
      <c r="F537" s="187"/>
      <c r="G537" s="187"/>
      <c r="H537" s="187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175" t="s">
        <v>557</v>
      </c>
      <c r="F538" s="175"/>
      <c r="G538" s="175"/>
      <c r="H538" s="175"/>
      <c r="V538" s="17"/>
      <c r="X538" s="23" t="s">
        <v>32</v>
      </c>
      <c r="Y538" s="20">
        <f>IF(B538="PAGADO",0,C543)</f>
        <v>839.88</v>
      </c>
      <c r="AA538" s="175" t="s">
        <v>20</v>
      </c>
      <c r="AB538" s="175"/>
      <c r="AC538" s="175"/>
      <c r="AD538" s="175"/>
    </row>
    <row r="539" spans="2:41" x14ac:dyDescent="0.25">
      <c r="B539" s="1" t="s">
        <v>0</v>
      </c>
      <c r="C539" s="19">
        <f>H554</f>
        <v>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839.88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839.88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C565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Y565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839.88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839.88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ht="26.25" x14ac:dyDescent="0.4">
      <c r="B544" s="176" t="str">
        <f>IF(C543&lt;0,"NO PAGAR","COBRAR")</f>
        <v>COBRAR</v>
      </c>
      <c r="C544" s="17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6" t="str">
        <f>IF(Y543&lt;0,"NO PAGAR","COBRAR")</f>
        <v>COBRAR</v>
      </c>
      <c r="Y544" s="17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68" t="s">
        <v>9</v>
      </c>
      <c r="C545" s="16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68" t="s">
        <v>9</v>
      </c>
      <c r="Y545" s="16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IF(C579&lt;0,"SALDO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 FAVOR'</v>
      </c>
      <c r="Y546" s="10" t="b">
        <f>IF(C543&lt;=0,C543*-1)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14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17</v>
      </c>
      <c r="C554" s="10"/>
      <c r="E554" s="170" t="s">
        <v>7</v>
      </c>
      <c r="F554" s="171"/>
      <c r="G554" s="172"/>
      <c r="H554" s="5">
        <f>SUM(H540:H553)</f>
        <v>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70" t="s">
        <v>7</v>
      </c>
      <c r="AB554" s="171"/>
      <c r="AC554" s="172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x14ac:dyDescent="0.25">
      <c r="B556" s="12"/>
      <c r="C556" s="10"/>
      <c r="N556" s="170" t="s">
        <v>7</v>
      </c>
      <c r="O556" s="171"/>
      <c r="P556" s="171"/>
      <c r="Q556" s="172"/>
      <c r="R556" s="18">
        <f>SUM(R540:R555)</f>
        <v>0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 x14ac:dyDescent="0.25">
      <c r="B557" s="12"/>
      <c r="C557" s="10"/>
      <c r="V557" s="17"/>
      <c r="X557" s="12"/>
      <c r="Y557" s="10"/>
    </row>
    <row r="558" spans="2:41" x14ac:dyDescent="0.25">
      <c r="B558" s="12"/>
      <c r="C558" s="10"/>
      <c r="V558" s="17"/>
      <c r="X558" s="12"/>
      <c r="Y558" s="10"/>
    </row>
    <row r="559" spans="2:41" x14ac:dyDescent="0.25">
      <c r="B559" s="12"/>
      <c r="C559" s="10"/>
      <c r="E559" s="14"/>
      <c r="V559" s="17"/>
      <c r="X559" s="12"/>
      <c r="Y559" s="10"/>
      <c r="AA559" s="14"/>
    </row>
    <row r="560" spans="2:41" x14ac:dyDescent="0.25">
      <c r="B560" s="12"/>
      <c r="C560" s="10"/>
      <c r="V560" s="17"/>
      <c r="X560" s="12"/>
      <c r="Y560" s="10"/>
    </row>
    <row r="561" spans="1:43" x14ac:dyDescent="0.25">
      <c r="B561" s="12"/>
      <c r="C561" s="10"/>
      <c r="V561" s="17"/>
      <c r="X561" s="12"/>
      <c r="Y561" s="10"/>
    </row>
    <row r="562" spans="1:43" x14ac:dyDescent="0.25">
      <c r="B562" s="12"/>
      <c r="C562" s="10"/>
      <c r="V562" s="17"/>
      <c r="X562" s="12"/>
      <c r="Y562" s="10"/>
    </row>
    <row r="563" spans="1:43" x14ac:dyDescent="0.25">
      <c r="B563" s="12"/>
      <c r="C563" s="10"/>
      <c r="V563" s="17"/>
      <c r="X563" s="12"/>
      <c r="Y563" s="10"/>
    </row>
    <row r="564" spans="1:43" x14ac:dyDescent="0.25">
      <c r="B564" s="11"/>
      <c r="C564" s="10"/>
      <c r="V564" s="17"/>
      <c r="X564" s="11"/>
      <c r="Y564" s="10"/>
    </row>
    <row r="565" spans="1:43" x14ac:dyDescent="0.25">
      <c r="B565" s="15" t="s">
        <v>18</v>
      </c>
      <c r="C565" s="16">
        <f>SUM(C546:C564)</f>
        <v>0</v>
      </c>
      <c r="V565" s="17"/>
      <c r="X565" s="15" t="s">
        <v>18</v>
      </c>
      <c r="Y565" s="16">
        <f>SUM(Y546:Y564)</f>
        <v>0</v>
      </c>
    </row>
    <row r="566" spans="1:43" x14ac:dyDescent="0.25">
      <c r="D566" t="s">
        <v>22</v>
      </c>
      <c r="E566" t="s">
        <v>21</v>
      </c>
      <c r="V566" s="17"/>
      <c r="Z566" t="s">
        <v>22</v>
      </c>
      <c r="AA566" t="s">
        <v>21</v>
      </c>
    </row>
    <row r="567" spans="1:43" x14ac:dyDescent="0.25">
      <c r="E567" s="1" t="s">
        <v>19</v>
      </c>
      <c r="V567" s="17"/>
      <c r="AA567" s="1" t="s">
        <v>19</v>
      </c>
    </row>
    <row r="568" spans="1:43" x14ac:dyDescent="0.25">
      <c r="V568" s="17"/>
    </row>
    <row r="569" spans="1:43" x14ac:dyDescent="0.25">
      <c r="V569" s="17"/>
    </row>
    <row r="570" spans="1:43" x14ac:dyDescent="0.25">
      <c r="V570" s="17"/>
    </row>
    <row r="571" spans="1:43" x14ac:dyDescent="0.25">
      <c r="V571" s="17"/>
    </row>
    <row r="572" spans="1:43" x14ac:dyDescent="0.25">
      <c r="V572" s="17"/>
    </row>
    <row r="573" spans="1:43" x14ac:dyDescent="0.25">
      <c r="V573" s="17"/>
    </row>
    <row r="574" spans="1:43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2:41" x14ac:dyDescent="0.25">
      <c r="V577" s="17"/>
    </row>
    <row r="578" spans="2:41" ht="15" customHeight="1" x14ac:dyDescent="0.4">
      <c r="I578" s="76"/>
      <c r="J578" s="76"/>
      <c r="V578" s="17"/>
      <c r="AA578" s="174" t="s">
        <v>31</v>
      </c>
      <c r="AB578" s="174"/>
      <c r="AC578" s="174"/>
    </row>
    <row r="579" spans="2:41" ht="15" customHeight="1" x14ac:dyDescent="0.4">
      <c r="H579" s="76"/>
      <c r="I579" s="76"/>
      <c r="J579" s="76"/>
      <c r="V579" s="17"/>
      <c r="AA579" s="174"/>
      <c r="AB579" s="174"/>
      <c r="AC579" s="174"/>
    </row>
    <row r="580" spans="2:41" x14ac:dyDescent="0.25">
      <c r="B580" s="188" t="s">
        <v>67</v>
      </c>
      <c r="F580" s="187" t="s">
        <v>30</v>
      </c>
      <c r="G580" s="187"/>
      <c r="H580" s="187"/>
      <c r="V580" s="17"/>
    </row>
    <row r="581" spans="2:41" x14ac:dyDescent="0.25">
      <c r="B581" s="188"/>
      <c r="F581" s="187"/>
      <c r="G581" s="187"/>
      <c r="H581" s="187"/>
      <c r="V581" s="17"/>
    </row>
    <row r="582" spans="2:41" ht="26.25" customHeight="1" x14ac:dyDescent="0.35">
      <c r="B582" s="188"/>
      <c r="F582" s="187"/>
      <c r="G582" s="187"/>
      <c r="H582" s="187"/>
      <c r="V582" s="17"/>
      <c r="X582" s="22" t="s">
        <v>67</v>
      </c>
    </row>
    <row r="583" spans="2:41" ht="23.25" x14ac:dyDescent="0.35">
      <c r="B583" s="23" t="s">
        <v>32</v>
      </c>
      <c r="C583" s="20">
        <f>IF(X538="PAGADO",0,C543)</f>
        <v>839.88</v>
      </c>
      <c r="E583" s="175" t="s">
        <v>557</v>
      </c>
      <c r="F583" s="175"/>
      <c r="G583" s="175"/>
      <c r="H583" s="175"/>
      <c r="V583" s="17"/>
      <c r="X583" s="23" t="s">
        <v>32</v>
      </c>
      <c r="Y583" s="20">
        <f>IF(B1383="PAGADO",0,C588)</f>
        <v>824.88</v>
      </c>
      <c r="AA583" s="175" t="s">
        <v>20</v>
      </c>
      <c r="AB583" s="175"/>
      <c r="AC583" s="175"/>
      <c r="AD583" s="175"/>
    </row>
    <row r="584" spans="2:41" x14ac:dyDescent="0.25">
      <c r="B584" s="1" t="s">
        <v>0</v>
      </c>
      <c r="C584" s="19">
        <f>H599</f>
        <v>0</v>
      </c>
      <c r="E584" s="2" t="s">
        <v>1</v>
      </c>
      <c r="F584" s="2" t="s">
        <v>2</v>
      </c>
      <c r="G584" s="2" t="s">
        <v>3</v>
      </c>
      <c r="H584" s="2" t="s">
        <v>4</v>
      </c>
      <c r="N584" s="2" t="s">
        <v>1</v>
      </c>
      <c r="O584" s="2" t="s">
        <v>5</v>
      </c>
      <c r="P584" s="2" t="s">
        <v>4</v>
      </c>
      <c r="Q584" s="2" t="s">
        <v>6</v>
      </c>
      <c r="R584" s="2" t="s">
        <v>7</v>
      </c>
      <c r="S584" s="3"/>
      <c r="V584" s="17"/>
      <c r="X584" s="1" t="s">
        <v>0</v>
      </c>
      <c r="Y584" s="19">
        <f>AD599</f>
        <v>0</v>
      </c>
      <c r="AA584" s="2" t="s">
        <v>1</v>
      </c>
      <c r="AB584" s="2" t="s">
        <v>2</v>
      </c>
      <c r="AC584" s="2" t="s">
        <v>3</v>
      </c>
      <c r="AD584" s="2" t="s">
        <v>4</v>
      </c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</row>
    <row r="585" spans="2:41" x14ac:dyDescent="0.25">
      <c r="C585" s="20"/>
      <c r="E585" s="4"/>
      <c r="F585" s="3"/>
      <c r="G585" s="3"/>
      <c r="H585" s="5"/>
      <c r="N585" s="25"/>
      <c r="O585" s="3"/>
      <c r="P585" s="3"/>
      <c r="Q585" s="3"/>
      <c r="R585" s="18"/>
      <c r="S585" s="3"/>
      <c r="V585" s="17"/>
      <c r="Y585" s="2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" t="s">
        <v>24</v>
      </c>
      <c r="C586" s="19">
        <f>IF(C583&gt;0,C583+C584,C584)</f>
        <v>839.88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" t="s">
        <v>24</v>
      </c>
      <c r="Y586" s="19">
        <f>IF(Y583&gt;0,Y583+Y584,Y584)</f>
        <v>824.88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" t="s">
        <v>9</v>
      </c>
      <c r="C587" s="20">
        <f>C611</f>
        <v>15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" t="s">
        <v>9</v>
      </c>
      <c r="Y587" s="20">
        <f>Y611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6" t="s">
        <v>26</v>
      </c>
      <c r="C588" s="21">
        <f>C586-C587</f>
        <v>824.88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 t="s">
        <v>27</v>
      </c>
      <c r="Y588" s="21">
        <f>Y586-Y587</f>
        <v>824.88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ht="23.25" x14ac:dyDescent="0.35">
      <c r="B589" s="6"/>
      <c r="C589" s="7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77" t="str">
        <f>IF(Y588&lt;0,"NO PAGAR","COBRAR'")</f>
        <v>COBRAR'</v>
      </c>
      <c r="Y589" s="177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ht="23.25" x14ac:dyDescent="0.35">
      <c r="B590" s="177" t="str">
        <f>IF(C588&lt;0,"NO PAGAR","COBRAR'")</f>
        <v>COBRAR'</v>
      </c>
      <c r="C590" s="177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6"/>
      <c r="Y590" s="8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68" t="s">
        <v>9</v>
      </c>
      <c r="C591" s="169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68" t="s">
        <v>9</v>
      </c>
      <c r="Y591" s="169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9" t="str">
        <f>IF(Y543&lt;0,"SALDO ADELANTADO","SALDO A FAVOR '")</f>
        <v>SALDO A FAVOR '</v>
      </c>
      <c r="C592" s="10" t="b">
        <f>IF(Y543&lt;=0,Y543*-1)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9" t="str">
        <f>IF(C588&lt;0,"SALDO ADELANTADO","SALDO A FAVOR'")</f>
        <v>SALDO A FAVOR'</v>
      </c>
      <c r="Y592" s="10" t="b">
        <f>IF(C588&lt;=0,C588*-1)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10</v>
      </c>
      <c r="C593" s="10">
        <f>R601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10</v>
      </c>
      <c r="Y593" s="10">
        <f>AN601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11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11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12</v>
      </c>
      <c r="C595" s="10">
        <v>15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12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13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13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14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14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15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15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16</v>
      </c>
      <c r="C599" s="10"/>
      <c r="E599" s="170" t="s">
        <v>7</v>
      </c>
      <c r="F599" s="171"/>
      <c r="G599" s="172"/>
      <c r="H599" s="5">
        <f>SUM(H585:H598)</f>
        <v>0</v>
      </c>
      <c r="N599" s="3"/>
      <c r="O599" s="3"/>
      <c r="P599" s="3"/>
      <c r="Q599" s="3"/>
      <c r="R599" s="18"/>
      <c r="S599" s="3"/>
      <c r="V599" s="17"/>
      <c r="X599" s="11" t="s">
        <v>16</v>
      </c>
      <c r="Y599" s="10"/>
      <c r="AA599" s="170" t="s">
        <v>7</v>
      </c>
      <c r="AB599" s="171"/>
      <c r="AC599" s="172"/>
      <c r="AD599" s="5">
        <f>SUM(AD585:AD598)</f>
        <v>0</v>
      </c>
      <c r="AJ599" s="3"/>
      <c r="AK599" s="3"/>
      <c r="AL599" s="3"/>
      <c r="AM599" s="3"/>
      <c r="AN599" s="18"/>
      <c r="AO599" s="3"/>
    </row>
    <row r="600" spans="2:41" x14ac:dyDescent="0.25">
      <c r="B600" s="11" t="s">
        <v>17</v>
      </c>
      <c r="C600" s="10"/>
      <c r="E600" s="13"/>
      <c r="F600" s="13"/>
      <c r="G600" s="13"/>
      <c r="N600" s="3"/>
      <c r="O600" s="3"/>
      <c r="P600" s="3"/>
      <c r="Q600" s="3"/>
      <c r="R600" s="18"/>
      <c r="S600" s="3"/>
      <c r="V600" s="17"/>
      <c r="X600" s="11" t="s">
        <v>17</v>
      </c>
      <c r="Y600" s="10"/>
      <c r="AA600" s="13"/>
      <c r="AB600" s="13"/>
      <c r="AC600" s="13"/>
      <c r="AJ600" s="3"/>
      <c r="AK600" s="3"/>
      <c r="AL600" s="3"/>
      <c r="AM600" s="3"/>
      <c r="AN600" s="18"/>
      <c r="AO600" s="3"/>
    </row>
    <row r="601" spans="2:41" x14ac:dyDescent="0.25">
      <c r="B601" s="12"/>
      <c r="C601" s="10"/>
      <c r="N601" s="170" t="s">
        <v>7</v>
      </c>
      <c r="O601" s="171"/>
      <c r="P601" s="171"/>
      <c r="Q601" s="172"/>
      <c r="R601" s="18">
        <f>SUM(R585:R600)</f>
        <v>0</v>
      </c>
      <c r="S601" s="3"/>
      <c r="V601" s="17"/>
      <c r="X601" s="12"/>
      <c r="Y601" s="10"/>
      <c r="AJ601" s="170" t="s">
        <v>7</v>
      </c>
      <c r="AK601" s="171"/>
      <c r="AL601" s="171"/>
      <c r="AM601" s="172"/>
      <c r="AN601" s="18">
        <f>SUM(AN585:AN600)</f>
        <v>0</v>
      </c>
      <c r="AO601" s="3"/>
    </row>
    <row r="602" spans="2:41" x14ac:dyDescent="0.25">
      <c r="B602" s="12"/>
      <c r="C602" s="10"/>
      <c r="V602" s="17"/>
      <c r="X602" s="12"/>
      <c r="Y602" s="10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E604" s="14"/>
      <c r="V604" s="17"/>
      <c r="X604" s="12"/>
      <c r="Y604" s="10"/>
      <c r="AA604" s="14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2"/>
      <c r="C607" s="10"/>
      <c r="V607" s="17"/>
      <c r="X607" s="12"/>
      <c r="Y607" s="10"/>
    </row>
    <row r="608" spans="2:41" x14ac:dyDescent="0.25">
      <c r="B608" s="12"/>
      <c r="C608" s="10"/>
      <c r="V608" s="17"/>
      <c r="X608" s="12"/>
      <c r="Y608" s="10"/>
    </row>
    <row r="609" spans="2:27" x14ac:dyDescent="0.25">
      <c r="B609" s="12"/>
      <c r="C609" s="10"/>
      <c r="V609" s="17"/>
      <c r="X609" s="12"/>
      <c r="Y609" s="10"/>
    </row>
    <row r="610" spans="2:27" x14ac:dyDescent="0.25">
      <c r="B610" s="11"/>
      <c r="C610" s="10"/>
      <c r="V610" s="17"/>
      <c r="X610" s="11"/>
      <c r="Y610" s="10"/>
    </row>
    <row r="611" spans="2:27" x14ac:dyDescent="0.25">
      <c r="B611" s="15" t="s">
        <v>18</v>
      </c>
      <c r="C611" s="16">
        <f>SUM(C592:C610)</f>
        <v>15</v>
      </c>
      <c r="D611" t="s">
        <v>22</v>
      </c>
      <c r="E611" t="s">
        <v>21</v>
      </c>
      <c r="V611" s="17"/>
      <c r="X611" s="15" t="s">
        <v>18</v>
      </c>
      <c r="Y611" s="16">
        <f>SUM(Y592:Y610)</f>
        <v>0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173" t="s">
        <v>29</v>
      </c>
      <c r="AD625" s="173"/>
      <c r="AE625" s="173"/>
    </row>
    <row r="626" spans="2:41" ht="15" customHeight="1" x14ac:dyDescent="0.4">
      <c r="I626" s="76"/>
      <c r="J626" s="76"/>
      <c r="V626" s="17"/>
      <c r="AC626" s="173"/>
      <c r="AD626" s="173"/>
      <c r="AE626" s="173"/>
    </row>
    <row r="627" spans="2:41" ht="15" customHeight="1" x14ac:dyDescent="0.4">
      <c r="H627" s="76"/>
      <c r="I627" s="76"/>
      <c r="J627" s="76"/>
      <c r="V627" s="17"/>
      <c r="AC627" s="173"/>
      <c r="AD627" s="173"/>
      <c r="AE627" s="173"/>
    </row>
    <row r="628" spans="2:41" x14ac:dyDescent="0.25">
      <c r="B628" s="186" t="s">
        <v>68</v>
      </c>
      <c r="F628" s="187" t="s">
        <v>28</v>
      </c>
      <c r="G628" s="187"/>
      <c r="H628" s="187"/>
      <c r="V628" s="17"/>
    </row>
    <row r="629" spans="2:41" x14ac:dyDescent="0.25">
      <c r="B629" s="186"/>
      <c r="F629" s="187"/>
      <c r="G629" s="187"/>
      <c r="H629" s="187"/>
      <c r="V629" s="17"/>
    </row>
    <row r="630" spans="2:41" ht="26.25" customHeight="1" x14ac:dyDescent="0.35">
      <c r="B630" s="186"/>
      <c r="F630" s="187"/>
      <c r="G630" s="187"/>
      <c r="H630" s="187"/>
      <c r="V630" s="17"/>
      <c r="X630" s="22" t="s">
        <v>68</v>
      </c>
    </row>
    <row r="631" spans="2:41" ht="23.25" x14ac:dyDescent="0.35">
      <c r="B631" s="23" t="s">
        <v>32</v>
      </c>
      <c r="C631" s="20">
        <f>IF(X583="PAGADO",0,Y588)</f>
        <v>824.88</v>
      </c>
      <c r="E631" s="175" t="s">
        <v>557</v>
      </c>
      <c r="F631" s="175"/>
      <c r="G631" s="175"/>
      <c r="H631" s="175"/>
      <c r="V631" s="17"/>
      <c r="X631" s="23" t="s">
        <v>32</v>
      </c>
      <c r="Y631" s="20">
        <f>IF(B631="PAGADO",0,C636)</f>
        <v>824.88</v>
      </c>
      <c r="AA631" s="175" t="s">
        <v>20</v>
      </c>
      <c r="AB631" s="175"/>
      <c r="AC631" s="175"/>
      <c r="AD631" s="175"/>
    </row>
    <row r="632" spans="2:41" x14ac:dyDescent="0.25">
      <c r="B632" s="1" t="s">
        <v>0</v>
      </c>
      <c r="C632" s="19">
        <f>H647</f>
        <v>0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" t="s">
        <v>24</v>
      </c>
      <c r="C634" s="19">
        <f>IF(C631&gt;0,C631+C632,C632)</f>
        <v>824.88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" t="s">
        <v>24</v>
      </c>
      <c r="Y634" s="19">
        <f>IF(Y631&gt;0,Y631+Y632,Y632)</f>
        <v>824.88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" t="s">
        <v>9</v>
      </c>
      <c r="C635" s="20">
        <f>C658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9</v>
      </c>
      <c r="Y635" s="20">
        <f>Y658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6" t="s">
        <v>25</v>
      </c>
      <c r="C636" s="21">
        <f>C634-C635</f>
        <v>824.88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6" t="s">
        <v>8</v>
      </c>
      <c r="Y636" s="21">
        <f>Y634-Y635</f>
        <v>824.88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 x14ac:dyDescent="0.4">
      <c r="B637" s="176" t="str">
        <f>IF(C636&lt;0,"NO PAGAR","COBRAR")</f>
        <v>COBRAR</v>
      </c>
      <c r="C637" s="176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76" t="str">
        <f>IF(Y636&lt;0,"NO PAGAR","COBRAR")</f>
        <v>COBRAR</v>
      </c>
      <c r="Y637" s="176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68" t="s">
        <v>9</v>
      </c>
      <c r="C638" s="169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68" t="s">
        <v>9</v>
      </c>
      <c r="Y638" s="16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 t="b">
        <f>IF(Y583&lt;=0,Y583*-1)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 FAVOR'</v>
      </c>
      <c r="Y639" s="10" t="b">
        <f>IF(C636&lt;=0,C636*-1)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/>
      <c r="E647" s="170" t="s">
        <v>7</v>
      </c>
      <c r="F647" s="171"/>
      <c r="G647" s="172"/>
      <c r="H647" s="5">
        <f>SUM(H633:H646)</f>
        <v>0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70" t="s">
        <v>7</v>
      </c>
      <c r="AB647" s="171"/>
      <c r="AC647" s="172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170" t="s">
        <v>7</v>
      </c>
      <c r="O649" s="171"/>
      <c r="P649" s="171"/>
      <c r="Q649" s="172"/>
      <c r="R649" s="18">
        <f>SUM(R633:R648)</f>
        <v>0</v>
      </c>
      <c r="S649" s="3"/>
      <c r="V649" s="17"/>
      <c r="X649" s="12"/>
      <c r="Y649" s="10"/>
      <c r="AJ649" s="170" t="s">
        <v>7</v>
      </c>
      <c r="AK649" s="171"/>
      <c r="AL649" s="171"/>
      <c r="AM649" s="172"/>
      <c r="AN649" s="18">
        <f>SUM(AN633:AN648)</f>
        <v>0</v>
      </c>
      <c r="AO649" s="3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E652" s="14"/>
      <c r="V652" s="17"/>
      <c r="X652" s="12"/>
      <c r="Y652" s="10"/>
      <c r="AA652" s="14"/>
    </row>
    <row r="653" spans="2:41" x14ac:dyDescent="0.25">
      <c r="B653" s="12"/>
      <c r="C653" s="10"/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0</v>
      </c>
      <c r="V658" s="17"/>
      <c r="X658" s="15" t="s">
        <v>18</v>
      </c>
      <c r="Y658" s="16">
        <f>SUM(Y639:Y657)</f>
        <v>0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ht="15" customHeight="1" x14ac:dyDescent="0.4">
      <c r="I671" s="76"/>
      <c r="J671" s="76"/>
      <c r="V671" s="17"/>
      <c r="AA671" s="174" t="s">
        <v>31</v>
      </c>
      <c r="AB671" s="174"/>
      <c r="AC671" s="174"/>
    </row>
    <row r="672" spans="1:43" ht="15" customHeight="1" x14ac:dyDescent="0.4">
      <c r="H672" s="76"/>
      <c r="I672" s="76"/>
      <c r="J672" s="76"/>
      <c r="V672" s="17"/>
      <c r="AA672" s="174"/>
      <c r="AB672" s="174"/>
      <c r="AC672" s="174"/>
    </row>
    <row r="673" spans="2:41" x14ac:dyDescent="0.25">
      <c r="B673" s="188" t="s">
        <v>68</v>
      </c>
      <c r="F673" s="187" t="s">
        <v>30</v>
      </c>
      <c r="G673" s="187"/>
      <c r="H673" s="187"/>
      <c r="V673" s="17"/>
    </row>
    <row r="674" spans="2:41" x14ac:dyDescent="0.25">
      <c r="B674" s="188"/>
      <c r="F674" s="187"/>
      <c r="G674" s="187"/>
      <c r="H674" s="187"/>
      <c r="V674" s="17"/>
    </row>
    <row r="675" spans="2:41" ht="26.25" customHeight="1" x14ac:dyDescent="0.35">
      <c r="B675" s="188"/>
      <c r="F675" s="187"/>
      <c r="G675" s="187"/>
      <c r="H675" s="187"/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IF(X631="PAGADO",0,C636)</f>
        <v>824.88</v>
      </c>
      <c r="E676" s="175" t="s">
        <v>557</v>
      </c>
      <c r="F676" s="175"/>
      <c r="G676" s="175"/>
      <c r="H676" s="175"/>
      <c r="V676" s="17"/>
      <c r="X676" s="23" t="s">
        <v>32</v>
      </c>
      <c r="Y676" s="20">
        <f>IF(B1476="PAGADO",0,C681)</f>
        <v>824.88</v>
      </c>
      <c r="AA676" s="175" t="s">
        <v>20</v>
      </c>
      <c r="AB676" s="175"/>
      <c r="AC676" s="175"/>
      <c r="AD676" s="175"/>
    </row>
    <row r="677" spans="2:41" x14ac:dyDescent="0.25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" t="s">
        <v>24</v>
      </c>
      <c r="C679" s="19">
        <f>IF(C676&gt;0,C676+C677,C677)</f>
        <v>824.88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824.88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" t="s">
        <v>9</v>
      </c>
      <c r="C680" s="20">
        <f>C704</f>
        <v>0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0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824.88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824.88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16.5" customHeight="1" x14ac:dyDescent="0.35">
      <c r="B682" s="189" t="str">
        <f>IF(C681&lt;0,"NO PAGAR","COBRAR'")</f>
        <v>COBRAR'</v>
      </c>
      <c r="C682" s="189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77" t="str">
        <f>IF(Y681&lt;0,"NO PAGAR","COBRAR'")</f>
        <v>COBRAR'</v>
      </c>
      <c r="Y682" s="17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15.75" customHeight="1" x14ac:dyDescent="0.25">
      <c r="B683" s="190"/>
      <c r="C683" s="19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68" t="s">
        <v>9</v>
      </c>
      <c r="C684" s="16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68" t="s">
        <v>9</v>
      </c>
      <c r="Y684" s="169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 FAVOR '</v>
      </c>
      <c r="C685" s="10" t="b">
        <f>IF(Y636&lt;=0,Y636*-1)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 FAVOR'</v>
      </c>
      <c r="Y685" s="10" t="b">
        <f>IF(C681&lt;=0,C681*-1)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16</v>
      </c>
      <c r="C692" s="10"/>
      <c r="E692" s="170" t="s">
        <v>7</v>
      </c>
      <c r="F692" s="171"/>
      <c r="G692" s="172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70" t="s">
        <v>7</v>
      </c>
      <c r="AB692" s="171"/>
      <c r="AC692" s="172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 x14ac:dyDescent="0.25">
      <c r="B694" s="12"/>
      <c r="C694" s="10"/>
      <c r="N694" s="170" t="s">
        <v>7</v>
      </c>
      <c r="O694" s="171"/>
      <c r="P694" s="171"/>
      <c r="Q694" s="172"/>
      <c r="R694" s="18">
        <f>SUM(R678:R693)</f>
        <v>0</v>
      </c>
      <c r="S694" s="3"/>
      <c r="V694" s="17"/>
      <c r="X694" s="12"/>
      <c r="Y694" s="10"/>
      <c r="AJ694" s="170" t="s">
        <v>7</v>
      </c>
      <c r="AK694" s="171"/>
      <c r="AL694" s="171"/>
      <c r="AM694" s="172"/>
      <c r="AN694" s="18">
        <f>SUM(AN678:AN693)</f>
        <v>0</v>
      </c>
      <c r="AO694" s="3"/>
    </row>
    <row r="695" spans="2:41" x14ac:dyDescent="0.25">
      <c r="B695" s="12"/>
      <c r="C695" s="10"/>
      <c r="V695" s="17"/>
      <c r="X695" s="12"/>
      <c r="Y695" s="10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E697" s="14"/>
      <c r="V697" s="17"/>
      <c r="X697" s="12"/>
      <c r="Y697" s="10"/>
      <c r="AA697" s="14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1"/>
      <c r="C703" s="10"/>
      <c r="V703" s="17"/>
      <c r="X703" s="11"/>
      <c r="Y703" s="10"/>
    </row>
    <row r="704" spans="2:41" x14ac:dyDescent="0.25">
      <c r="B704" s="15" t="s">
        <v>18</v>
      </c>
      <c r="C704" s="16">
        <f>SUM(C685:C703)</f>
        <v>0</v>
      </c>
      <c r="D704" t="s">
        <v>22</v>
      </c>
      <c r="E704" t="s">
        <v>21</v>
      </c>
      <c r="V704" s="17"/>
      <c r="X704" s="15" t="s">
        <v>18</v>
      </c>
      <c r="Y704" s="16">
        <f>SUM(Y685:Y703)</f>
        <v>0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173" t="s">
        <v>29</v>
      </c>
      <c r="AD718" s="173"/>
      <c r="AE718" s="173"/>
    </row>
    <row r="719" spans="5:31" ht="15" customHeight="1" x14ac:dyDescent="0.4">
      <c r="I719" s="76"/>
      <c r="J719" s="76"/>
      <c r="V719" s="17"/>
      <c r="AC719" s="173"/>
      <c r="AD719" s="173"/>
      <c r="AE719" s="173"/>
    </row>
    <row r="720" spans="5:31" ht="15" customHeight="1" x14ac:dyDescent="0.4">
      <c r="H720" s="76"/>
      <c r="I720" s="76"/>
      <c r="J720" s="76"/>
      <c r="V720" s="17"/>
      <c r="AC720" s="173"/>
      <c r="AD720" s="173"/>
      <c r="AE720" s="173"/>
    </row>
    <row r="721" spans="2:41" x14ac:dyDescent="0.25">
      <c r="B721" s="186" t="s">
        <v>69</v>
      </c>
      <c r="F721" s="187" t="s">
        <v>28</v>
      </c>
      <c r="G721" s="187"/>
      <c r="H721" s="187"/>
      <c r="V721" s="17"/>
    </row>
    <row r="722" spans="2:41" x14ac:dyDescent="0.25">
      <c r="B722" s="186"/>
      <c r="F722" s="187"/>
      <c r="G722" s="187"/>
      <c r="H722" s="187"/>
      <c r="V722" s="17"/>
    </row>
    <row r="723" spans="2:41" ht="26.25" customHeight="1" x14ac:dyDescent="0.35">
      <c r="B723" s="186"/>
      <c r="F723" s="187"/>
      <c r="G723" s="187"/>
      <c r="H723" s="187"/>
      <c r="V723" s="17"/>
      <c r="X723" s="22" t="s">
        <v>69</v>
      </c>
    </row>
    <row r="724" spans="2:41" ht="23.25" x14ac:dyDescent="0.35">
      <c r="B724" s="23" t="s">
        <v>32</v>
      </c>
      <c r="C724" s="20">
        <f>IF(X676="PAGADO",0,Y681)</f>
        <v>824.88</v>
      </c>
      <c r="E724" s="175" t="s">
        <v>557</v>
      </c>
      <c r="F724" s="175"/>
      <c r="G724" s="175"/>
      <c r="H724" s="175"/>
      <c r="V724" s="17"/>
      <c r="X724" s="23" t="s">
        <v>32</v>
      </c>
      <c r="Y724" s="20">
        <f>IF(B724="PAGADO",0,C729)</f>
        <v>824.88</v>
      </c>
      <c r="AA724" s="175" t="s">
        <v>20</v>
      </c>
      <c r="AB724" s="175"/>
      <c r="AC724" s="175"/>
      <c r="AD724" s="175"/>
    </row>
    <row r="725" spans="2:41" x14ac:dyDescent="0.25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" t="s">
        <v>24</v>
      </c>
      <c r="C727" s="19">
        <f>IF(C724&gt;0,C724+C725,C725)</f>
        <v>824.88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824.88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" t="s">
        <v>9</v>
      </c>
      <c r="C728" s="20">
        <f>C751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6" t="s">
        <v>25</v>
      </c>
      <c r="C729" s="21">
        <f>C727-C728</f>
        <v>824.88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824.88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 x14ac:dyDescent="0.4">
      <c r="B730" s="176" t="str">
        <f>IF(C729&lt;0,"NO PAGAR","COBRAR")</f>
        <v>COBRAR</v>
      </c>
      <c r="C730" s="176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76" t="str">
        <f>IF(Y729&lt;0,"NO PAGAR","COBRAR")</f>
        <v>COBRAR</v>
      </c>
      <c r="Y730" s="176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68" t="s">
        <v>9</v>
      </c>
      <c r="C731" s="16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68" t="s">
        <v>9</v>
      </c>
      <c r="Y731" s="16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IF(C765&lt;0,"SALDO A FAVOR","SALDO ADELANTAD0'")</f>
        <v>SALDO ADELANTAD0'</v>
      </c>
      <c r="C732" s="10" t="b">
        <f>IF(Y676&lt;=0,Y676*-1)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 FAVOR'</v>
      </c>
      <c r="Y732" s="10" t="b">
        <f>IF(C729&lt;=0,C729*-1)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17</v>
      </c>
      <c r="C740" s="10"/>
      <c r="E740" s="170" t="s">
        <v>7</v>
      </c>
      <c r="F740" s="171"/>
      <c r="G740" s="172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70" t="s">
        <v>7</v>
      </c>
      <c r="AB740" s="171"/>
      <c r="AC740" s="172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170" t="s">
        <v>7</v>
      </c>
      <c r="O742" s="171"/>
      <c r="P742" s="171"/>
      <c r="Q742" s="172"/>
      <c r="R742" s="18">
        <f>SUM(R726:R741)</f>
        <v>0</v>
      </c>
      <c r="S742" s="3"/>
      <c r="V742" s="17"/>
      <c r="X742" s="12"/>
      <c r="Y742" s="10"/>
      <c r="AJ742" s="170" t="s">
        <v>7</v>
      </c>
      <c r="AK742" s="171"/>
      <c r="AL742" s="171"/>
      <c r="AM742" s="172"/>
      <c r="AN742" s="18">
        <f>SUM(AN726:AN741)</f>
        <v>0</v>
      </c>
      <c r="AO742" s="3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E745" s="14"/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1"/>
      <c r="C750" s="10"/>
      <c r="V750" s="17"/>
      <c r="X750" s="11"/>
      <c r="Y750" s="10"/>
    </row>
    <row r="751" spans="2:41" x14ac:dyDescent="0.25">
      <c r="B751" s="15" t="s">
        <v>18</v>
      </c>
      <c r="C751" s="16">
        <f>SUM(C732:C750)</f>
        <v>0</v>
      </c>
      <c r="V751" s="17"/>
      <c r="X751" s="15" t="s">
        <v>18</v>
      </c>
      <c r="Y751" s="16">
        <f>SUM(Y732:Y750)</f>
        <v>0</v>
      </c>
    </row>
    <row r="752" spans="2:41" x14ac:dyDescent="0.25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 x14ac:dyDescent="0.25">
      <c r="E753" s="1" t="s">
        <v>19</v>
      </c>
      <c r="V753" s="17"/>
      <c r="AA753" s="1" t="s">
        <v>19</v>
      </c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5">
      <c r="V763" s="17"/>
    </row>
    <row r="764" spans="1:43" ht="15" customHeight="1" x14ac:dyDescent="0.4">
      <c r="H764" s="76" t="s">
        <v>30</v>
      </c>
      <c r="I764" s="76"/>
      <c r="J764" s="76"/>
      <c r="V764" s="17"/>
      <c r="AA764" s="174" t="s">
        <v>31</v>
      </c>
      <c r="AB764" s="174"/>
      <c r="AC764" s="174"/>
    </row>
    <row r="765" spans="1:43" ht="15" customHeight="1" x14ac:dyDescent="0.4">
      <c r="H765" s="76"/>
      <c r="I765" s="76"/>
      <c r="J765" s="76"/>
      <c r="V765" s="17"/>
      <c r="AA765" s="174"/>
      <c r="AB765" s="174"/>
      <c r="AC765" s="174"/>
    </row>
    <row r="766" spans="1:43" x14ac:dyDescent="0.25">
      <c r="V766" s="17"/>
    </row>
    <row r="767" spans="1:43" x14ac:dyDescent="0.25">
      <c r="V767" s="17"/>
    </row>
    <row r="768" spans="1:43" ht="23.25" x14ac:dyDescent="0.35">
      <c r="B768" s="24" t="s">
        <v>69</v>
      </c>
      <c r="V768" s="17"/>
      <c r="X768" s="22" t="s">
        <v>69</v>
      </c>
    </row>
    <row r="769" spans="2:41" ht="23.25" x14ac:dyDescent="0.35">
      <c r="B769" s="23" t="s">
        <v>32</v>
      </c>
      <c r="C769" s="20">
        <f>IF(X724="PAGADO",0,C729)</f>
        <v>824.88</v>
      </c>
      <c r="E769" s="175" t="s">
        <v>557</v>
      </c>
      <c r="F769" s="175"/>
      <c r="G769" s="175"/>
      <c r="H769" s="175"/>
      <c r="V769" s="17"/>
      <c r="X769" s="23" t="s">
        <v>32</v>
      </c>
      <c r="Y769" s="20">
        <f>IF(B1569="PAGADO",0,C774)</f>
        <v>824.88</v>
      </c>
      <c r="AA769" s="175" t="s">
        <v>20</v>
      </c>
      <c r="AB769" s="175"/>
      <c r="AC769" s="175"/>
      <c r="AD769" s="175"/>
    </row>
    <row r="770" spans="2:41" x14ac:dyDescent="0.25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 x14ac:dyDescent="0.25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" t="s">
        <v>24</v>
      </c>
      <c r="C772" s="19">
        <f>IF(C769&gt;0,C769+C770,C770)</f>
        <v>824.88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824.88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" t="s">
        <v>9</v>
      </c>
      <c r="C773" s="20">
        <f>C797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6" t="s">
        <v>26</v>
      </c>
      <c r="C774" s="21">
        <f>C772-C773</f>
        <v>824.88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824.88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 x14ac:dyDescent="0.3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77" t="str">
        <f>IF(Y774&lt;0,"NO PAGAR","COBRAR'")</f>
        <v>COBRAR'</v>
      </c>
      <c r="Y775" s="177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 x14ac:dyDescent="0.35">
      <c r="B776" s="177" t="str">
        <f>IF(C774&lt;0,"NO PAGAR","COBRAR'")</f>
        <v>COBRAR'</v>
      </c>
      <c r="C776" s="17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68" t="s">
        <v>9</v>
      </c>
      <c r="C777" s="169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68" t="s">
        <v>9</v>
      </c>
      <c r="Y777" s="169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9" t="str">
        <f>IF(Y729&lt;0,"SALDO ADELANTADO","SALDO A FAVOR '")</f>
        <v>SALDO A FAVOR '</v>
      </c>
      <c r="C778" s="10" t="b">
        <f>IF(Y729&lt;=0,Y729*-1)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 FAVOR'</v>
      </c>
      <c r="Y778" s="10" t="b">
        <f>IF(C774&lt;=0,C774*-1)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16</v>
      </c>
      <c r="C785" s="10"/>
      <c r="E785" s="170" t="s">
        <v>7</v>
      </c>
      <c r="F785" s="171"/>
      <c r="G785" s="172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70" t="s">
        <v>7</v>
      </c>
      <c r="AB785" s="171"/>
      <c r="AC785" s="172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 x14ac:dyDescent="0.25">
      <c r="B787" s="12"/>
      <c r="C787" s="10"/>
      <c r="N787" s="170" t="s">
        <v>7</v>
      </c>
      <c r="O787" s="171"/>
      <c r="P787" s="171"/>
      <c r="Q787" s="172"/>
      <c r="R787" s="18">
        <f>SUM(R771:R786)</f>
        <v>0</v>
      </c>
      <c r="S787" s="3"/>
      <c r="V787" s="17"/>
      <c r="X787" s="12"/>
      <c r="Y787" s="10"/>
      <c r="AJ787" s="170" t="s">
        <v>7</v>
      </c>
      <c r="AK787" s="171"/>
      <c r="AL787" s="171"/>
      <c r="AM787" s="172"/>
      <c r="AN787" s="18">
        <f>SUM(AN771:AN786)</f>
        <v>0</v>
      </c>
      <c r="AO787" s="3"/>
    </row>
    <row r="788" spans="2:41" x14ac:dyDescent="0.25">
      <c r="B788" s="12"/>
      <c r="C788" s="10"/>
      <c r="V788" s="17"/>
      <c r="X788" s="12"/>
      <c r="Y788" s="10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E790" s="14"/>
      <c r="V790" s="17"/>
      <c r="X790" s="12"/>
      <c r="Y790" s="10"/>
      <c r="AA790" s="14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1"/>
      <c r="C796" s="10"/>
      <c r="V796" s="17"/>
      <c r="X796" s="11"/>
      <c r="Y796" s="10"/>
    </row>
    <row r="797" spans="2:41" x14ac:dyDescent="0.25">
      <c r="B797" s="15" t="s">
        <v>18</v>
      </c>
      <c r="C797" s="16">
        <f>SUM(C778:C796)</f>
        <v>0</v>
      </c>
      <c r="D797" t="s">
        <v>22</v>
      </c>
      <c r="E797" t="s">
        <v>21</v>
      </c>
      <c r="V797" s="17"/>
      <c r="X797" s="15" t="s">
        <v>18</v>
      </c>
      <c r="Y797" s="16">
        <f>SUM(Y778:Y796)</f>
        <v>0</v>
      </c>
      <c r="Z797" t="s">
        <v>22</v>
      </c>
      <c r="AA797" t="s">
        <v>21</v>
      </c>
    </row>
    <row r="798" spans="2:41" x14ac:dyDescent="0.25">
      <c r="E798" s="1" t="s">
        <v>19</v>
      </c>
      <c r="V798" s="17"/>
      <c r="AA798" s="1" t="s">
        <v>19</v>
      </c>
    </row>
    <row r="799" spans="2:41" x14ac:dyDescent="0.25">
      <c r="V799" s="17"/>
    </row>
    <row r="800" spans="2:41" x14ac:dyDescent="0.25">
      <c r="V800" s="17"/>
    </row>
    <row r="801" spans="2:31" x14ac:dyDescent="0.25">
      <c r="V801" s="17"/>
    </row>
    <row r="802" spans="2:31" x14ac:dyDescent="0.25">
      <c r="V802" s="17"/>
    </row>
    <row r="803" spans="2:31" x14ac:dyDescent="0.25">
      <c r="V803" s="17"/>
    </row>
    <row r="804" spans="2:31" x14ac:dyDescent="0.25">
      <c r="V804" s="17"/>
    </row>
    <row r="805" spans="2:31" x14ac:dyDescent="0.25">
      <c r="V805" s="17"/>
    </row>
    <row r="806" spans="2:31" x14ac:dyDescent="0.25">
      <c r="V806" s="17"/>
    </row>
    <row r="807" spans="2:31" x14ac:dyDescent="0.25">
      <c r="V807" s="17"/>
    </row>
    <row r="808" spans="2:31" x14ac:dyDescent="0.25">
      <c r="V808" s="17"/>
    </row>
    <row r="809" spans="2:31" x14ac:dyDescent="0.25">
      <c r="V809" s="17"/>
    </row>
    <row r="810" spans="2:31" x14ac:dyDescent="0.25">
      <c r="V810" s="17"/>
    </row>
    <row r="811" spans="2:31" x14ac:dyDescent="0.25">
      <c r="V811" s="17"/>
      <c r="AC811" s="173" t="s">
        <v>29</v>
      </c>
      <c r="AD811" s="173"/>
      <c r="AE811" s="173"/>
    </row>
    <row r="812" spans="2:31" ht="15" customHeight="1" x14ac:dyDescent="0.4">
      <c r="H812" s="76" t="s">
        <v>28</v>
      </c>
      <c r="I812" s="76"/>
      <c r="J812" s="76"/>
      <c r="V812" s="17"/>
      <c r="AC812" s="173"/>
      <c r="AD812" s="173"/>
      <c r="AE812" s="173"/>
    </row>
    <row r="813" spans="2:31" ht="15" customHeight="1" x14ac:dyDescent="0.4">
      <c r="H813" s="76"/>
      <c r="I813" s="76"/>
      <c r="J813" s="76"/>
      <c r="V813" s="17"/>
      <c r="AC813" s="173"/>
      <c r="AD813" s="173"/>
      <c r="AE813" s="173"/>
    </row>
    <row r="814" spans="2:31" x14ac:dyDescent="0.25">
      <c r="V814" s="17"/>
    </row>
    <row r="815" spans="2:31" x14ac:dyDescent="0.25">
      <c r="V815" s="17"/>
    </row>
    <row r="816" spans="2:31" ht="23.25" x14ac:dyDescent="0.35">
      <c r="B816" s="22" t="s">
        <v>70</v>
      </c>
      <c r="V816" s="17"/>
      <c r="X816" s="22" t="s">
        <v>70</v>
      </c>
    </row>
    <row r="817" spans="2:41" ht="23.25" x14ac:dyDescent="0.35">
      <c r="B817" s="23" t="s">
        <v>32</v>
      </c>
      <c r="C817" s="20">
        <f>IF(X769="PAGADO",0,Y774)</f>
        <v>824.88</v>
      </c>
      <c r="E817" s="175" t="s">
        <v>557</v>
      </c>
      <c r="F817" s="175"/>
      <c r="G817" s="175"/>
      <c r="H817" s="175"/>
      <c r="V817" s="17"/>
      <c r="X817" s="23" t="s">
        <v>32</v>
      </c>
      <c r="Y817" s="20">
        <f>IF(B817="PAGADO",0,C822)</f>
        <v>824.88</v>
      </c>
      <c r="AA817" s="175" t="s">
        <v>20</v>
      </c>
      <c r="AB817" s="175"/>
      <c r="AC817" s="175"/>
      <c r="AD817" s="175"/>
    </row>
    <row r="818" spans="2:41" x14ac:dyDescent="0.25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 x14ac:dyDescent="0.25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" t="s">
        <v>24</v>
      </c>
      <c r="C820" s="19">
        <f>IF(C817&gt;0,C817+C818,C818)</f>
        <v>824.88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824.88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" t="s">
        <v>9</v>
      </c>
      <c r="C821" s="20">
        <f>C844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6" t="s">
        <v>25</v>
      </c>
      <c r="C822" s="21">
        <f>C820-C821</f>
        <v>824.88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824.88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 x14ac:dyDescent="0.4">
      <c r="B823" s="176" t="str">
        <f>IF(C822&lt;0,"NO PAGAR","COBRAR")</f>
        <v>COBRAR</v>
      </c>
      <c r="C823" s="176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76" t="str">
        <f>IF(Y822&lt;0,"NO PAGAR","COBRAR")</f>
        <v>COBRAR</v>
      </c>
      <c r="Y823" s="176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68" t="s">
        <v>9</v>
      </c>
      <c r="C824" s="169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68" t="s">
        <v>9</v>
      </c>
      <c r="Y824" s="169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9" t="str">
        <f>IF(C858&lt;0,"SALDO A FAVOR","SALDO ADELANTAD0'")</f>
        <v>SALDO ADELANTAD0'</v>
      </c>
      <c r="C825" s="10" t="b">
        <f>IF(Y769&lt;=0,Y769*-1)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 FAVOR'</v>
      </c>
      <c r="Y825" s="10" t="b">
        <f>IF(C822&lt;=0,C822*-1)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17</v>
      </c>
      <c r="C833" s="10"/>
      <c r="E833" s="170" t="s">
        <v>7</v>
      </c>
      <c r="F833" s="171"/>
      <c r="G833" s="172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70" t="s">
        <v>7</v>
      </c>
      <c r="AB833" s="171"/>
      <c r="AC833" s="172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 x14ac:dyDescent="0.25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 x14ac:dyDescent="0.25">
      <c r="B835" s="12"/>
      <c r="C835" s="10"/>
      <c r="N835" s="170" t="s">
        <v>7</v>
      </c>
      <c r="O835" s="171"/>
      <c r="P835" s="171"/>
      <c r="Q835" s="172"/>
      <c r="R835" s="18">
        <f>SUM(R819:R834)</f>
        <v>0</v>
      </c>
      <c r="S835" s="3"/>
      <c r="V835" s="17"/>
      <c r="X835" s="12"/>
      <c r="Y835" s="10"/>
      <c r="AJ835" s="170" t="s">
        <v>7</v>
      </c>
      <c r="AK835" s="171"/>
      <c r="AL835" s="171"/>
      <c r="AM835" s="172"/>
      <c r="AN835" s="18">
        <f>SUM(AN819:AN834)</f>
        <v>0</v>
      </c>
      <c r="AO835" s="3"/>
    </row>
    <row r="836" spans="2:41" x14ac:dyDescent="0.25">
      <c r="B836" s="12"/>
      <c r="C836" s="10"/>
      <c r="V836" s="17"/>
      <c r="X836" s="12"/>
      <c r="Y836" s="10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E838" s="14"/>
      <c r="V838" s="17"/>
      <c r="X838" s="12"/>
      <c r="Y838" s="10"/>
      <c r="AA838" s="14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V841" s="17"/>
      <c r="X841" s="12"/>
      <c r="Y841" s="10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1"/>
      <c r="C843" s="10"/>
      <c r="V843" s="17"/>
      <c r="X843" s="11"/>
      <c r="Y843" s="10"/>
    </row>
    <row r="844" spans="2:41" x14ac:dyDescent="0.25">
      <c r="B844" s="15" t="s">
        <v>18</v>
      </c>
      <c r="C844" s="16">
        <f>SUM(C825:C843)</f>
        <v>0</v>
      </c>
      <c r="V844" s="17"/>
      <c r="X844" s="15" t="s">
        <v>18</v>
      </c>
      <c r="Y844" s="16">
        <f>SUM(Y825:Y843)</f>
        <v>0</v>
      </c>
    </row>
    <row r="845" spans="2:41" x14ac:dyDescent="0.25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 x14ac:dyDescent="0.25">
      <c r="E846" s="1" t="s">
        <v>19</v>
      </c>
      <c r="V846" s="17"/>
      <c r="AA846" s="1" t="s">
        <v>19</v>
      </c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5">
      <c r="V856" s="17"/>
    </row>
    <row r="857" spans="1:43" ht="15" customHeight="1" x14ac:dyDescent="0.4">
      <c r="H857" s="76" t="s">
        <v>30</v>
      </c>
      <c r="I857" s="76"/>
      <c r="J857" s="76"/>
      <c r="V857" s="17"/>
      <c r="AA857" s="174" t="s">
        <v>31</v>
      </c>
      <c r="AB857" s="174"/>
      <c r="AC857" s="174"/>
    </row>
    <row r="858" spans="1:43" ht="15" customHeight="1" x14ac:dyDescent="0.4">
      <c r="H858" s="76"/>
      <c r="I858" s="76"/>
      <c r="J858" s="76"/>
      <c r="V858" s="17"/>
      <c r="AA858" s="174"/>
      <c r="AB858" s="174"/>
      <c r="AC858" s="174"/>
    </row>
    <row r="859" spans="1:43" x14ac:dyDescent="0.25">
      <c r="V859" s="17"/>
    </row>
    <row r="860" spans="1:43" x14ac:dyDescent="0.25">
      <c r="V860" s="17"/>
    </row>
    <row r="861" spans="1:43" ht="23.25" x14ac:dyDescent="0.35">
      <c r="B861" s="24" t="s">
        <v>70</v>
      </c>
      <c r="V861" s="17"/>
      <c r="X861" s="22" t="s">
        <v>70</v>
      </c>
    </row>
    <row r="862" spans="1:43" ht="23.25" x14ac:dyDescent="0.35">
      <c r="B862" s="23" t="s">
        <v>32</v>
      </c>
      <c r="C862" s="20">
        <f>IF(X817="PAGADO",0,C822)</f>
        <v>824.88</v>
      </c>
      <c r="E862" s="175" t="s">
        <v>557</v>
      </c>
      <c r="F862" s="175"/>
      <c r="G862" s="175"/>
      <c r="H862" s="175"/>
      <c r="V862" s="17"/>
      <c r="X862" s="23" t="s">
        <v>32</v>
      </c>
      <c r="Y862" s="20">
        <f>IF(B1662="PAGADO",0,C867)</f>
        <v>824.88</v>
      </c>
      <c r="AA862" s="175" t="s">
        <v>20</v>
      </c>
      <c r="AB862" s="175"/>
      <c r="AC862" s="175"/>
      <c r="AD862" s="175"/>
    </row>
    <row r="863" spans="1:43" x14ac:dyDescent="0.25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 x14ac:dyDescent="0.25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" t="s">
        <v>24</v>
      </c>
      <c r="C865" s="19">
        <f>IF(C862&gt;0,C862+C863,C863)</f>
        <v>824.88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824.88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" t="s">
        <v>9</v>
      </c>
      <c r="C866" s="20">
        <f>C890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6" t="s">
        <v>26</v>
      </c>
      <c r="C867" s="21">
        <f>C865-C866</f>
        <v>824.88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824.88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 x14ac:dyDescent="0.3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77" t="str">
        <f>IF(Y867&lt;0,"NO PAGAR","COBRAR'")</f>
        <v>COBRAR'</v>
      </c>
      <c r="Y868" s="177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 x14ac:dyDescent="0.35">
      <c r="B869" s="177" t="str">
        <f>IF(C867&lt;0,"NO PAGAR","COBRAR'")</f>
        <v>COBRAR'</v>
      </c>
      <c r="C869" s="17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68" t="s">
        <v>9</v>
      </c>
      <c r="C870" s="169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68" t="s">
        <v>9</v>
      </c>
      <c r="Y870" s="169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9" t="str">
        <f>IF(Y822&lt;0,"SALDO ADELANTADO","SALDO A FAVOR '")</f>
        <v>SALDO A FAVOR '</v>
      </c>
      <c r="C871" s="10" t="b">
        <f>IF(Y822&lt;=0,Y822*-1)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 FAVOR'</v>
      </c>
      <c r="Y871" s="10" t="b">
        <f>IF(C867&lt;=0,C867*-1)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16</v>
      </c>
      <c r="C878" s="10"/>
      <c r="E878" s="170" t="s">
        <v>7</v>
      </c>
      <c r="F878" s="171"/>
      <c r="G878" s="172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70" t="s">
        <v>7</v>
      </c>
      <c r="AB878" s="171"/>
      <c r="AC878" s="172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 x14ac:dyDescent="0.25">
      <c r="B880" s="12"/>
      <c r="C880" s="10"/>
      <c r="N880" s="170" t="s">
        <v>7</v>
      </c>
      <c r="O880" s="171"/>
      <c r="P880" s="171"/>
      <c r="Q880" s="172"/>
      <c r="R880" s="18">
        <f>SUM(R864:R879)</f>
        <v>0</v>
      </c>
      <c r="S880" s="3"/>
      <c r="V880" s="17"/>
      <c r="X880" s="12"/>
      <c r="Y880" s="10"/>
      <c r="AJ880" s="170" t="s">
        <v>7</v>
      </c>
      <c r="AK880" s="171"/>
      <c r="AL880" s="171"/>
      <c r="AM880" s="172"/>
      <c r="AN880" s="18">
        <f>SUM(AN864:AN879)</f>
        <v>0</v>
      </c>
      <c r="AO880" s="3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E883" s="14"/>
      <c r="V883" s="17"/>
      <c r="X883" s="12"/>
      <c r="Y883" s="10"/>
      <c r="AA883" s="14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2"/>
      <c r="C887" s="10"/>
      <c r="V887" s="17"/>
      <c r="X887" s="12"/>
      <c r="Y887" s="10"/>
    </row>
    <row r="888" spans="2:27" x14ac:dyDescent="0.25">
      <c r="B888" s="12"/>
      <c r="C888" s="10"/>
      <c r="V888" s="17"/>
      <c r="X888" s="12"/>
      <c r="Y888" s="10"/>
    </row>
    <row r="889" spans="2:27" x14ac:dyDescent="0.25">
      <c r="B889" s="11"/>
      <c r="C889" s="10"/>
      <c r="V889" s="17"/>
      <c r="X889" s="11"/>
      <c r="Y889" s="10"/>
    </row>
    <row r="890" spans="2:27" x14ac:dyDescent="0.25">
      <c r="B890" s="15" t="s">
        <v>18</v>
      </c>
      <c r="C890" s="16">
        <f>SUM(C871:C889)</f>
        <v>0</v>
      </c>
      <c r="D890" t="s">
        <v>22</v>
      </c>
      <c r="E890" t="s">
        <v>21</v>
      </c>
      <c r="V890" s="17"/>
      <c r="X890" s="15" t="s">
        <v>18</v>
      </c>
      <c r="Y890" s="16">
        <f>SUM(Y871:Y889)</f>
        <v>0</v>
      </c>
      <c r="Z890" t="s">
        <v>22</v>
      </c>
      <c r="AA890" t="s">
        <v>21</v>
      </c>
    </row>
    <row r="891" spans="2:27" x14ac:dyDescent="0.25">
      <c r="E891" s="1" t="s">
        <v>19</v>
      </c>
      <c r="V891" s="17"/>
      <c r="AA891" s="1" t="s">
        <v>19</v>
      </c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</row>
    <row r="904" spans="2:41" x14ac:dyDescent="0.25">
      <c r="V904" s="17"/>
    </row>
    <row r="905" spans="2:41" x14ac:dyDescent="0.25">
      <c r="V905" s="17"/>
      <c r="AC905" s="173" t="s">
        <v>29</v>
      </c>
      <c r="AD905" s="173"/>
      <c r="AE905" s="173"/>
    </row>
    <row r="906" spans="2:41" ht="15" customHeight="1" x14ac:dyDescent="0.4">
      <c r="H906" s="76" t="s">
        <v>28</v>
      </c>
      <c r="I906" s="76"/>
      <c r="J906" s="76"/>
      <c r="V906" s="17"/>
      <c r="AC906" s="173"/>
      <c r="AD906" s="173"/>
      <c r="AE906" s="173"/>
    </row>
    <row r="907" spans="2:41" ht="15" customHeight="1" x14ac:dyDescent="0.4">
      <c r="H907" s="76"/>
      <c r="I907" s="76"/>
      <c r="J907" s="76"/>
      <c r="V907" s="17"/>
      <c r="AC907" s="173"/>
      <c r="AD907" s="173"/>
      <c r="AE907" s="173"/>
    </row>
    <row r="908" spans="2:41" x14ac:dyDescent="0.25">
      <c r="V908" s="17"/>
    </row>
    <row r="909" spans="2:41" x14ac:dyDescent="0.25">
      <c r="V909" s="17"/>
    </row>
    <row r="910" spans="2:41" ht="23.25" x14ac:dyDescent="0.35">
      <c r="B910" s="22" t="s">
        <v>71</v>
      </c>
      <c r="V910" s="17"/>
      <c r="X910" s="22" t="s">
        <v>71</v>
      </c>
    </row>
    <row r="911" spans="2:41" ht="23.25" x14ac:dyDescent="0.35">
      <c r="B911" s="23" t="s">
        <v>32</v>
      </c>
      <c r="C911" s="20">
        <f>IF(X862="PAGADO",0,Y867)</f>
        <v>824.88</v>
      </c>
      <c r="E911" s="175" t="s">
        <v>557</v>
      </c>
      <c r="F911" s="175"/>
      <c r="G911" s="175"/>
      <c r="H911" s="175"/>
      <c r="V911" s="17"/>
      <c r="X911" s="23" t="s">
        <v>32</v>
      </c>
      <c r="Y911" s="20">
        <f>IF(B911="PAGADO",0,C916)</f>
        <v>824.88</v>
      </c>
      <c r="AA911" s="175" t="s">
        <v>20</v>
      </c>
      <c r="AB911" s="175"/>
      <c r="AC911" s="175"/>
      <c r="AD911" s="175"/>
    </row>
    <row r="912" spans="2:41" x14ac:dyDescent="0.25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 x14ac:dyDescent="0.25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" t="s">
        <v>24</v>
      </c>
      <c r="C914" s="19">
        <f>IF(C911&gt;0,C911+C912,C912)</f>
        <v>824.88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824.88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9</v>
      </c>
      <c r="C915" s="20">
        <f>C938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6" t="s">
        <v>25</v>
      </c>
      <c r="C916" s="21">
        <f>C914-C915</f>
        <v>824.88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824.88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 x14ac:dyDescent="0.4">
      <c r="B917" s="176" t="str">
        <f>IF(C916&lt;0,"NO PAGAR","COBRAR")</f>
        <v>COBRAR</v>
      </c>
      <c r="C917" s="176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76" t="str">
        <f>IF(Y916&lt;0,"NO PAGAR","COBRAR")</f>
        <v>COBRAR</v>
      </c>
      <c r="Y917" s="176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68" t="s">
        <v>9</v>
      </c>
      <c r="C918" s="169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68" t="s">
        <v>9</v>
      </c>
      <c r="Y918" s="169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IF(C952&lt;0,"SALDO A FAVOR","SALDO ADELANTAD0'")</f>
        <v>SALDO ADELANTAD0'</v>
      </c>
      <c r="C919" s="10" t="b">
        <f>IF(Y867&lt;=0,Y867*-1)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 FAVOR'</v>
      </c>
      <c r="Y919" s="10" t="b">
        <f>IF(C916&lt;=0,C916*-1)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70" t="s">
        <v>7</v>
      </c>
      <c r="F927" s="171"/>
      <c r="G927" s="172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70" t="s">
        <v>7</v>
      </c>
      <c r="AB927" s="171"/>
      <c r="AC927" s="172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 x14ac:dyDescent="0.25">
      <c r="B929" s="12"/>
      <c r="C929" s="10"/>
      <c r="N929" s="170" t="s">
        <v>7</v>
      </c>
      <c r="O929" s="171"/>
      <c r="P929" s="171"/>
      <c r="Q929" s="172"/>
      <c r="R929" s="18">
        <f>SUM(R913:R928)</f>
        <v>0</v>
      </c>
      <c r="S929" s="3"/>
      <c r="V929" s="17"/>
      <c r="X929" s="12"/>
      <c r="Y929" s="10"/>
      <c r="AJ929" s="170" t="s">
        <v>7</v>
      </c>
      <c r="AK929" s="171"/>
      <c r="AL929" s="171"/>
      <c r="AM929" s="172"/>
      <c r="AN929" s="18">
        <f>SUM(AN913:AN928)</f>
        <v>0</v>
      </c>
      <c r="AO929" s="3"/>
    </row>
    <row r="930" spans="2:41" x14ac:dyDescent="0.25">
      <c r="B930" s="12"/>
      <c r="C930" s="10"/>
      <c r="V930" s="17"/>
      <c r="X930" s="12"/>
      <c r="Y930" s="10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E932" s="14"/>
      <c r="V932" s="17"/>
      <c r="X932" s="12"/>
      <c r="Y932" s="10"/>
      <c r="AA932" s="14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1"/>
      <c r="C937" s="10"/>
      <c r="V937" s="17"/>
      <c r="X937" s="11"/>
      <c r="Y937" s="10"/>
    </row>
    <row r="938" spans="2:41" x14ac:dyDescent="0.25">
      <c r="B938" s="15" t="s">
        <v>18</v>
      </c>
      <c r="C938" s="16">
        <f>SUM(C919:C937)</f>
        <v>0</v>
      </c>
      <c r="V938" s="17"/>
      <c r="X938" s="15" t="s">
        <v>18</v>
      </c>
      <c r="Y938" s="16">
        <f>SUM(Y919:Y937)</f>
        <v>0</v>
      </c>
    </row>
    <row r="939" spans="2:41" x14ac:dyDescent="0.25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 x14ac:dyDescent="0.25">
      <c r="E940" s="1" t="s">
        <v>19</v>
      </c>
      <c r="V940" s="17"/>
      <c r="AA940" s="1" t="s">
        <v>19</v>
      </c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5">
      <c r="V950" s="17"/>
    </row>
    <row r="951" spans="1:43" ht="15" customHeight="1" x14ac:dyDescent="0.4">
      <c r="H951" s="76" t="s">
        <v>30</v>
      </c>
      <c r="I951" s="76"/>
      <c r="J951" s="76"/>
      <c r="V951" s="17"/>
      <c r="AA951" s="174" t="s">
        <v>31</v>
      </c>
      <c r="AB951" s="174"/>
      <c r="AC951" s="174"/>
    </row>
    <row r="952" spans="1:43" ht="15" customHeight="1" x14ac:dyDescent="0.4">
      <c r="H952" s="76"/>
      <c r="I952" s="76"/>
      <c r="J952" s="76"/>
      <c r="V952" s="17"/>
      <c r="AA952" s="174"/>
      <c r="AB952" s="174"/>
      <c r="AC952" s="174"/>
    </row>
    <row r="953" spans="1:43" x14ac:dyDescent="0.25">
      <c r="V953" s="17"/>
    </row>
    <row r="954" spans="1:43" x14ac:dyDescent="0.25">
      <c r="V954" s="17"/>
    </row>
    <row r="955" spans="1:43" ht="23.25" x14ac:dyDescent="0.35">
      <c r="B955" s="24" t="s">
        <v>73</v>
      </c>
      <c r="V955" s="17"/>
      <c r="X955" s="22" t="s">
        <v>71</v>
      </c>
    </row>
    <row r="956" spans="1:43" ht="23.25" x14ac:dyDescent="0.35">
      <c r="B956" s="23" t="s">
        <v>32</v>
      </c>
      <c r="C956" s="20">
        <f>IF(X911="PAGADO",0,C916)</f>
        <v>824.88</v>
      </c>
      <c r="E956" s="175" t="s">
        <v>557</v>
      </c>
      <c r="F956" s="175"/>
      <c r="G956" s="175"/>
      <c r="H956" s="175"/>
      <c r="V956" s="17"/>
      <c r="X956" s="23" t="s">
        <v>32</v>
      </c>
      <c r="Y956" s="20">
        <f>IF(B1756="PAGADO",0,C961)</f>
        <v>824.88</v>
      </c>
      <c r="AA956" s="175" t="s">
        <v>20</v>
      </c>
      <c r="AB956" s="175"/>
      <c r="AC956" s="175"/>
      <c r="AD956" s="175"/>
    </row>
    <row r="957" spans="1:43" x14ac:dyDescent="0.25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 x14ac:dyDescent="0.25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1" t="s">
        <v>24</v>
      </c>
      <c r="C959" s="19">
        <f>IF(C956&gt;0,C956+C957,C957)</f>
        <v>824.88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824.88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" t="s">
        <v>9</v>
      </c>
      <c r="C960" s="20">
        <f>C984</f>
        <v>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6" t="s">
        <v>26</v>
      </c>
      <c r="C961" s="21">
        <f>C959-C960</f>
        <v>824.88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824.88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 x14ac:dyDescent="0.3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77" t="str">
        <f>IF(Y961&lt;0,"NO PAGAR","COBRAR'")</f>
        <v>COBRAR'</v>
      </c>
      <c r="Y962" s="177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 x14ac:dyDescent="0.35">
      <c r="B963" s="177" t="str">
        <f>IF(C961&lt;0,"NO PAGAR","COBRAR'")</f>
        <v>COBRAR'</v>
      </c>
      <c r="C963" s="17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68" t="s">
        <v>9</v>
      </c>
      <c r="C964" s="169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68" t="s">
        <v>9</v>
      </c>
      <c r="Y964" s="169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IF(Y916&lt;0,"SALDO ADELANTADO","SALDO A FAVOR '")</f>
        <v>SALDO A FAVOR '</v>
      </c>
      <c r="C965" s="10" t="b">
        <f>IF(Y916&lt;=0,Y916*-1)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 FAVOR'</v>
      </c>
      <c r="Y965" s="10" t="b">
        <f>IF(C961&lt;=0,C961*-1)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170" t="s">
        <v>7</v>
      </c>
      <c r="F972" s="171"/>
      <c r="G972" s="172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70" t="s">
        <v>7</v>
      </c>
      <c r="AB972" s="171"/>
      <c r="AC972" s="172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N974" s="170" t="s">
        <v>7</v>
      </c>
      <c r="O974" s="171"/>
      <c r="P974" s="171"/>
      <c r="Q974" s="172"/>
      <c r="R974" s="18">
        <f>SUM(R958:R973)</f>
        <v>0</v>
      </c>
      <c r="S974" s="3"/>
      <c r="V974" s="17"/>
      <c r="X974" s="12"/>
      <c r="Y974" s="10"/>
      <c r="AJ974" s="170" t="s">
        <v>7</v>
      </c>
      <c r="AK974" s="171"/>
      <c r="AL974" s="171"/>
      <c r="AM974" s="172"/>
      <c r="AN974" s="18">
        <f>SUM(AN958:AN973)</f>
        <v>0</v>
      </c>
      <c r="AO974" s="3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E977" s="14"/>
      <c r="V977" s="17"/>
      <c r="X977" s="12"/>
      <c r="Y977" s="10"/>
      <c r="AA977" s="14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0</v>
      </c>
      <c r="D984" t="s">
        <v>22</v>
      </c>
      <c r="E984" t="s">
        <v>21</v>
      </c>
      <c r="V984" s="17"/>
      <c r="X984" s="15" t="s">
        <v>18</v>
      </c>
      <c r="Y984" s="16">
        <f>SUM(Y965:Y983)</f>
        <v>0</v>
      </c>
      <c r="Z984" t="s">
        <v>22</v>
      </c>
      <c r="AA984" t="s">
        <v>21</v>
      </c>
    </row>
    <row r="985" spans="2:27" x14ac:dyDescent="0.25">
      <c r="E985" s="1" t="s">
        <v>19</v>
      </c>
      <c r="V985" s="17"/>
      <c r="AA985" s="1" t="s">
        <v>19</v>
      </c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  <c r="AC998" s="173" t="s">
        <v>29</v>
      </c>
      <c r="AD998" s="173"/>
      <c r="AE998" s="173"/>
    </row>
    <row r="999" spans="2:41" ht="15" customHeight="1" x14ac:dyDescent="0.4">
      <c r="H999" s="76" t="s">
        <v>28</v>
      </c>
      <c r="I999" s="76"/>
      <c r="J999" s="76"/>
      <c r="V999" s="17"/>
      <c r="AC999" s="173"/>
      <c r="AD999" s="173"/>
      <c r="AE999" s="173"/>
    </row>
    <row r="1000" spans="2:41" ht="15" customHeight="1" x14ac:dyDescent="0.4">
      <c r="H1000" s="76"/>
      <c r="I1000" s="76"/>
      <c r="J1000" s="76"/>
      <c r="V1000" s="17"/>
      <c r="AC1000" s="173"/>
      <c r="AD1000" s="173"/>
      <c r="AE1000" s="173"/>
    </row>
    <row r="1001" spans="2:41" x14ac:dyDescent="0.25">
      <c r="V1001" s="17"/>
    </row>
    <row r="1002" spans="2:41" x14ac:dyDescent="0.25">
      <c r="V1002" s="17"/>
    </row>
    <row r="1003" spans="2:41" ht="23.25" x14ac:dyDescent="0.35">
      <c r="B1003" s="22" t="s">
        <v>72</v>
      </c>
      <c r="V1003" s="17"/>
      <c r="X1003" s="22" t="s">
        <v>74</v>
      </c>
    </row>
    <row r="1004" spans="2:41" ht="23.25" x14ac:dyDescent="0.35">
      <c r="B1004" s="23" t="s">
        <v>32</v>
      </c>
      <c r="C1004" s="20">
        <f>IF(X956="PAGADO",0,Y961)</f>
        <v>824.88</v>
      </c>
      <c r="E1004" s="175" t="s">
        <v>557</v>
      </c>
      <c r="F1004" s="175"/>
      <c r="G1004" s="175"/>
      <c r="H1004" s="175"/>
      <c r="V1004" s="17"/>
      <c r="X1004" s="23" t="s">
        <v>32</v>
      </c>
      <c r="Y1004" s="20">
        <f>IF(B1004="PAGADO",0,C1009)</f>
        <v>824.88</v>
      </c>
      <c r="AA1004" s="175" t="s">
        <v>20</v>
      </c>
      <c r="AB1004" s="175"/>
      <c r="AC1004" s="175"/>
      <c r="AD1004" s="175"/>
    </row>
    <row r="1005" spans="2:41" x14ac:dyDescent="0.25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 x14ac:dyDescent="0.25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" t="s">
        <v>24</v>
      </c>
      <c r="C1007" s="19">
        <f>IF(C1004&gt;0,C1004+C1005,C1005)</f>
        <v>824.88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824.88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" t="s">
        <v>9</v>
      </c>
      <c r="C1008" s="20">
        <f>C1031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6" t="s">
        <v>25</v>
      </c>
      <c r="C1009" s="21">
        <f>C1007-C1008</f>
        <v>824.88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824.88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 x14ac:dyDescent="0.4">
      <c r="B1010" s="176" t="str">
        <f>IF(C1009&lt;0,"NO PAGAR","COBRAR")</f>
        <v>COBRAR</v>
      </c>
      <c r="C1010" s="176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76" t="str">
        <f>IF(Y1009&lt;0,"NO PAGAR","COBRAR")</f>
        <v>COBRAR</v>
      </c>
      <c r="Y1010" s="176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68" t="s">
        <v>9</v>
      </c>
      <c r="C1011" s="169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68" t="s">
        <v>9</v>
      </c>
      <c r="Y1011" s="169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9" t="str">
        <f>IF(C1045&lt;0,"SALDO A FAVOR","SALDO ADELANTAD0'")</f>
        <v>SALDO ADELANTAD0'</v>
      </c>
      <c r="C1012" s="10" t="b">
        <f>IF(Y956&lt;=0,Y956*-1)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 FAVOR'</v>
      </c>
      <c r="Y1012" s="10" t="b">
        <f>IF(C1009&lt;=0,C1009*-1)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17</v>
      </c>
      <c r="C1020" s="10"/>
      <c r="E1020" s="170" t="s">
        <v>7</v>
      </c>
      <c r="F1020" s="171"/>
      <c r="G1020" s="172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70" t="s">
        <v>7</v>
      </c>
      <c r="AB1020" s="171"/>
      <c r="AC1020" s="172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 x14ac:dyDescent="0.25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 x14ac:dyDescent="0.25">
      <c r="B1022" s="12"/>
      <c r="C1022" s="10"/>
      <c r="N1022" s="170" t="s">
        <v>7</v>
      </c>
      <c r="O1022" s="171"/>
      <c r="P1022" s="171"/>
      <c r="Q1022" s="172"/>
      <c r="R1022" s="18">
        <f>SUM(R1006:R1021)</f>
        <v>0</v>
      </c>
      <c r="S1022" s="3"/>
      <c r="V1022" s="17"/>
      <c r="X1022" s="12"/>
      <c r="Y1022" s="10"/>
      <c r="AJ1022" s="170" t="s">
        <v>7</v>
      </c>
      <c r="AK1022" s="171"/>
      <c r="AL1022" s="171"/>
      <c r="AM1022" s="172"/>
      <c r="AN1022" s="18">
        <f>SUM(AN1006:AN1021)</f>
        <v>0</v>
      </c>
      <c r="AO1022" s="3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E1025" s="14"/>
      <c r="V1025" s="17"/>
      <c r="X1025" s="12"/>
      <c r="Y1025" s="10"/>
      <c r="AA1025" s="14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2"/>
      <c r="C1028" s="10"/>
      <c r="V1028" s="17"/>
      <c r="X1028" s="12"/>
      <c r="Y1028" s="10"/>
    </row>
    <row r="1029" spans="1:43" x14ac:dyDescent="0.25">
      <c r="B1029" s="12"/>
      <c r="C1029" s="10"/>
      <c r="V1029" s="17"/>
      <c r="X1029" s="12"/>
      <c r="Y1029" s="10"/>
    </row>
    <row r="1030" spans="1:43" x14ac:dyDescent="0.25">
      <c r="B1030" s="11"/>
      <c r="C1030" s="10"/>
      <c r="V1030" s="17"/>
      <c r="X1030" s="11"/>
      <c r="Y1030" s="10"/>
    </row>
    <row r="1031" spans="1:43" x14ac:dyDescent="0.25">
      <c r="B1031" s="15" t="s">
        <v>18</v>
      </c>
      <c r="C1031" s="16">
        <f>SUM(C1012:C1030)</f>
        <v>0</v>
      </c>
      <c r="V1031" s="17"/>
      <c r="X1031" s="15" t="s">
        <v>18</v>
      </c>
      <c r="Y1031" s="16">
        <f>SUM(Y1012:Y1030)</f>
        <v>0</v>
      </c>
    </row>
    <row r="1032" spans="1:43" x14ac:dyDescent="0.25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 x14ac:dyDescent="0.25">
      <c r="E1033" s="1" t="s">
        <v>19</v>
      </c>
      <c r="V1033" s="17"/>
      <c r="AA1033" s="1" t="s">
        <v>19</v>
      </c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V1038" s="17"/>
    </row>
    <row r="1039" spans="1:43" x14ac:dyDescent="0.25">
      <c r="V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 x14ac:dyDescent="0.25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 x14ac:dyDescent="0.25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 x14ac:dyDescent="0.25">
      <c r="V1043" s="17"/>
    </row>
    <row r="1044" spans="1:43" ht="15" customHeight="1" x14ac:dyDescent="0.4">
      <c r="H1044" s="76" t="s">
        <v>30</v>
      </c>
      <c r="I1044" s="76"/>
      <c r="J1044" s="76"/>
      <c r="V1044" s="17"/>
      <c r="AA1044" s="174" t="s">
        <v>31</v>
      </c>
      <c r="AB1044" s="174"/>
      <c r="AC1044" s="174"/>
    </row>
    <row r="1045" spans="1:43" ht="15" customHeight="1" x14ac:dyDescent="0.4">
      <c r="H1045" s="76"/>
      <c r="I1045" s="76"/>
      <c r="J1045" s="76"/>
      <c r="V1045" s="17"/>
      <c r="AA1045" s="174"/>
      <c r="AB1045" s="174"/>
      <c r="AC1045" s="174"/>
    </row>
    <row r="1046" spans="1:43" x14ac:dyDescent="0.25">
      <c r="V1046" s="17"/>
    </row>
    <row r="1047" spans="1:43" x14ac:dyDescent="0.25">
      <c r="V1047" s="17"/>
    </row>
    <row r="1048" spans="1:43" ht="23.25" x14ac:dyDescent="0.35">
      <c r="B1048" s="24" t="s">
        <v>72</v>
      </c>
      <c r="V1048" s="17"/>
      <c r="X1048" s="22" t="s">
        <v>72</v>
      </c>
    </row>
    <row r="1049" spans="1:43" ht="23.25" x14ac:dyDescent="0.35">
      <c r="B1049" s="23" t="s">
        <v>32</v>
      </c>
      <c r="C1049" s="20">
        <f>IF(X1004="PAGADO",0,C1009)</f>
        <v>824.88</v>
      </c>
      <c r="E1049" s="175" t="s">
        <v>557</v>
      </c>
      <c r="F1049" s="175"/>
      <c r="G1049" s="175"/>
      <c r="H1049" s="175"/>
      <c r="V1049" s="17"/>
      <c r="X1049" s="23" t="s">
        <v>32</v>
      </c>
      <c r="Y1049" s="20">
        <f>IF(B1849="PAGADO",0,C1054)</f>
        <v>824.88</v>
      </c>
      <c r="AA1049" s="175" t="s">
        <v>20</v>
      </c>
      <c r="AB1049" s="175"/>
      <c r="AC1049" s="175"/>
      <c r="AD1049" s="175"/>
    </row>
    <row r="1050" spans="1:43" x14ac:dyDescent="0.25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 x14ac:dyDescent="0.25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 x14ac:dyDescent="0.25">
      <c r="B1052" s="1" t="s">
        <v>24</v>
      </c>
      <c r="C1052" s="19">
        <f>IF(C1049&gt;0,C1049+C1050,C1050)</f>
        <v>824.88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824.88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 x14ac:dyDescent="0.25">
      <c r="B1053" s="1" t="s">
        <v>9</v>
      </c>
      <c r="C1053" s="20">
        <f>C1077</f>
        <v>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 x14ac:dyDescent="0.25">
      <c r="B1054" s="6" t="s">
        <v>26</v>
      </c>
      <c r="C1054" s="21">
        <f>C1052-C1053</f>
        <v>824.88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824.88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 x14ac:dyDescent="0.3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77" t="str">
        <f>IF(Y1054&lt;0,"NO PAGAR","COBRAR'")</f>
        <v>COBRAR'</v>
      </c>
      <c r="Y1055" s="177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 x14ac:dyDescent="0.35">
      <c r="B1056" s="177" t="str">
        <f>IF(C1054&lt;0,"NO PAGAR","COBRAR'")</f>
        <v>COBRAR'</v>
      </c>
      <c r="C1056" s="17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68" t="s">
        <v>9</v>
      </c>
      <c r="C1057" s="169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68" t="s">
        <v>9</v>
      </c>
      <c r="Y1057" s="169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9" t="str">
        <f>IF(Y1009&lt;0,"SALDO ADELANTADO","SALDO A FAVOR '")</f>
        <v>SALDO A FAVOR '</v>
      </c>
      <c r="C1058" s="10" t="b">
        <f>IF(Y1009&lt;=0,Y1009*-1)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 FAVOR'</v>
      </c>
      <c r="Y1058" s="10" t="b">
        <f>IF(C1054&lt;=0,C1054*-1)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16</v>
      </c>
      <c r="C1065" s="10"/>
      <c r="E1065" s="170" t="s">
        <v>7</v>
      </c>
      <c r="F1065" s="171"/>
      <c r="G1065" s="172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70" t="s">
        <v>7</v>
      </c>
      <c r="AB1065" s="171"/>
      <c r="AC1065" s="172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 x14ac:dyDescent="0.25">
      <c r="B1067" s="12"/>
      <c r="C1067" s="10"/>
      <c r="N1067" s="170" t="s">
        <v>7</v>
      </c>
      <c r="O1067" s="171"/>
      <c r="P1067" s="171"/>
      <c r="Q1067" s="172"/>
      <c r="R1067" s="18">
        <f>SUM(R1051:R1066)</f>
        <v>0</v>
      </c>
      <c r="S1067" s="3"/>
      <c r="V1067" s="17"/>
      <c r="X1067" s="12"/>
      <c r="Y1067" s="10"/>
      <c r="AJ1067" s="170" t="s">
        <v>7</v>
      </c>
      <c r="AK1067" s="171"/>
      <c r="AL1067" s="171"/>
      <c r="AM1067" s="172"/>
      <c r="AN1067" s="18">
        <f>SUM(AN1051:AN1066)</f>
        <v>0</v>
      </c>
      <c r="AO1067" s="3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E1070" s="14"/>
      <c r="V1070" s="17"/>
      <c r="X1070" s="12"/>
      <c r="Y1070" s="10"/>
      <c r="AA1070" s="14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1"/>
      <c r="C1076" s="10"/>
      <c r="V1076" s="17"/>
      <c r="X1076" s="11"/>
      <c r="Y1076" s="10"/>
    </row>
    <row r="1077" spans="2:27" x14ac:dyDescent="0.25">
      <c r="B1077" s="15" t="s">
        <v>18</v>
      </c>
      <c r="C1077" s="16">
        <f>SUM(C1058:C1076)</f>
        <v>0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0</v>
      </c>
      <c r="Z1077" t="s">
        <v>22</v>
      </c>
      <c r="AA1077" t="s">
        <v>21</v>
      </c>
    </row>
    <row r="1078" spans="2:27" x14ac:dyDescent="0.25">
      <c r="E1078" s="1" t="s">
        <v>19</v>
      </c>
      <c r="V1078" s="17"/>
      <c r="AA1078" s="1" t="s">
        <v>19</v>
      </c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8:B630"/>
    <mergeCell ref="B449:B451"/>
    <mergeCell ref="F449:H451"/>
    <mergeCell ref="X449:X451"/>
    <mergeCell ref="N470:Q470"/>
    <mergeCell ref="B590:C590"/>
    <mergeCell ref="B591:C591"/>
    <mergeCell ref="X591:Y591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8:AC579"/>
    <mergeCell ref="AA583:AD583"/>
    <mergeCell ref="E583:H583"/>
    <mergeCell ref="AJ649:AM649"/>
    <mergeCell ref="E647:G647"/>
    <mergeCell ref="AA554:AC554"/>
    <mergeCell ref="N556:Q556"/>
    <mergeCell ref="E631:H631"/>
    <mergeCell ref="B637:C637"/>
    <mergeCell ref="X637:Y637"/>
    <mergeCell ref="B638:C638"/>
    <mergeCell ref="X638:Y638"/>
    <mergeCell ref="AA647:AC647"/>
    <mergeCell ref="AC625:AE627"/>
    <mergeCell ref="AA631:AD631"/>
    <mergeCell ref="AJ556:AM556"/>
    <mergeCell ref="E554:G554"/>
    <mergeCell ref="F580:H582"/>
    <mergeCell ref="B580:B582"/>
    <mergeCell ref="AA599:AC599"/>
    <mergeCell ref="N601:Q601"/>
    <mergeCell ref="AJ601:AM601"/>
    <mergeCell ref="E599:G599"/>
    <mergeCell ref="X589:Y589"/>
    <mergeCell ref="X682:Y682"/>
    <mergeCell ref="B684:C684"/>
    <mergeCell ref="X684:Y684"/>
    <mergeCell ref="AA692:AC692"/>
    <mergeCell ref="N694:Q694"/>
    <mergeCell ref="B682:C683"/>
    <mergeCell ref="F628:H630"/>
    <mergeCell ref="N649:Q649"/>
    <mergeCell ref="F721:H723"/>
    <mergeCell ref="B721:B723"/>
    <mergeCell ref="AA671:AC672"/>
    <mergeCell ref="AA676:AD676"/>
    <mergeCell ref="E676:H676"/>
    <mergeCell ref="F673:H675"/>
    <mergeCell ref="B673:B675"/>
    <mergeCell ref="AJ742:AM742"/>
    <mergeCell ref="E740:G740"/>
    <mergeCell ref="AJ694:AM694"/>
    <mergeCell ref="E692:G692"/>
    <mergeCell ref="AC718:AE720"/>
    <mergeCell ref="AA724:AD724"/>
    <mergeCell ref="E724:H724"/>
    <mergeCell ref="B730:C730"/>
    <mergeCell ref="X730:Y730"/>
    <mergeCell ref="AA764:AC765"/>
    <mergeCell ref="AA769:AD769"/>
    <mergeCell ref="E769:H769"/>
    <mergeCell ref="X775:Y775"/>
    <mergeCell ref="B776:C776"/>
    <mergeCell ref="B777:C777"/>
    <mergeCell ref="X777:Y777"/>
    <mergeCell ref="B731:C731"/>
    <mergeCell ref="X731:Y731"/>
    <mergeCell ref="AA740:AC740"/>
    <mergeCell ref="N742:Q742"/>
    <mergeCell ref="E817:H817"/>
    <mergeCell ref="B823:C823"/>
    <mergeCell ref="X823:Y823"/>
    <mergeCell ref="B824:C824"/>
    <mergeCell ref="X824:Y824"/>
    <mergeCell ref="AA833:AC833"/>
    <mergeCell ref="AA785:AC785"/>
    <mergeCell ref="N787:Q787"/>
    <mergeCell ref="AJ787:AM787"/>
    <mergeCell ref="E785:G785"/>
    <mergeCell ref="AC811:AE813"/>
    <mergeCell ref="AA817:AD817"/>
    <mergeCell ref="X868:Y868"/>
    <mergeCell ref="B869:C869"/>
    <mergeCell ref="B870:C870"/>
    <mergeCell ref="X870:Y870"/>
    <mergeCell ref="AA878:AC878"/>
    <mergeCell ref="N880:Q880"/>
    <mergeCell ref="N835:Q835"/>
    <mergeCell ref="AJ835:AM835"/>
    <mergeCell ref="E833:G833"/>
    <mergeCell ref="AA857:AC858"/>
    <mergeCell ref="AA862:AD862"/>
    <mergeCell ref="E862:H862"/>
    <mergeCell ref="AJ929:AM929"/>
    <mergeCell ref="E927:G927"/>
    <mergeCell ref="AJ880:AM880"/>
    <mergeCell ref="E878:G878"/>
    <mergeCell ref="AC905:AE907"/>
    <mergeCell ref="AA911:AD911"/>
    <mergeCell ref="E911:H911"/>
    <mergeCell ref="B917:C917"/>
    <mergeCell ref="X917:Y917"/>
    <mergeCell ref="AA951:AC952"/>
    <mergeCell ref="AA956:AD956"/>
    <mergeCell ref="E956:H956"/>
    <mergeCell ref="X962:Y962"/>
    <mergeCell ref="B963:C963"/>
    <mergeCell ref="B964:C964"/>
    <mergeCell ref="X964:Y964"/>
    <mergeCell ref="B918:C918"/>
    <mergeCell ref="X918:Y918"/>
    <mergeCell ref="AA927:AC927"/>
    <mergeCell ref="N929:Q929"/>
    <mergeCell ref="E1004:H1004"/>
    <mergeCell ref="B1010:C1010"/>
    <mergeCell ref="X1010:Y1010"/>
    <mergeCell ref="B1011:C1011"/>
    <mergeCell ref="X1011:Y1011"/>
    <mergeCell ref="AA1020:AC1020"/>
    <mergeCell ref="AA972:AC972"/>
    <mergeCell ref="N974:Q974"/>
    <mergeCell ref="AJ974:AM974"/>
    <mergeCell ref="E972:G972"/>
    <mergeCell ref="AC998:AE1000"/>
    <mergeCell ref="AA1004:AD1004"/>
    <mergeCell ref="AJ1022:AM1022"/>
    <mergeCell ref="E1020:G1020"/>
    <mergeCell ref="AJ1067:AM1067"/>
    <mergeCell ref="E1065:G1065"/>
    <mergeCell ref="X1055:Y1055"/>
    <mergeCell ref="B1056:C1056"/>
    <mergeCell ref="B1057:C1057"/>
    <mergeCell ref="X1057:Y1057"/>
    <mergeCell ref="AA1065:AC1065"/>
    <mergeCell ref="N1067:Q1067"/>
    <mergeCell ref="N1022:Q1022"/>
    <mergeCell ref="AA1044:AC1045"/>
    <mergeCell ref="AA1049:AD1049"/>
    <mergeCell ref="E1049:H104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4"/>
  <sheetViews>
    <sheetView topLeftCell="X461" zoomScale="78" zoomScaleNormal="78" workbookViewId="0">
      <selection activeCell="AJ464" sqref="AJ464:AP485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75" t="s">
        <v>83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20</v>
      </c>
      <c r="AB8" s="175"/>
      <c r="AC8" s="175"/>
      <c r="AD8" s="175"/>
      <c r="AK8" s="185" t="s">
        <v>10</v>
      </c>
      <c r="AL8" s="185"/>
      <c r="AM8" s="185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70" t="s">
        <v>7</v>
      </c>
      <c r="AB24" s="171"/>
      <c r="AC24" s="17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75" t="s">
        <v>197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83</v>
      </c>
      <c r="AB53" s="175"/>
      <c r="AC53" s="175"/>
      <c r="AD53" s="175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73" t="s">
        <v>29</v>
      </c>
      <c r="AD96" s="173"/>
      <c r="AE96" s="173"/>
    </row>
    <row r="97" spans="2:41" x14ac:dyDescent="0.25">
      <c r="H97" s="174" t="s">
        <v>28</v>
      </c>
      <c r="I97" s="174"/>
      <c r="J97" s="174"/>
      <c r="V97" s="17"/>
      <c r="AC97" s="173"/>
      <c r="AD97" s="173"/>
      <c r="AE97" s="173"/>
    </row>
    <row r="98" spans="2:41" x14ac:dyDescent="0.25">
      <c r="H98" s="174"/>
      <c r="I98" s="174"/>
      <c r="J98" s="174"/>
      <c r="V98" s="17"/>
      <c r="AC98" s="173"/>
      <c r="AD98" s="173"/>
      <c r="AE98" s="173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75" t="s">
        <v>83</v>
      </c>
      <c r="F102" s="175"/>
      <c r="G102" s="175"/>
      <c r="H102" s="175"/>
      <c r="V102" s="17"/>
      <c r="X102" s="23" t="s">
        <v>32</v>
      </c>
      <c r="Y102" s="20">
        <f>IF(B102="PAGADO",0,C107)</f>
        <v>0</v>
      </c>
      <c r="AA102" s="175" t="s">
        <v>20</v>
      </c>
      <c r="AB102" s="175"/>
      <c r="AC102" s="175"/>
      <c r="AD102" s="175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76" t="str">
        <f>IF(C107&lt;0,"NO PAGAR","COBRAR")</f>
        <v>COBRAR</v>
      </c>
      <c r="C108" s="17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76" t="str">
        <f>IF(Y107&lt;0,"NO PAGAR","COBRAR")</f>
        <v>NO PAGAR</v>
      </c>
      <c r="Y108" s="17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68" t="s">
        <v>9</v>
      </c>
      <c r="C109" s="16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68" t="s">
        <v>9</v>
      </c>
      <c r="Y109" s="16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70" t="s">
        <v>7</v>
      </c>
      <c r="F118" s="171"/>
      <c r="G118" s="17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70" t="s">
        <v>7</v>
      </c>
      <c r="AB118" s="171"/>
      <c r="AC118" s="17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70" t="s">
        <v>7</v>
      </c>
      <c r="O120" s="171"/>
      <c r="P120" s="171"/>
      <c r="Q120" s="172"/>
      <c r="R120" s="18">
        <f>SUM(R104:R119)</f>
        <v>0</v>
      </c>
      <c r="S120" s="3"/>
      <c r="V120" s="17"/>
      <c r="X120" s="12"/>
      <c r="Y120" s="10"/>
      <c r="AJ120" s="170" t="s">
        <v>7</v>
      </c>
      <c r="AK120" s="171"/>
      <c r="AL120" s="171"/>
      <c r="AM120" s="172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74" t="s">
        <v>30</v>
      </c>
      <c r="I128" s="174"/>
      <c r="J128" s="174"/>
      <c r="V128" s="17"/>
      <c r="AA128" s="174" t="s">
        <v>31</v>
      </c>
      <c r="AB128" s="174"/>
      <c r="AC128" s="174"/>
    </row>
    <row r="129" spans="2:41" x14ac:dyDescent="0.25">
      <c r="H129" s="174"/>
      <c r="I129" s="174"/>
      <c r="J129" s="174"/>
      <c r="V129" s="17"/>
      <c r="AA129" s="174"/>
      <c r="AB129" s="174"/>
      <c r="AC129" s="174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75" t="s">
        <v>20</v>
      </c>
      <c r="F133" s="175"/>
      <c r="G133" s="175"/>
      <c r="H133" s="175"/>
      <c r="V133" s="17"/>
      <c r="X133" s="23" t="s">
        <v>32</v>
      </c>
      <c r="Y133" s="20">
        <f>IF(B133="PAGADO",0,C138)</f>
        <v>0</v>
      </c>
      <c r="AA133" s="175" t="s">
        <v>20</v>
      </c>
      <c r="AB133" s="175"/>
      <c r="AC133" s="175"/>
      <c r="AD133" s="175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77" t="str">
        <f>IF(Y138&lt;0,"NO PAGAR","COBRAR'")</f>
        <v>COBRAR'</v>
      </c>
      <c r="Y139" s="17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77" t="str">
        <f>IF(C138&lt;0,"NO PAGAR","COBRAR'")</f>
        <v>COBRAR'</v>
      </c>
      <c r="C140" s="17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68" t="s">
        <v>9</v>
      </c>
      <c r="C141" s="16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68" t="s">
        <v>9</v>
      </c>
      <c r="Y141" s="16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70" t="s">
        <v>7</v>
      </c>
      <c r="F149" s="171"/>
      <c r="G149" s="17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70" t="s">
        <v>7</v>
      </c>
      <c r="AB149" s="171"/>
      <c r="AC149" s="17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70" t="s">
        <v>7</v>
      </c>
      <c r="O151" s="171"/>
      <c r="P151" s="171"/>
      <c r="Q151" s="172"/>
      <c r="R151" s="18">
        <f>SUM(R135:R150)</f>
        <v>0</v>
      </c>
      <c r="S151" s="3"/>
      <c r="V151" s="17"/>
      <c r="X151" s="12"/>
      <c r="Y151" s="10"/>
      <c r="AJ151" s="170" t="s">
        <v>7</v>
      </c>
      <c r="AK151" s="171"/>
      <c r="AL151" s="171"/>
      <c r="AM151" s="172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73" t="s">
        <v>29</v>
      </c>
      <c r="AD167" s="173"/>
      <c r="AE167" s="173"/>
    </row>
    <row r="168" spans="2:41" x14ac:dyDescent="0.25">
      <c r="H168" s="174" t="s">
        <v>28</v>
      </c>
      <c r="I168" s="174"/>
      <c r="J168" s="174"/>
      <c r="V168" s="17"/>
      <c r="AC168" s="173"/>
      <c r="AD168" s="173"/>
      <c r="AE168" s="173"/>
    </row>
    <row r="169" spans="2:41" x14ac:dyDescent="0.25">
      <c r="H169" s="174"/>
      <c r="I169" s="174"/>
      <c r="J169" s="174"/>
      <c r="V169" s="17"/>
      <c r="AC169" s="173"/>
      <c r="AD169" s="173"/>
      <c r="AE169" s="173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75" t="s">
        <v>20</v>
      </c>
      <c r="F173" s="175"/>
      <c r="G173" s="175"/>
      <c r="H173" s="175"/>
      <c r="V173" s="17"/>
      <c r="X173" s="23" t="s">
        <v>32</v>
      </c>
      <c r="Y173" s="20">
        <f>IF(B172="PAGADO",0,C177)</f>
        <v>76.029999999999973</v>
      </c>
      <c r="AA173" s="175" t="s">
        <v>437</v>
      </c>
      <c r="AB173" s="175"/>
      <c r="AC173" s="175"/>
      <c r="AD173" s="175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76" t="str">
        <f>IF(C177&lt;0,"NO PAGAR","COBRAR")</f>
        <v>COBRAR</v>
      </c>
      <c r="C178" s="17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68" t="s">
        <v>9</v>
      </c>
      <c r="C179" s="16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76" t="str">
        <f>IF(Y178&lt;0,"NO PAGAR","COBRAR")</f>
        <v>NO PAGAR</v>
      </c>
      <c r="Y179" s="17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8" t="s">
        <v>9</v>
      </c>
      <c r="Y180" s="16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70" t="s">
        <v>7</v>
      </c>
      <c r="F189" s="171"/>
      <c r="G189" s="17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70" t="s">
        <v>7</v>
      </c>
      <c r="AB189" s="171"/>
      <c r="AC189" s="17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70" t="s">
        <v>7</v>
      </c>
      <c r="O191" s="171"/>
      <c r="P191" s="171"/>
      <c r="Q191" s="172"/>
      <c r="R191" s="18">
        <f>SUM(R175:R190)</f>
        <v>0</v>
      </c>
      <c r="S191" s="3"/>
      <c r="V191" s="17"/>
      <c r="X191" s="12"/>
      <c r="Y191" s="10"/>
      <c r="AJ191" s="170" t="s">
        <v>7</v>
      </c>
      <c r="AK191" s="171"/>
      <c r="AL191" s="171"/>
      <c r="AM191" s="172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74" t="s">
        <v>30</v>
      </c>
      <c r="I213" s="174"/>
      <c r="J213" s="174"/>
      <c r="V213" s="17"/>
      <c r="AA213" s="174" t="s">
        <v>31</v>
      </c>
      <c r="AB213" s="174"/>
      <c r="AC213" s="174"/>
    </row>
    <row r="214" spans="1:43" x14ac:dyDescent="0.25">
      <c r="H214" s="174"/>
      <c r="I214" s="174"/>
      <c r="J214" s="174"/>
      <c r="V214" s="17"/>
      <c r="AA214" s="174"/>
      <c r="AB214" s="174"/>
      <c r="AC214" s="174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75" t="s">
        <v>497</v>
      </c>
      <c r="F218" s="175"/>
      <c r="G218" s="175"/>
      <c r="H218" s="175"/>
      <c r="V218" s="17"/>
      <c r="X218" s="23" t="s">
        <v>32</v>
      </c>
      <c r="Y218" s="20">
        <f>IF(B239="PAGADO",0,C222)</f>
        <v>293.27999999999997</v>
      </c>
      <c r="AA218" s="175" t="s">
        <v>534</v>
      </c>
      <c r="AB218" s="175"/>
      <c r="AC218" s="175"/>
      <c r="AD218" s="175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77" t="str">
        <f>IF(C222&lt;0,"NO PAGAR","COBRAR'")</f>
        <v>COBRAR'</v>
      </c>
      <c r="C224" s="17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77" t="str">
        <f>IF(Y223&lt;0,"NO PAGAR","COBRAR'")</f>
        <v>NO PAGAR</v>
      </c>
      <c r="Y224" s="177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68" t="s">
        <v>9</v>
      </c>
      <c r="C225" s="16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68" t="s">
        <v>9</v>
      </c>
      <c r="Y226" s="16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70" t="s">
        <v>7</v>
      </c>
      <c r="F234" s="171"/>
      <c r="G234" s="17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70" t="s">
        <v>7</v>
      </c>
      <c r="AB234" s="171"/>
      <c r="AC234" s="17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70" t="s">
        <v>7</v>
      </c>
      <c r="O236" s="171"/>
      <c r="P236" s="171"/>
      <c r="Q236" s="172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70" t="s">
        <v>7</v>
      </c>
      <c r="AK236" s="171"/>
      <c r="AL236" s="171"/>
      <c r="AM236" s="172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73" t="s">
        <v>29</v>
      </c>
      <c r="AD259" s="173"/>
      <c r="AE259" s="173"/>
    </row>
    <row r="260" spans="2:41" x14ac:dyDescent="0.25">
      <c r="H260" s="174" t="s">
        <v>28</v>
      </c>
      <c r="I260" s="174"/>
      <c r="J260" s="174"/>
      <c r="V260" s="17"/>
      <c r="AC260" s="173"/>
      <c r="AD260" s="173"/>
      <c r="AE260" s="173"/>
    </row>
    <row r="261" spans="2:41" x14ac:dyDescent="0.25">
      <c r="H261" s="174"/>
      <c r="I261" s="174"/>
      <c r="J261" s="174"/>
      <c r="V261" s="17"/>
      <c r="AC261" s="173"/>
      <c r="AD261" s="173"/>
      <c r="AE261" s="173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75" t="s">
        <v>594</v>
      </c>
      <c r="F265" s="175"/>
      <c r="G265" s="175"/>
      <c r="H265" s="175"/>
      <c r="V265" s="17"/>
      <c r="X265" s="23" t="s">
        <v>32</v>
      </c>
      <c r="Y265" s="20">
        <f>IF(B264="PAGADO",0,C269)</f>
        <v>205.25000000000011</v>
      </c>
      <c r="AA265" s="175" t="s">
        <v>437</v>
      </c>
      <c r="AB265" s="175"/>
      <c r="AC265" s="175"/>
      <c r="AD265" s="175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76" t="str">
        <f>IF(C269&lt;0,"NO PAGAR","COBRAR")</f>
        <v>COBRAR</v>
      </c>
      <c r="C270" s="17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68" t="s">
        <v>9</v>
      </c>
      <c r="C271" s="16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76" t="str">
        <f>IF(Y270&lt;0,"NO PAGAR","COBRAR")</f>
        <v>COBRAR</v>
      </c>
      <c r="Y271" s="17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8" t="s">
        <v>9</v>
      </c>
      <c r="Y272" s="16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70" t="s">
        <v>7</v>
      </c>
      <c r="F281" s="171"/>
      <c r="G281" s="17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70" t="s">
        <v>7</v>
      </c>
      <c r="AB281" s="171"/>
      <c r="AC281" s="17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70" t="s">
        <v>7</v>
      </c>
      <c r="O283" s="171"/>
      <c r="P283" s="171"/>
      <c r="Q283" s="172"/>
      <c r="R283" s="18">
        <f>SUM(R267:R282)</f>
        <v>40</v>
      </c>
      <c r="S283" s="3"/>
      <c r="V283" s="17"/>
      <c r="X283" s="12"/>
      <c r="Y283" s="10"/>
      <c r="AJ283" s="170" t="s">
        <v>7</v>
      </c>
      <c r="AK283" s="171"/>
      <c r="AL283" s="171"/>
      <c r="AM283" s="172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74" t="s">
        <v>30</v>
      </c>
      <c r="I305" s="174"/>
      <c r="J305" s="174"/>
      <c r="V305" s="17"/>
      <c r="AA305" s="174" t="s">
        <v>31</v>
      </c>
      <c r="AB305" s="174"/>
      <c r="AC305" s="174"/>
    </row>
    <row r="306" spans="2:41" x14ac:dyDescent="0.25">
      <c r="H306" s="174"/>
      <c r="I306" s="174"/>
      <c r="J306" s="174"/>
      <c r="V306" s="17"/>
      <c r="AA306" s="174"/>
      <c r="AB306" s="174"/>
      <c r="AC306" s="174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75" t="s">
        <v>437</v>
      </c>
      <c r="F310" s="175"/>
      <c r="G310" s="175"/>
      <c r="H310" s="175"/>
      <c r="V310" s="17"/>
      <c r="X310" s="23" t="s">
        <v>32</v>
      </c>
      <c r="Y310" s="20">
        <f>IF(B1044="PAGADO",0,C315)</f>
        <v>-647.71</v>
      </c>
      <c r="AA310" s="175" t="s">
        <v>704</v>
      </c>
      <c r="AB310" s="175"/>
      <c r="AC310" s="175"/>
      <c r="AD310" s="175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77" t="str">
        <f>IF(Y315&lt;0,"NO PAGAR","COBRAR'")</f>
        <v>NO PAGAR</v>
      </c>
      <c r="Y316" s="17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77" t="str">
        <f>IF(C315&lt;0,"NO PAGAR","COBRAR'")</f>
        <v>NO PAGAR</v>
      </c>
      <c r="C317" s="17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68" t="s">
        <v>9</v>
      </c>
      <c r="C318" s="169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68" t="s">
        <v>9</v>
      </c>
      <c r="Y318" s="16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672</v>
      </c>
      <c r="C326" s="10">
        <v>47.05</v>
      </c>
      <c r="E326" s="170" t="s">
        <v>7</v>
      </c>
      <c r="F326" s="171"/>
      <c r="G326" s="17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70" t="s">
        <v>7</v>
      </c>
      <c r="AB326" s="171"/>
      <c r="AC326" s="17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70" t="s">
        <v>7</v>
      </c>
      <c r="O328" s="171"/>
      <c r="P328" s="171"/>
      <c r="Q328" s="172"/>
      <c r="R328" s="18">
        <f>SUM(R312:R327)</f>
        <v>2600</v>
      </c>
      <c r="S328" s="3"/>
      <c r="V328" s="17"/>
      <c r="X328" s="12"/>
      <c r="Y328" s="10"/>
      <c r="AJ328" s="170" t="s">
        <v>7</v>
      </c>
      <c r="AK328" s="171"/>
      <c r="AL328" s="171"/>
      <c r="AM328" s="172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174" t="s">
        <v>28</v>
      </c>
      <c r="I345" s="174"/>
      <c r="J345" s="174"/>
      <c r="V345" s="17"/>
    </row>
    <row r="346" spans="2:41" x14ac:dyDescent="0.25">
      <c r="H346" s="174"/>
      <c r="I346" s="174"/>
      <c r="J346" s="174"/>
      <c r="V346" s="17"/>
    </row>
    <row r="347" spans="2:41" x14ac:dyDescent="0.25">
      <c r="V347" s="17"/>
      <c r="X347" s="186" t="s">
        <v>64</v>
      </c>
      <c r="AB347" s="180" t="s">
        <v>29</v>
      </c>
      <c r="AC347" s="180"/>
      <c r="AD347" s="180"/>
    </row>
    <row r="348" spans="2:41" x14ac:dyDescent="0.25">
      <c r="V348" s="17"/>
      <c r="X348" s="186"/>
      <c r="AB348" s="180"/>
      <c r="AC348" s="180"/>
      <c r="AD348" s="180"/>
    </row>
    <row r="349" spans="2:41" ht="23.25" x14ac:dyDescent="0.35">
      <c r="B349" s="22" t="s">
        <v>64</v>
      </c>
      <c r="V349" s="17"/>
      <c r="X349" s="186"/>
      <c r="AB349" s="180"/>
      <c r="AC349" s="180"/>
      <c r="AD349" s="180"/>
    </row>
    <row r="350" spans="2:41" ht="23.25" x14ac:dyDescent="0.35">
      <c r="B350" s="23" t="s">
        <v>32</v>
      </c>
      <c r="C350" s="20">
        <f>IF(X310="PAGADO",0,Y315)</f>
        <v>-785.77</v>
      </c>
      <c r="E350" s="175" t="s">
        <v>437</v>
      </c>
      <c r="F350" s="175"/>
      <c r="G350" s="175"/>
      <c r="H350" s="175"/>
      <c r="V350" s="17"/>
      <c r="X350" s="23" t="s">
        <v>32</v>
      </c>
      <c r="Y350" s="20">
        <f>IF(B350="PAGADO",0,C355)</f>
        <v>-215.76999999999998</v>
      </c>
      <c r="AA350" s="175" t="s">
        <v>704</v>
      </c>
      <c r="AB350" s="175"/>
      <c r="AC350" s="175"/>
      <c r="AD350" s="175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176" t="str">
        <f>IF(C355&lt;0,"NO PAGAR","COBRAR")</f>
        <v>NO PAGAR</v>
      </c>
      <c r="C356" s="17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76" t="str">
        <f>IF(Y355&lt;0,"NO PAGAR","COBRAR")</f>
        <v>COBRAR</v>
      </c>
      <c r="Y356" s="176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168" t="s">
        <v>9</v>
      </c>
      <c r="C357" s="16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68" t="s">
        <v>9</v>
      </c>
      <c r="Y357" s="16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70" t="s">
        <v>7</v>
      </c>
      <c r="AK361" s="171"/>
      <c r="AL361" s="171"/>
      <c r="AM361" s="172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 x14ac:dyDescent="0.25">
      <c r="B366" s="11" t="s">
        <v>17</v>
      </c>
      <c r="C366" s="10"/>
      <c r="E366" s="170" t="s">
        <v>7</v>
      </c>
      <c r="F366" s="171"/>
      <c r="G366" s="17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70" t="s">
        <v>7</v>
      </c>
      <c r="AB366" s="171"/>
      <c r="AC366" s="172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170" t="s">
        <v>7</v>
      </c>
      <c r="O368" s="171"/>
      <c r="P368" s="171"/>
      <c r="Q368" s="172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174" t="s">
        <v>30</v>
      </c>
      <c r="I384" s="174"/>
      <c r="J384" s="174"/>
      <c r="V384" s="17"/>
      <c r="AA384" s="174" t="s">
        <v>31</v>
      </c>
      <c r="AB384" s="174"/>
      <c r="AC384" s="174"/>
    </row>
    <row r="385" spans="2:41" x14ac:dyDescent="0.25">
      <c r="H385" s="174"/>
      <c r="I385" s="174"/>
      <c r="J385" s="174"/>
      <c r="V385" s="17"/>
      <c r="AA385" s="174"/>
      <c r="AB385" s="174"/>
      <c r="AC385" s="174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175" t="s">
        <v>782</v>
      </c>
      <c r="F389" s="175"/>
      <c r="G389" s="175"/>
      <c r="H389" s="175"/>
      <c r="V389" s="17"/>
      <c r="X389" s="23" t="s">
        <v>32</v>
      </c>
      <c r="Y389" s="20">
        <f>IF(B1137="PAGADO",0,C394)</f>
        <v>-132.38000000000011</v>
      </c>
      <c r="AA389" s="175" t="s">
        <v>846</v>
      </c>
      <c r="AB389" s="175"/>
      <c r="AC389" s="175"/>
      <c r="AD389" s="175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77" t="str">
        <f>IF(Y394&lt;0,"NO PAGAR","COBRAR'")</f>
        <v>COBRAR'</v>
      </c>
      <c r="Y395" s="17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177" t="str">
        <f>IF(C394&lt;0,"NO PAGAR","COBRAR'")</f>
        <v>NO PAGAR</v>
      </c>
      <c r="C396" s="17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68" t="s">
        <v>9</v>
      </c>
      <c r="C397" s="16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68" t="s">
        <v>9</v>
      </c>
      <c r="Y397" s="16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70" t="s">
        <v>7</v>
      </c>
      <c r="AK399" s="171"/>
      <c r="AL399" s="171"/>
      <c r="AM399" s="172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170" t="s">
        <v>7</v>
      </c>
      <c r="F405" s="171"/>
      <c r="G405" s="17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70" t="s">
        <v>7</v>
      </c>
      <c r="AB405" s="171"/>
      <c r="AC405" s="172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170" t="s">
        <v>7</v>
      </c>
      <c r="O407" s="171"/>
      <c r="P407" s="171"/>
      <c r="Q407" s="172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174" t="s">
        <v>28</v>
      </c>
      <c r="I419" s="174"/>
      <c r="J419" s="174"/>
      <c r="V419" s="17"/>
      <c r="AC419" s="24"/>
      <c r="AD419" s="24"/>
      <c r="AE419" s="24"/>
    </row>
    <row r="420" spans="2:41" ht="15" customHeight="1" x14ac:dyDescent="0.35">
      <c r="H420" s="174"/>
      <c r="I420" s="174"/>
      <c r="J420" s="174"/>
      <c r="V420" s="17"/>
      <c r="AC420" s="24"/>
      <c r="AD420" s="24"/>
      <c r="AE420" s="24"/>
    </row>
    <row r="421" spans="2:41" ht="23.25" x14ac:dyDescent="0.35">
      <c r="V421" s="17"/>
      <c r="AB421" s="173" t="s">
        <v>29</v>
      </c>
      <c r="AC421" s="173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175" t="s">
        <v>782</v>
      </c>
      <c r="F424" s="175"/>
      <c r="G424" s="175"/>
      <c r="H424" s="175"/>
      <c r="V424" s="17"/>
      <c r="X424" s="23" t="s">
        <v>32</v>
      </c>
      <c r="Y424" s="20">
        <f>IF(B424="PAGADO",0,C429)</f>
        <v>233.90999999999997</v>
      </c>
      <c r="AA424" s="175" t="s">
        <v>437</v>
      </c>
      <c r="AB424" s="175"/>
      <c r="AC424" s="175"/>
      <c r="AD424" s="175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176" t="str">
        <f>IF(C429&lt;0,"NO PAGAR","COBRAR")</f>
        <v>COBRAR</v>
      </c>
      <c r="C430" s="17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76" t="str">
        <f>IF(Y429&lt;0,"NO PAGAR","COBRAR")</f>
        <v>COBRAR</v>
      </c>
      <c r="Y430" s="17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68" t="s">
        <v>9</v>
      </c>
      <c r="C431" s="16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68" t="s">
        <v>9</v>
      </c>
      <c r="Y431" s="16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70" t="s">
        <v>7</v>
      </c>
      <c r="AK439" s="171"/>
      <c r="AL439" s="171"/>
      <c r="AM439" s="172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170" t="s">
        <v>7</v>
      </c>
      <c r="F440" s="171"/>
      <c r="G440" s="17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70" t="s">
        <v>7</v>
      </c>
      <c r="AB440" s="171"/>
      <c r="AC440" s="172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 x14ac:dyDescent="0.25">
      <c r="B442" s="12"/>
      <c r="C442" s="10"/>
      <c r="N442" s="170" t="s">
        <v>7</v>
      </c>
      <c r="O442" s="171"/>
      <c r="P442" s="171"/>
      <c r="Q442" s="172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 x14ac:dyDescent="0.25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 x14ac:dyDescent="0.25">
      <c r="B444" s="12"/>
      <c r="C444" s="10"/>
      <c r="V444" s="17"/>
      <c r="X444" s="12"/>
      <c r="Y444" s="10"/>
      <c r="AN444" s="134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174" t="s">
        <v>30</v>
      </c>
      <c r="I459" s="174"/>
      <c r="J459" s="174"/>
      <c r="V459" s="17"/>
      <c r="AA459" s="174" t="s">
        <v>31</v>
      </c>
      <c r="AB459" s="174"/>
      <c r="AC459" s="174"/>
    </row>
    <row r="460" spans="1:43" x14ac:dyDescent="0.25">
      <c r="H460" s="174"/>
      <c r="I460" s="174"/>
      <c r="J460" s="174"/>
      <c r="V460" s="17"/>
      <c r="AA460" s="174"/>
      <c r="AB460" s="174"/>
      <c r="AC460" s="174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175" t="s">
        <v>782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437</v>
      </c>
      <c r="AB464" s="175"/>
      <c r="AC464" s="175"/>
      <c r="AD464" s="175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936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381</v>
      </c>
      <c r="AC466" s="3" t="s">
        <v>975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1000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77" t="str">
        <f>IF(Y469&lt;0,"NO PAGAR","COBRAR'")</f>
        <v>COBRAR'</v>
      </c>
      <c r="Y470" s="17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177" t="str">
        <f>IF(C469&lt;0,"NO PAGAR","COBRAR'")</f>
        <v>COBRAR'</v>
      </c>
      <c r="C471" s="17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168" t="s">
        <v>9</v>
      </c>
      <c r="C472" s="16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68" t="s">
        <v>9</v>
      </c>
      <c r="Y472" s="16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498</v>
      </c>
      <c r="G475" s="3" t="s">
        <v>958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963</v>
      </c>
      <c r="C480" s="10">
        <v>48.66</v>
      </c>
      <c r="E480" s="170" t="s">
        <v>7</v>
      </c>
      <c r="F480" s="171"/>
      <c r="G480" s="17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70" t="s">
        <v>7</v>
      </c>
      <c r="AB480" s="171"/>
      <c r="AC480" s="17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982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170" t="s">
        <v>7</v>
      </c>
      <c r="O482" s="171"/>
      <c r="P482" s="171"/>
      <c r="Q482" s="172"/>
      <c r="R482" s="18">
        <f>SUM(R466:R481)</f>
        <v>25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4">
        <v>20230607</v>
      </c>
      <c r="AK483" s="154" t="s">
        <v>475</v>
      </c>
      <c r="AL483" s="154" t="s">
        <v>979</v>
      </c>
      <c r="AM483" s="154" t="s">
        <v>478</v>
      </c>
      <c r="AN483" s="156">
        <v>64.17</v>
      </c>
      <c r="AO483" s="155">
        <v>36669</v>
      </c>
      <c r="AP483" s="154">
        <v>0</v>
      </c>
    </row>
    <row r="484" spans="2:42" ht="27" thickBot="1" x14ac:dyDescent="0.3">
      <c r="B484" s="12"/>
      <c r="C484" s="10"/>
      <c r="V484" s="17"/>
      <c r="X484" s="12"/>
      <c r="Y484" s="10"/>
      <c r="AJ484" s="154">
        <v>20230610</v>
      </c>
      <c r="AK484" s="154" t="s">
        <v>475</v>
      </c>
      <c r="AL484" s="154" t="s">
        <v>979</v>
      </c>
      <c r="AM484" s="154" t="s">
        <v>478</v>
      </c>
      <c r="AN484" s="156">
        <v>69</v>
      </c>
      <c r="AO484" s="155">
        <v>39429</v>
      </c>
      <c r="AP484" s="154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7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173" t="s">
        <v>29</v>
      </c>
      <c r="AD491" s="173"/>
      <c r="AE491" s="173"/>
    </row>
    <row r="492" spans="2:42" x14ac:dyDescent="0.25">
      <c r="H492" s="174" t="s">
        <v>28</v>
      </c>
      <c r="I492" s="174"/>
      <c r="J492" s="174"/>
      <c r="V492" s="17"/>
      <c r="AC492" s="173"/>
      <c r="AD492" s="173"/>
      <c r="AE492" s="173"/>
    </row>
    <row r="493" spans="2:42" x14ac:dyDescent="0.25">
      <c r="H493" s="174"/>
      <c r="I493" s="174"/>
      <c r="J493" s="174"/>
      <c r="V493" s="17"/>
      <c r="AC493" s="173"/>
      <c r="AD493" s="173"/>
      <c r="AE493" s="173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175" t="s">
        <v>782</v>
      </c>
      <c r="F497" s="175"/>
      <c r="G497" s="175"/>
      <c r="H497" s="175"/>
      <c r="V497" s="17"/>
      <c r="X497" s="23" t="s">
        <v>32</v>
      </c>
      <c r="Y497" s="20">
        <f>IF(B497="PAGADO",0,C502)</f>
        <v>1266.83</v>
      </c>
      <c r="AA497" s="175" t="s">
        <v>20</v>
      </c>
      <c r="AB497" s="175"/>
      <c r="AC497" s="175"/>
      <c r="AD497" s="175"/>
    </row>
    <row r="498" spans="2:41" x14ac:dyDescent="0.25">
      <c r="B498" s="1" t="s">
        <v>0</v>
      </c>
      <c r="C498" s="19">
        <f>H513</f>
        <v>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Y499" s="2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1266.83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" t="s">
        <v>24</v>
      </c>
      <c r="Y500" s="19">
        <f>IF(Y497&gt;0,Y497+Y498,Y498)</f>
        <v>1266.83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C524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Y524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1266.83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1266.83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ht="26.25" x14ac:dyDescent="0.4">
      <c r="B503" s="176" t="str">
        <f>IF(C502&lt;0,"NO PAGAR","COBRAR")</f>
        <v>COBRAR</v>
      </c>
      <c r="C503" s="17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76" t="str">
        <f>IF(Y502&lt;0,"NO PAGAR","COBRAR")</f>
        <v>COBRAR</v>
      </c>
      <c r="Y503" s="17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68" t="s">
        <v>9</v>
      </c>
      <c r="C504" s="16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68" t="s">
        <v>9</v>
      </c>
      <c r="Y504" s="16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IF(C538&lt;0,"SALDO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 FAVOR'</v>
      </c>
      <c r="Y505" s="10" t="b">
        <f>IF(C502&lt;=0,C502*-1)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14</v>
      </c>
      <c r="C510" s="1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17</v>
      </c>
      <c r="C513" s="10"/>
      <c r="E513" s="170" t="s">
        <v>7</v>
      </c>
      <c r="F513" s="171"/>
      <c r="G513" s="172"/>
      <c r="H513" s="5">
        <f>SUM(H499:H512)</f>
        <v>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70" t="s">
        <v>7</v>
      </c>
      <c r="AB513" s="171"/>
      <c r="AC513" s="172"/>
      <c r="AD513" s="5">
        <f>SUM(AD499:AD512)</f>
        <v>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x14ac:dyDescent="0.25">
      <c r="B515" s="12"/>
      <c r="C515" s="10"/>
      <c r="N515" s="170" t="s">
        <v>7</v>
      </c>
      <c r="O515" s="171"/>
      <c r="P515" s="171"/>
      <c r="Q515" s="172"/>
      <c r="R515" s="18">
        <f>SUM(R499:R514)</f>
        <v>0</v>
      </c>
      <c r="S515" s="3"/>
      <c r="V515" s="17"/>
      <c r="X515" s="12"/>
      <c r="Y515" s="10"/>
      <c r="AJ515" s="170" t="s">
        <v>7</v>
      </c>
      <c r="AK515" s="171"/>
      <c r="AL515" s="171"/>
      <c r="AM515" s="172"/>
      <c r="AN515" s="18">
        <f>SUM(AN499:AN514)</f>
        <v>0</v>
      </c>
      <c r="AO515" s="3"/>
    </row>
    <row r="516" spans="2:41" x14ac:dyDescent="0.25">
      <c r="B516" s="12"/>
      <c r="C516" s="10"/>
      <c r="V516" s="17"/>
      <c r="X516" s="12"/>
      <c r="Y516" s="10"/>
    </row>
    <row r="517" spans="2:41" x14ac:dyDescent="0.25">
      <c r="B517" s="12"/>
      <c r="C517" s="10"/>
      <c r="V517" s="17"/>
      <c r="X517" s="12"/>
      <c r="Y517" s="10"/>
    </row>
    <row r="518" spans="2:41" x14ac:dyDescent="0.25">
      <c r="B518" s="12"/>
      <c r="C518" s="10"/>
      <c r="E518" s="14"/>
      <c r="V518" s="17"/>
      <c r="X518" s="12"/>
      <c r="Y518" s="10"/>
      <c r="AA518" s="14"/>
    </row>
    <row r="519" spans="2:41" x14ac:dyDescent="0.25">
      <c r="B519" s="12"/>
      <c r="C519" s="10"/>
      <c r="V519" s="17"/>
      <c r="X519" s="12"/>
      <c r="Y519" s="10"/>
    </row>
    <row r="520" spans="2:41" x14ac:dyDescent="0.25">
      <c r="B520" s="12"/>
      <c r="C520" s="10"/>
      <c r="V520" s="17"/>
      <c r="X520" s="12"/>
      <c r="Y520" s="10"/>
    </row>
    <row r="521" spans="2:41" x14ac:dyDescent="0.25">
      <c r="B521" s="12"/>
      <c r="C521" s="10"/>
      <c r="V521" s="17"/>
      <c r="X521" s="12"/>
      <c r="Y521" s="10"/>
    </row>
    <row r="522" spans="2:41" x14ac:dyDescent="0.25">
      <c r="B522" s="12"/>
      <c r="C522" s="10"/>
      <c r="V522" s="17"/>
      <c r="X522" s="12"/>
      <c r="Y522" s="10"/>
    </row>
    <row r="523" spans="2:41" x14ac:dyDescent="0.25">
      <c r="B523" s="11"/>
      <c r="C523" s="10"/>
      <c r="V523" s="17"/>
      <c r="X523" s="11"/>
      <c r="Y523" s="10"/>
    </row>
    <row r="524" spans="2:41" x14ac:dyDescent="0.25">
      <c r="B524" s="15" t="s">
        <v>18</v>
      </c>
      <c r="C524" s="16">
        <f>SUM(C505:C523)</f>
        <v>0</v>
      </c>
      <c r="V524" s="17"/>
      <c r="X524" s="15" t="s">
        <v>18</v>
      </c>
      <c r="Y524" s="16">
        <f>SUM(Y505:Y523)</f>
        <v>0</v>
      </c>
    </row>
    <row r="525" spans="2:41" x14ac:dyDescent="0.25">
      <c r="D525" t="s">
        <v>22</v>
      </c>
      <c r="E525" t="s">
        <v>21</v>
      </c>
      <c r="V525" s="17"/>
      <c r="Z525" t="s">
        <v>22</v>
      </c>
      <c r="AA525" t="s">
        <v>21</v>
      </c>
    </row>
    <row r="526" spans="2:41" x14ac:dyDescent="0.25">
      <c r="E526" s="1" t="s">
        <v>19</v>
      </c>
      <c r="V526" s="17"/>
      <c r="AA526" s="1" t="s">
        <v>19</v>
      </c>
    </row>
    <row r="527" spans="2:41" x14ac:dyDescent="0.25">
      <c r="V527" s="17"/>
    </row>
    <row r="528" spans="2:41" x14ac:dyDescent="0.25">
      <c r="V528" s="17"/>
    </row>
    <row r="529" spans="1:43" x14ac:dyDescent="0.25">
      <c r="V529" s="17"/>
    </row>
    <row r="530" spans="1:43" x14ac:dyDescent="0.25">
      <c r="V530" s="17"/>
    </row>
    <row r="531" spans="1:43" x14ac:dyDescent="0.25">
      <c r="V531" s="17"/>
    </row>
    <row r="532" spans="1:43" x14ac:dyDescent="0.25">
      <c r="V532" s="17"/>
    </row>
    <row r="533" spans="1:43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 x14ac:dyDescent="0.25">
      <c r="V536" s="17"/>
    </row>
    <row r="537" spans="1:43" x14ac:dyDescent="0.25">
      <c r="H537" s="174" t="s">
        <v>30</v>
      </c>
      <c r="I537" s="174"/>
      <c r="J537" s="174"/>
      <c r="V537" s="17"/>
      <c r="AA537" s="174" t="s">
        <v>31</v>
      </c>
      <c r="AB537" s="174"/>
      <c r="AC537" s="174"/>
    </row>
    <row r="538" spans="1:43" x14ac:dyDescent="0.25">
      <c r="H538" s="174"/>
      <c r="I538" s="174"/>
      <c r="J538" s="174"/>
      <c r="V538" s="17"/>
      <c r="AA538" s="174"/>
      <c r="AB538" s="174"/>
      <c r="AC538" s="174"/>
    </row>
    <row r="539" spans="1:43" x14ac:dyDescent="0.25">
      <c r="V539" s="17"/>
    </row>
    <row r="540" spans="1:43" x14ac:dyDescent="0.25">
      <c r="V540" s="17"/>
    </row>
    <row r="541" spans="1:43" ht="23.25" x14ac:dyDescent="0.35">
      <c r="B541" s="24" t="s">
        <v>67</v>
      </c>
      <c r="V541" s="17"/>
      <c r="X541" s="22" t="s">
        <v>67</v>
      </c>
    </row>
    <row r="542" spans="1:43" ht="23.25" x14ac:dyDescent="0.35">
      <c r="B542" s="23" t="s">
        <v>32</v>
      </c>
      <c r="C542" s="20">
        <f>IF(X497="PAGADO",0,C502)</f>
        <v>1266.83</v>
      </c>
      <c r="E542" s="175" t="s">
        <v>20</v>
      </c>
      <c r="F542" s="175"/>
      <c r="G542" s="175"/>
      <c r="H542" s="175"/>
      <c r="V542" s="17"/>
      <c r="X542" s="23" t="s">
        <v>32</v>
      </c>
      <c r="Y542" s="20">
        <f>IF(B1333="PAGADO",0,C547)</f>
        <v>1266.83</v>
      </c>
      <c r="AA542" s="175" t="s">
        <v>20</v>
      </c>
      <c r="AB542" s="175"/>
      <c r="AC542" s="175"/>
      <c r="AD542" s="175"/>
    </row>
    <row r="543" spans="1:43" x14ac:dyDescent="0.25">
      <c r="B543" s="1" t="s">
        <v>0</v>
      </c>
      <c r="C543" s="19">
        <f>H558</f>
        <v>0</v>
      </c>
      <c r="E543" s="2" t="s">
        <v>1</v>
      </c>
      <c r="F543" s="2" t="s">
        <v>2</v>
      </c>
      <c r="G543" s="2" t="s">
        <v>3</v>
      </c>
      <c r="H543" s="2" t="s">
        <v>4</v>
      </c>
      <c r="N543" s="2" t="s">
        <v>1</v>
      </c>
      <c r="O543" s="2" t="s">
        <v>5</v>
      </c>
      <c r="P543" s="2" t="s">
        <v>4</v>
      </c>
      <c r="Q543" s="2" t="s">
        <v>6</v>
      </c>
      <c r="R543" s="2" t="s">
        <v>7</v>
      </c>
      <c r="S543" s="3"/>
      <c r="V543" s="17"/>
      <c r="X543" s="1" t="s">
        <v>0</v>
      </c>
      <c r="Y543" s="19">
        <f>AD558</f>
        <v>0</v>
      </c>
      <c r="AA543" s="2" t="s">
        <v>1</v>
      </c>
      <c r="AB543" s="2" t="s">
        <v>2</v>
      </c>
      <c r="AC543" s="2" t="s">
        <v>3</v>
      </c>
      <c r="AD543" s="2" t="s">
        <v>4</v>
      </c>
      <c r="AJ543" s="2" t="s">
        <v>1</v>
      </c>
      <c r="AK543" s="2" t="s">
        <v>5</v>
      </c>
      <c r="AL543" s="2" t="s">
        <v>4</v>
      </c>
      <c r="AM543" s="2" t="s">
        <v>6</v>
      </c>
      <c r="AN543" s="2" t="s">
        <v>7</v>
      </c>
      <c r="AO543" s="3"/>
    </row>
    <row r="544" spans="1:43" x14ac:dyDescent="0.25">
      <c r="C544" s="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Y544" s="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" t="s">
        <v>24</v>
      </c>
      <c r="C545" s="19">
        <f>IF(C542&gt;0,C542+C543,C543)</f>
        <v>1266.83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24</v>
      </c>
      <c r="Y545" s="19">
        <f>IF(Y542&gt;0,Y542+Y543,Y543)</f>
        <v>1266.83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" t="s">
        <v>9</v>
      </c>
      <c r="C546" s="20">
        <f>C570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9</v>
      </c>
      <c r="Y546" s="20">
        <f>Y570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6" t="s">
        <v>26</v>
      </c>
      <c r="C547" s="21">
        <f>C545-C546</f>
        <v>1266.83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6" t="s">
        <v>27</v>
      </c>
      <c r="Y547" s="21">
        <f>Y545-Y546</f>
        <v>1266.83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ht="23.25" x14ac:dyDescent="0.35">
      <c r="B548" s="6"/>
      <c r="C548" s="7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77" t="str">
        <f>IF(Y547&lt;0,"NO PAGAR","COBRAR'")</f>
        <v>COBRAR'</v>
      </c>
      <c r="Y548" s="177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3.25" x14ac:dyDescent="0.35">
      <c r="B549" s="177" t="str">
        <f>IF(C547&lt;0,"NO PAGAR","COBRAR'")</f>
        <v>COBRAR'</v>
      </c>
      <c r="C549" s="177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6"/>
      <c r="Y549" s="8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68" t="s">
        <v>9</v>
      </c>
      <c r="C550" s="169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68" t="s">
        <v>9</v>
      </c>
      <c r="Y550" s="169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9" t="str">
        <f>IF(Y502&lt;0,"SALDO ADELANTADO","SALDO A FAVOR '")</f>
        <v>SALDO A FAVOR '</v>
      </c>
      <c r="C551" s="10" t="b">
        <f>IF(Y502&lt;=0,Y502*-1)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IF(C547&lt;0,"SALDO ADELANTADO","SALDO A FAVOR'")</f>
        <v>SALDO A FAVOR'</v>
      </c>
      <c r="Y551" s="10" t="b">
        <f>IF(C547&lt;=0,C547*-1)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10</v>
      </c>
      <c r="C552" s="10">
        <f>R560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AN560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11" t="s">
        <v>16</v>
      </c>
      <c r="C558" s="10"/>
      <c r="E558" s="170" t="s">
        <v>7</v>
      </c>
      <c r="F558" s="171"/>
      <c r="G558" s="172"/>
      <c r="H558" s="5">
        <f>SUM(H544:H557)</f>
        <v>0</v>
      </c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170" t="s">
        <v>7</v>
      </c>
      <c r="AB558" s="171"/>
      <c r="AC558" s="172"/>
      <c r="AD558" s="5">
        <f>SUM(AD544:AD557)</f>
        <v>0</v>
      </c>
      <c r="AJ558" s="3"/>
      <c r="AK558" s="3"/>
      <c r="AL558" s="3"/>
      <c r="AM558" s="3"/>
      <c r="AN558" s="18"/>
      <c r="AO558" s="3"/>
    </row>
    <row r="559" spans="2:41" x14ac:dyDescent="0.25">
      <c r="B559" s="11" t="s">
        <v>17</v>
      </c>
      <c r="C559" s="10"/>
      <c r="E559" s="13"/>
      <c r="F559" s="13"/>
      <c r="G559" s="13"/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3"/>
      <c r="AB559" s="13"/>
      <c r="AC559" s="13"/>
      <c r="AJ559" s="3"/>
      <c r="AK559" s="3"/>
      <c r="AL559" s="3"/>
      <c r="AM559" s="3"/>
      <c r="AN559" s="18"/>
      <c r="AO559" s="3"/>
    </row>
    <row r="560" spans="2:41" x14ac:dyDescent="0.25">
      <c r="B560" s="12"/>
      <c r="C560" s="10"/>
      <c r="N560" s="170" t="s">
        <v>7</v>
      </c>
      <c r="O560" s="171"/>
      <c r="P560" s="171"/>
      <c r="Q560" s="172"/>
      <c r="R560" s="18">
        <f>SUM(R544:R559)</f>
        <v>0</v>
      </c>
      <c r="S560" s="3"/>
      <c r="V560" s="17"/>
      <c r="X560" s="12"/>
      <c r="Y560" s="10"/>
      <c r="AJ560" s="170" t="s">
        <v>7</v>
      </c>
      <c r="AK560" s="171"/>
      <c r="AL560" s="171"/>
      <c r="AM560" s="172"/>
      <c r="AN560" s="18">
        <f>SUM(AN544:AN559)</f>
        <v>0</v>
      </c>
      <c r="AO560" s="3"/>
    </row>
    <row r="561" spans="2:31" x14ac:dyDescent="0.25">
      <c r="B561" s="12"/>
      <c r="C561" s="10"/>
      <c r="V561" s="17"/>
      <c r="X561" s="12"/>
      <c r="Y561" s="10"/>
    </row>
    <row r="562" spans="2:31" x14ac:dyDescent="0.25">
      <c r="B562" s="12"/>
      <c r="C562" s="10"/>
      <c r="V562" s="17"/>
      <c r="X562" s="12"/>
      <c r="Y562" s="10"/>
    </row>
    <row r="563" spans="2:31" x14ac:dyDescent="0.25">
      <c r="B563" s="12"/>
      <c r="C563" s="10"/>
      <c r="E563" s="14"/>
      <c r="V563" s="17"/>
      <c r="X563" s="12"/>
      <c r="Y563" s="10"/>
      <c r="AA563" s="14"/>
    </row>
    <row r="564" spans="2:31" x14ac:dyDescent="0.25">
      <c r="B564" s="12"/>
      <c r="C564" s="10"/>
      <c r="V564" s="17"/>
      <c r="X564" s="12"/>
      <c r="Y564" s="10"/>
    </row>
    <row r="565" spans="2:31" x14ac:dyDescent="0.25">
      <c r="B565" s="12"/>
      <c r="C565" s="10"/>
      <c r="V565" s="17"/>
      <c r="X565" s="12"/>
      <c r="Y565" s="10"/>
    </row>
    <row r="566" spans="2:31" x14ac:dyDescent="0.25">
      <c r="B566" s="12"/>
      <c r="C566" s="10"/>
      <c r="V566" s="17"/>
      <c r="X566" s="12"/>
      <c r="Y566" s="10"/>
    </row>
    <row r="567" spans="2:31" x14ac:dyDescent="0.25">
      <c r="B567" s="12"/>
      <c r="C567" s="10"/>
      <c r="V567" s="17"/>
      <c r="X567" s="12"/>
      <c r="Y567" s="10"/>
    </row>
    <row r="568" spans="2:31" x14ac:dyDescent="0.25">
      <c r="B568" s="12"/>
      <c r="C568" s="10"/>
      <c r="V568" s="17"/>
      <c r="X568" s="12"/>
      <c r="Y568" s="10"/>
    </row>
    <row r="569" spans="2:31" x14ac:dyDescent="0.25">
      <c r="B569" s="11"/>
      <c r="C569" s="10"/>
      <c r="V569" s="17"/>
      <c r="X569" s="11"/>
      <c r="Y569" s="10"/>
    </row>
    <row r="570" spans="2:31" x14ac:dyDescent="0.25">
      <c r="B570" s="15" t="s">
        <v>18</v>
      </c>
      <c r="C570" s="16">
        <f>SUM(C551:C569)</f>
        <v>0</v>
      </c>
      <c r="D570" t="s">
        <v>22</v>
      </c>
      <c r="E570" t="s">
        <v>21</v>
      </c>
      <c r="V570" s="17"/>
      <c r="X570" s="15" t="s">
        <v>18</v>
      </c>
      <c r="Y570" s="16">
        <f>SUM(Y551:Y569)</f>
        <v>0</v>
      </c>
      <c r="Z570" t="s">
        <v>22</v>
      </c>
      <c r="AA570" t="s">
        <v>21</v>
      </c>
    </row>
    <row r="571" spans="2:31" x14ac:dyDescent="0.25">
      <c r="E571" s="1" t="s">
        <v>19</v>
      </c>
      <c r="V571" s="17"/>
      <c r="AA571" s="1" t="s">
        <v>19</v>
      </c>
    </row>
    <row r="572" spans="2:31" x14ac:dyDescent="0.25">
      <c r="V572" s="17"/>
    </row>
    <row r="573" spans="2:31" x14ac:dyDescent="0.25">
      <c r="V573" s="17"/>
    </row>
    <row r="574" spans="2:31" x14ac:dyDescent="0.25">
      <c r="V574" s="17"/>
    </row>
    <row r="575" spans="2:31" x14ac:dyDescent="0.25">
      <c r="V575" s="17"/>
      <c r="AC575" s="173" t="s">
        <v>29</v>
      </c>
      <c r="AD575" s="173"/>
      <c r="AE575" s="173"/>
    </row>
    <row r="576" spans="2:31" x14ac:dyDescent="0.25">
      <c r="H576" s="174" t="s">
        <v>28</v>
      </c>
      <c r="I576" s="174"/>
      <c r="J576" s="174"/>
      <c r="V576" s="17"/>
      <c r="AC576" s="173"/>
      <c r="AD576" s="173"/>
      <c r="AE576" s="173"/>
    </row>
    <row r="577" spans="2:41" x14ac:dyDescent="0.25">
      <c r="H577" s="174"/>
      <c r="I577" s="174"/>
      <c r="J577" s="174"/>
      <c r="V577" s="17"/>
      <c r="AC577" s="173"/>
      <c r="AD577" s="173"/>
      <c r="AE577" s="173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68</v>
      </c>
      <c r="V580" s="17"/>
      <c r="X580" s="22" t="s">
        <v>68</v>
      </c>
    </row>
    <row r="581" spans="2:41" ht="23.25" x14ac:dyDescent="0.35">
      <c r="B581" s="23" t="s">
        <v>32</v>
      </c>
      <c r="C581" s="20">
        <f>IF(X542="PAGADO",0,Y547)</f>
        <v>1266.83</v>
      </c>
      <c r="E581" s="175" t="s">
        <v>20</v>
      </c>
      <c r="F581" s="175"/>
      <c r="G581" s="175"/>
      <c r="H581" s="175"/>
      <c r="V581" s="17"/>
      <c r="X581" s="23" t="s">
        <v>32</v>
      </c>
      <c r="Y581" s="20">
        <f>IF(B581="PAGADO",0,C586)</f>
        <v>1266.83</v>
      </c>
      <c r="AA581" s="175" t="s">
        <v>20</v>
      </c>
      <c r="AB581" s="175"/>
      <c r="AC581" s="175"/>
      <c r="AD581" s="175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1266.83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1266.83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1266.83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1266.83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76" t="str">
        <f>IF(C586&lt;0,"NO PAGAR","COBRAR")</f>
        <v>COBRAR</v>
      </c>
      <c r="C587" s="17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6" t="str">
        <f>IF(Y586&lt;0,"NO PAGAR","COBRAR")</f>
        <v>COBRAR</v>
      </c>
      <c r="Y587" s="17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68" t="s">
        <v>9</v>
      </c>
      <c r="C588" s="16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8" t="s">
        <v>9</v>
      </c>
      <c r="Y588" s="16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 t="b">
        <f>IF(Y542&lt;=0,Y542*-1)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 FAVOR'</v>
      </c>
      <c r="Y589" s="10" t="b">
        <f>IF(C586&lt;=0,C586*-1)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70" t="s">
        <v>7</v>
      </c>
      <c r="F597" s="171"/>
      <c r="G597" s="17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0" t="s">
        <v>7</v>
      </c>
      <c r="AB597" s="171"/>
      <c r="AC597" s="17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70" t="s">
        <v>7</v>
      </c>
      <c r="O599" s="171"/>
      <c r="P599" s="171"/>
      <c r="Q599" s="172"/>
      <c r="R599" s="18">
        <f>SUM(R583:R598)</f>
        <v>0</v>
      </c>
      <c r="S599" s="3"/>
      <c r="V599" s="17"/>
      <c r="X599" s="12"/>
      <c r="Y599" s="10"/>
      <c r="AJ599" s="170" t="s">
        <v>7</v>
      </c>
      <c r="AK599" s="171"/>
      <c r="AL599" s="171"/>
      <c r="AM599" s="172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0</v>
      </c>
      <c r="V608" s="17"/>
      <c r="X608" s="15" t="s">
        <v>18</v>
      </c>
      <c r="Y608" s="16">
        <f>SUM(Y589:Y607)</f>
        <v>0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74" t="s">
        <v>30</v>
      </c>
      <c r="I621" s="174"/>
      <c r="J621" s="174"/>
      <c r="V621" s="17"/>
      <c r="AA621" s="174" t="s">
        <v>31</v>
      </c>
      <c r="AB621" s="174"/>
      <c r="AC621" s="174"/>
    </row>
    <row r="622" spans="1:43" x14ac:dyDescent="0.25">
      <c r="H622" s="174"/>
      <c r="I622" s="174"/>
      <c r="J622" s="174"/>
      <c r="V622" s="17"/>
      <c r="AA622" s="174"/>
      <c r="AB622" s="174"/>
      <c r="AC622" s="174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68</v>
      </c>
      <c r="V625" s="17"/>
      <c r="X625" s="22" t="s">
        <v>68</v>
      </c>
    </row>
    <row r="626" spans="2:41" ht="23.25" x14ac:dyDescent="0.35">
      <c r="B626" s="23" t="s">
        <v>32</v>
      </c>
      <c r="C626" s="20">
        <f>IF(X581="PAGADO",0,C586)</f>
        <v>1266.83</v>
      </c>
      <c r="E626" s="175" t="s">
        <v>20</v>
      </c>
      <c r="F626" s="175"/>
      <c r="G626" s="175"/>
      <c r="H626" s="175"/>
      <c r="V626" s="17"/>
      <c r="X626" s="23" t="s">
        <v>32</v>
      </c>
      <c r="Y626" s="20">
        <f>IF(B1426="PAGADO",0,C631)</f>
        <v>1266.83</v>
      </c>
      <c r="AA626" s="175" t="s">
        <v>20</v>
      </c>
      <c r="AB626" s="175"/>
      <c r="AC626" s="175"/>
      <c r="AD626" s="175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1266.83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1266.83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1266.83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1266.83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7" t="str">
        <f>IF(Y631&lt;0,"NO PAGAR","COBRAR'")</f>
        <v>COBRAR'</v>
      </c>
      <c r="Y632" s="17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77" t="str">
        <f>IF(C631&lt;0,"NO PAGAR","COBRAR'")</f>
        <v>COBRAR'</v>
      </c>
      <c r="C633" s="17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68" t="s">
        <v>9</v>
      </c>
      <c r="C634" s="16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8" t="s">
        <v>9</v>
      </c>
      <c r="Y634" s="16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 FAVOR '</v>
      </c>
      <c r="C635" s="10" t="b">
        <f>IF(Y586&lt;=0,Y586*-1)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 FAVOR'</v>
      </c>
      <c r="Y635" s="10" t="b">
        <f>IF(C631&lt;=0,C631*-1)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0</v>
      </c>
      <c r="D654" t="s">
        <v>22</v>
      </c>
      <c r="E654" t="s">
        <v>21</v>
      </c>
      <c r="V654" s="17"/>
      <c r="X654" s="15" t="s">
        <v>18</v>
      </c>
      <c r="Y654" s="16">
        <f>SUM(Y635:Y653)</f>
        <v>0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73" t="s">
        <v>29</v>
      </c>
      <c r="AD668" s="173"/>
      <c r="AE668" s="173"/>
    </row>
    <row r="669" spans="8:31" x14ac:dyDescent="0.25">
      <c r="H669" s="174" t="s">
        <v>28</v>
      </c>
      <c r="I669" s="174"/>
      <c r="J669" s="174"/>
      <c r="V669" s="17"/>
      <c r="AC669" s="173"/>
      <c r="AD669" s="173"/>
      <c r="AE669" s="173"/>
    </row>
    <row r="670" spans="8:31" x14ac:dyDescent="0.25">
      <c r="H670" s="174"/>
      <c r="I670" s="174"/>
      <c r="J670" s="174"/>
      <c r="V670" s="17"/>
      <c r="AC670" s="173"/>
      <c r="AD670" s="173"/>
      <c r="AE670" s="173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69</v>
      </c>
      <c r="V673" s="17"/>
      <c r="X673" s="22" t="s">
        <v>69</v>
      </c>
    </row>
    <row r="674" spans="2:41" ht="23.25" x14ac:dyDescent="0.35">
      <c r="B674" s="23" t="s">
        <v>32</v>
      </c>
      <c r="C674" s="20">
        <f>IF(X626="PAGADO",0,Y631)</f>
        <v>1266.83</v>
      </c>
      <c r="E674" s="175" t="s">
        <v>20</v>
      </c>
      <c r="F674" s="175"/>
      <c r="G674" s="175"/>
      <c r="H674" s="175"/>
      <c r="V674" s="17"/>
      <c r="X674" s="23" t="s">
        <v>32</v>
      </c>
      <c r="Y674" s="20">
        <f>IF(B674="PAGADO",0,C679)</f>
        <v>1266.83</v>
      </c>
      <c r="AA674" s="175" t="s">
        <v>20</v>
      </c>
      <c r="AB674" s="175"/>
      <c r="AC674" s="175"/>
      <c r="AD674" s="175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1266.83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1266.83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C701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1266.83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1266.83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76" t="str">
        <f>IF(C679&lt;0,"NO PAGAR","COBRAR")</f>
        <v>COBRAR</v>
      </c>
      <c r="C680" s="17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6" t="str">
        <f>IF(Y679&lt;0,"NO PAGAR","COBRAR")</f>
        <v>COBRAR</v>
      </c>
      <c r="Y680" s="17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68" t="s">
        <v>9</v>
      </c>
      <c r="C681" s="16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8" t="s">
        <v>9</v>
      </c>
      <c r="Y681" s="16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IF(C715&lt;0,"SALDO A FAVOR","SALDO ADELANTAD0'")</f>
        <v>SALDO ADELANTAD0'</v>
      </c>
      <c r="C682" s="10" t="b">
        <f>IF(Y626&lt;=0,Y626*-1)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 FAVOR'</v>
      </c>
      <c r="Y682" s="10" t="b">
        <f>IF(C679&lt;=0,C679*-1)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17</v>
      </c>
      <c r="C690" s="10"/>
      <c r="E690" s="170" t="s">
        <v>7</v>
      </c>
      <c r="F690" s="171"/>
      <c r="G690" s="17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0" t="s">
        <v>7</v>
      </c>
      <c r="AB690" s="171"/>
      <c r="AC690" s="17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 x14ac:dyDescent="0.25">
      <c r="B692" s="12"/>
      <c r="C692" s="10"/>
      <c r="N692" s="170" t="s">
        <v>7</v>
      </c>
      <c r="O692" s="171"/>
      <c r="P692" s="171"/>
      <c r="Q692" s="172"/>
      <c r="R692" s="18">
        <f>SUM(R676:R691)</f>
        <v>0</v>
      </c>
      <c r="S692" s="3"/>
      <c r="V692" s="17"/>
      <c r="X692" s="12"/>
      <c r="Y692" s="10"/>
      <c r="AJ692" s="170" t="s">
        <v>7</v>
      </c>
      <c r="AK692" s="171"/>
      <c r="AL692" s="171"/>
      <c r="AM692" s="172"/>
      <c r="AN692" s="18">
        <f>SUM(AN676:AN691)</f>
        <v>0</v>
      </c>
      <c r="AO692" s="3"/>
    </row>
    <row r="693" spans="2:41" x14ac:dyDescent="0.25">
      <c r="B693" s="12"/>
      <c r="C693" s="10"/>
      <c r="V693" s="17"/>
      <c r="X693" s="12"/>
      <c r="Y693" s="10"/>
    </row>
    <row r="694" spans="2:41" x14ac:dyDescent="0.25">
      <c r="B694" s="12"/>
      <c r="C694" s="10"/>
      <c r="V694" s="17"/>
      <c r="X694" s="12"/>
      <c r="Y694" s="10"/>
    </row>
    <row r="695" spans="2:41" x14ac:dyDescent="0.25">
      <c r="B695" s="12"/>
      <c r="C695" s="10"/>
      <c r="E695" s="14"/>
      <c r="V695" s="17"/>
      <c r="X695" s="12"/>
      <c r="Y695" s="10"/>
      <c r="AA695" s="14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1"/>
      <c r="C700" s="10"/>
      <c r="V700" s="17"/>
      <c r="X700" s="11"/>
      <c r="Y700" s="10"/>
    </row>
    <row r="701" spans="2:41" x14ac:dyDescent="0.25">
      <c r="B701" s="15" t="s">
        <v>18</v>
      </c>
      <c r="C701" s="16">
        <f>SUM(C682:C700)</f>
        <v>0</v>
      </c>
      <c r="V701" s="17"/>
      <c r="X701" s="15" t="s">
        <v>18</v>
      </c>
      <c r="Y701" s="16">
        <f>SUM(Y682:Y700)</f>
        <v>0</v>
      </c>
    </row>
    <row r="702" spans="2:41" x14ac:dyDescent="0.25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 x14ac:dyDescent="0.25">
      <c r="E703" s="1" t="s">
        <v>19</v>
      </c>
      <c r="V703" s="17"/>
      <c r="AA703" s="1" t="s">
        <v>19</v>
      </c>
    </row>
    <row r="704" spans="2:41" x14ac:dyDescent="0.25">
      <c r="V704" s="17"/>
    </row>
    <row r="705" spans="1:43" x14ac:dyDescent="0.25">
      <c r="V705" s="17"/>
    </row>
    <row r="706" spans="1:43" x14ac:dyDescent="0.25">
      <c r="V706" s="17"/>
    </row>
    <row r="707" spans="1:43" x14ac:dyDescent="0.25">
      <c r="V707" s="17"/>
    </row>
    <row r="708" spans="1:43" x14ac:dyDescent="0.25">
      <c r="V708" s="17"/>
    </row>
    <row r="709" spans="1:43" x14ac:dyDescent="0.25">
      <c r="V709" s="17"/>
    </row>
    <row r="710" spans="1:43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 x14ac:dyDescent="0.25">
      <c r="V713" s="17"/>
    </row>
    <row r="714" spans="1:43" x14ac:dyDescent="0.25">
      <c r="H714" s="174" t="s">
        <v>30</v>
      </c>
      <c r="I714" s="174"/>
      <c r="J714" s="174"/>
      <c r="V714" s="17"/>
      <c r="AA714" s="174" t="s">
        <v>31</v>
      </c>
      <c r="AB714" s="174"/>
      <c r="AC714" s="174"/>
    </row>
    <row r="715" spans="1:43" x14ac:dyDescent="0.25">
      <c r="H715" s="174"/>
      <c r="I715" s="174"/>
      <c r="J715" s="174"/>
      <c r="V715" s="17"/>
      <c r="AA715" s="174"/>
      <c r="AB715" s="174"/>
      <c r="AC715" s="174"/>
    </row>
    <row r="716" spans="1:43" x14ac:dyDescent="0.25">
      <c r="V716" s="17"/>
    </row>
    <row r="717" spans="1:43" x14ac:dyDescent="0.25">
      <c r="V717" s="17"/>
    </row>
    <row r="718" spans="1:43" ht="23.25" x14ac:dyDescent="0.35">
      <c r="B718" s="24" t="s">
        <v>69</v>
      </c>
      <c r="V718" s="17"/>
      <c r="X718" s="22" t="s">
        <v>69</v>
      </c>
    </row>
    <row r="719" spans="1:43" ht="23.25" x14ac:dyDescent="0.35">
      <c r="B719" s="23" t="s">
        <v>32</v>
      </c>
      <c r="C719" s="20">
        <f>IF(X674="PAGADO",0,C679)</f>
        <v>1266.83</v>
      </c>
      <c r="E719" s="175" t="s">
        <v>20</v>
      </c>
      <c r="F719" s="175"/>
      <c r="G719" s="175"/>
      <c r="H719" s="175"/>
      <c r="V719" s="17"/>
      <c r="X719" s="23" t="s">
        <v>32</v>
      </c>
      <c r="Y719" s="20">
        <f>IF(B1519="PAGADO",0,C724)</f>
        <v>1266.83</v>
      </c>
      <c r="AA719" s="175" t="s">
        <v>20</v>
      </c>
      <c r="AB719" s="175"/>
      <c r="AC719" s="175"/>
      <c r="AD719" s="175"/>
    </row>
    <row r="720" spans="1:43" x14ac:dyDescent="0.25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 x14ac:dyDescent="0.25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" t="s">
        <v>24</v>
      </c>
      <c r="C722" s="19">
        <f>IF(C719&gt;0,C719+C720,C720)</f>
        <v>1266.83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1266.83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9</v>
      </c>
      <c r="C723" s="20">
        <f>C747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6" t="s">
        <v>26</v>
      </c>
      <c r="C724" s="21">
        <f>C722-C723</f>
        <v>1266.83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1266.83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 x14ac:dyDescent="0.3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7" t="str">
        <f>IF(Y724&lt;0,"NO PAGAR","COBRAR'")</f>
        <v>COBRAR'</v>
      </c>
      <c r="Y725" s="177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 x14ac:dyDescent="0.35">
      <c r="B726" s="177" t="str">
        <f>IF(C724&lt;0,"NO PAGAR","COBRAR'")</f>
        <v>COBRAR'</v>
      </c>
      <c r="C726" s="177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68" t="s">
        <v>9</v>
      </c>
      <c r="C727" s="16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8" t="s">
        <v>9</v>
      </c>
      <c r="Y727" s="16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IF(Y679&lt;0,"SALDO ADELANTADO","SALDO A FAVOR '")</f>
        <v>SALDO A FAVOR '</v>
      </c>
      <c r="C728" s="10" t="b">
        <f>IF(Y679&lt;=0,Y679*-1)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 FAVOR'</v>
      </c>
      <c r="Y728" s="10" t="b">
        <f>IF(C724&lt;=0,C724*-1)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 x14ac:dyDescent="0.25">
      <c r="B738" s="12"/>
      <c r="C738" s="10"/>
      <c r="V738" s="17"/>
      <c r="X738" s="12"/>
      <c r="Y738" s="10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E740" s="14"/>
      <c r="V740" s="17"/>
      <c r="X740" s="12"/>
      <c r="Y740" s="10"/>
      <c r="AA740" s="14"/>
    </row>
    <row r="741" spans="2:41" x14ac:dyDescent="0.25">
      <c r="B741" s="12"/>
      <c r="C741" s="10"/>
      <c r="V741" s="17"/>
      <c r="X741" s="12"/>
      <c r="Y741" s="10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0</v>
      </c>
      <c r="D747" t="s">
        <v>22</v>
      </c>
      <c r="E747" t="s">
        <v>21</v>
      </c>
      <c r="V747" s="17"/>
      <c r="X747" s="15" t="s">
        <v>18</v>
      </c>
      <c r="Y747" s="16">
        <f>SUM(Y728:Y746)</f>
        <v>0</v>
      </c>
      <c r="Z747" t="s">
        <v>22</v>
      </c>
      <c r="AA747" t="s">
        <v>21</v>
      </c>
    </row>
    <row r="748" spans="2:41" x14ac:dyDescent="0.25">
      <c r="E748" s="1" t="s">
        <v>19</v>
      </c>
      <c r="V748" s="17"/>
      <c r="AA748" s="1" t="s">
        <v>19</v>
      </c>
    </row>
    <row r="749" spans="2:41" x14ac:dyDescent="0.25">
      <c r="V749" s="17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2:41" x14ac:dyDescent="0.25">
      <c r="V753" s="17"/>
    </row>
    <row r="754" spans="2:41" x14ac:dyDescent="0.25">
      <c r="V754" s="17"/>
    </row>
    <row r="755" spans="2:41" x14ac:dyDescent="0.25">
      <c r="V755" s="17"/>
    </row>
    <row r="756" spans="2:41" x14ac:dyDescent="0.25">
      <c r="V756" s="17"/>
    </row>
    <row r="757" spans="2:41" x14ac:dyDescent="0.25">
      <c r="V757" s="17"/>
    </row>
    <row r="758" spans="2:41" x14ac:dyDescent="0.25">
      <c r="V758" s="17"/>
    </row>
    <row r="759" spans="2:41" x14ac:dyDescent="0.25">
      <c r="V759" s="17"/>
    </row>
    <row r="760" spans="2:41" x14ac:dyDescent="0.25">
      <c r="V760" s="17"/>
    </row>
    <row r="761" spans="2:41" x14ac:dyDescent="0.25">
      <c r="V761" s="17"/>
      <c r="AC761" s="173" t="s">
        <v>29</v>
      </c>
      <c r="AD761" s="173"/>
      <c r="AE761" s="173"/>
    </row>
    <row r="762" spans="2:41" x14ac:dyDescent="0.25">
      <c r="H762" s="174" t="s">
        <v>28</v>
      </c>
      <c r="I762" s="174"/>
      <c r="J762" s="174"/>
      <c r="V762" s="17"/>
      <c r="AC762" s="173"/>
      <c r="AD762" s="173"/>
      <c r="AE762" s="173"/>
    </row>
    <row r="763" spans="2:41" x14ac:dyDescent="0.25">
      <c r="H763" s="174"/>
      <c r="I763" s="174"/>
      <c r="J763" s="174"/>
      <c r="V763" s="17"/>
      <c r="AC763" s="173"/>
      <c r="AD763" s="173"/>
      <c r="AE763" s="173"/>
    </row>
    <row r="764" spans="2:41" x14ac:dyDescent="0.25">
      <c r="V764" s="17"/>
    </row>
    <row r="765" spans="2:41" x14ac:dyDescent="0.25">
      <c r="V765" s="17"/>
    </row>
    <row r="766" spans="2:41" ht="23.25" x14ac:dyDescent="0.35">
      <c r="B766" s="22" t="s">
        <v>70</v>
      </c>
      <c r="V766" s="17"/>
      <c r="X766" s="22" t="s">
        <v>70</v>
      </c>
    </row>
    <row r="767" spans="2:41" ht="23.25" x14ac:dyDescent="0.35">
      <c r="B767" s="23" t="s">
        <v>32</v>
      </c>
      <c r="C767" s="20">
        <f>IF(X719="PAGADO",0,Y724)</f>
        <v>1266.83</v>
      </c>
      <c r="E767" s="175" t="s">
        <v>20</v>
      </c>
      <c r="F767" s="175"/>
      <c r="G767" s="175"/>
      <c r="H767" s="175"/>
      <c r="V767" s="17"/>
      <c r="X767" s="23" t="s">
        <v>32</v>
      </c>
      <c r="Y767" s="20">
        <f>IF(B767="PAGADO",0,C772)</f>
        <v>1266.83</v>
      </c>
      <c r="AA767" s="175" t="s">
        <v>20</v>
      </c>
      <c r="AB767" s="175"/>
      <c r="AC767" s="175"/>
      <c r="AD767" s="175"/>
    </row>
    <row r="768" spans="2:41" x14ac:dyDescent="0.25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1266.83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IF(Y767&gt;0,Y768+Y767,Y768)</f>
        <v>1266.83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C794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25</v>
      </c>
      <c r="C772" s="21">
        <f>C770-C771</f>
        <v>1266.83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1266.83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 x14ac:dyDescent="0.4">
      <c r="B773" s="176" t="str">
        <f>IF(C772&lt;0,"NO PAGAR","COBRAR")</f>
        <v>COBRAR</v>
      </c>
      <c r="C773" s="176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6" t="str">
        <f>IF(Y772&lt;0,"NO PAGAR","COBRAR")</f>
        <v>COBRAR</v>
      </c>
      <c r="Y773" s="17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68" t="s">
        <v>9</v>
      </c>
      <c r="C774" s="16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8" t="s">
        <v>9</v>
      </c>
      <c r="Y774" s="16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9" t="str">
        <f>IF(C808&lt;0,"SALDO A FAVOR","SALDO ADELANTAD0'")</f>
        <v>SALDO ADELANTAD0'</v>
      </c>
      <c r="C775" s="10" t="b">
        <f>IF(Y719&lt;=0,Y719*-1)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 FAVOR'</v>
      </c>
      <c r="Y775" s="10" t="b">
        <f>IF(C772&lt;=0,C772*-1)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17</v>
      </c>
      <c r="C783" s="10"/>
      <c r="E783" s="170" t="s">
        <v>7</v>
      </c>
      <c r="F783" s="171"/>
      <c r="G783" s="17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0" t="s">
        <v>7</v>
      </c>
      <c r="AB783" s="171"/>
      <c r="AC783" s="17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 x14ac:dyDescent="0.25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170" t="s">
        <v>7</v>
      </c>
      <c r="O785" s="171"/>
      <c r="P785" s="171"/>
      <c r="Q785" s="172"/>
      <c r="R785" s="18">
        <f>SUM(R769:R784)</f>
        <v>0</v>
      </c>
      <c r="S785" s="3"/>
      <c r="V785" s="17"/>
      <c r="X785" s="12"/>
      <c r="Y785" s="10"/>
      <c r="AJ785" s="170" t="s">
        <v>7</v>
      </c>
      <c r="AK785" s="171"/>
      <c r="AL785" s="171"/>
      <c r="AM785" s="172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V790" s="17"/>
      <c r="X790" s="12"/>
      <c r="Y790" s="10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1"/>
      <c r="C793" s="10"/>
      <c r="V793" s="17"/>
      <c r="X793" s="11"/>
      <c r="Y793" s="10"/>
    </row>
    <row r="794" spans="2:41" x14ac:dyDescent="0.25">
      <c r="B794" s="15" t="s">
        <v>18</v>
      </c>
      <c r="C794" s="16">
        <f>SUM(C775:C793)</f>
        <v>0</v>
      </c>
      <c r="V794" s="17"/>
      <c r="X794" s="15" t="s">
        <v>18</v>
      </c>
      <c r="Y794" s="16">
        <f>SUM(Y775:Y793)</f>
        <v>0</v>
      </c>
    </row>
    <row r="795" spans="2:41" x14ac:dyDescent="0.25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 x14ac:dyDescent="0.25">
      <c r="E796" s="1" t="s">
        <v>19</v>
      </c>
      <c r="V796" s="17"/>
      <c r="AA796" s="1" t="s">
        <v>19</v>
      </c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1:43" x14ac:dyDescent="0.25">
      <c r="V801" s="17"/>
    </row>
    <row r="802" spans="1:43" x14ac:dyDescent="0.25">
      <c r="V802" s="17"/>
    </row>
    <row r="803" spans="1:43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 x14ac:dyDescent="0.25">
      <c r="V806" s="17"/>
    </row>
    <row r="807" spans="1:43" x14ac:dyDescent="0.25">
      <c r="H807" s="174" t="s">
        <v>30</v>
      </c>
      <c r="I807" s="174"/>
      <c r="J807" s="174"/>
      <c r="V807" s="17"/>
      <c r="AA807" s="174" t="s">
        <v>31</v>
      </c>
      <c r="AB807" s="174"/>
      <c r="AC807" s="174"/>
    </row>
    <row r="808" spans="1:43" x14ac:dyDescent="0.25">
      <c r="H808" s="174"/>
      <c r="I808" s="174"/>
      <c r="J808" s="174"/>
      <c r="V808" s="17"/>
      <c r="AA808" s="174"/>
      <c r="AB808" s="174"/>
      <c r="AC808" s="174"/>
    </row>
    <row r="809" spans="1:43" x14ac:dyDescent="0.25">
      <c r="V809" s="17"/>
    </row>
    <row r="810" spans="1:43" x14ac:dyDescent="0.25">
      <c r="V810" s="17"/>
    </row>
    <row r="811" spans="1:43" ht="23.25" x14ac:dyDescent="0.35">
      <c r="B811" s="24" t="s">
        <v>70</v>
      </c>
      <c r="V811" s="17"/>
      <c r="X811" s="22" t="s">
        <v>70</v>
      </c>
    </row>
    <row r="812" spans="1:43" ht="23.25" x14ac:dyDescent="0.35">
      <c r="B812" s="23" t="s">
        <v>32</v>
      </c>
      <c r="C812" s="20">
        <f>IF(X767="PAGADO",0,C772)</f>
        <v>1266.83</v>
      </c>
      <c r="E812" s="175" t="s">
        <v>20</v>
      </c>
      <c r="F812" s="175"/>
      <c r="G812" s="175"/>
      <c r="H812" s="175"/>
      <c r="V812" s="17"/>
      <c r="X812" s="23" t="s">
        <v>32</v>
      </c>
      <c r="Y812" s="20">
        <f>IF(B1612="PAGADO",0,C817)</f>
        <v>1266.83</v>
      </c>
      <c r="AA812" s="175" t="s">
        <v>20</v>
      </c>
      <c r="AB812" s="175"/>
      <c r="AC812" s="175"/>
      <c r="AD812" s="175"/>
    </row>
    <row r="813" spans="1:43" x14ac:dyDescent="0.25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 x14ac:dyDescent="0.25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x14ac:dyDescent="0.25">
      <c r="B815" s="1" t="s">
        <v>24</v>
      </c>
      <c r="C815" s="19">
        <f>IF(C812&gt;0,C812+C813,C813)</f>
        <v>1266.83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1266.83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 x14ac:dyDescent="0.25">
      <c r="B816" s="1" t="s">
        <v>9</v>
      </c>
      <c r="C816" s="20">
        <f>C840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6" t="s">
        <v>26</v>
      </c>
      <c r="C817" s="21">
        <f>C815-C816</f>
        <v>1266.83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1266.83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 x14ac:dyDescent="0.3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7" t="str">
        <f>IF(Y817&lt;0,"NO PAGAR","COBRAR'")</f>
        <v>COBRAR'</v>
      </c>
      <c r="Y818" s="177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 x14ac:dyDescent="0.35">
      <c r="B819" s="177" t="str">
        <f>IF(C817&lt;0,"NO PAGAR","COBRAR'")</f>
        <v>COBRAR'</v>
      </c>
      <c r="C819" s="177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68" t="s">
        <v>9</v>
      </c>
      <c r="C820" s="16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8" t="s">
        <v>9</v>
      </c>
      <c r="Y820" s="16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IF(Y772&lt;0,"SALDO ADELANTADO","SALDO A FAVOR '")</f>
        <v>SALDO A FAVOR '</v>
      </c>
      <c r="C821" s="10" t="b">
        <f>IF(Y772&lt;=0,Y772*-1)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 FAVOR'</v>
      </c>
      <c r="Y821" s="10" t="b">
        <f>IF(C817&lt;=0,C817*-1)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E833" s="14"/>
      <c r="V833" s="17"/>
      <c r="X833" s="12"/>
      <c r="Y833" s="10"/>
      <c r="AA833" s="14"/>
    </row>
    <row r="834" spans="2:27" x14ac:dyDescent="0.25">
      <c r="B834" s="12"/>
      <c r="C834" s="10"/>
      <c r="V834" s="17"/>
      <c r="X834" s="12"/>
      <c r="Y834" s="10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0</v>
      </c>
      <c r="D840" t="s">
        <v>22</v>
      </c>
      <c r="E840" t="s">
        <v>21</v>
      </c>
      <c r="V840" s="17"/>
      <c r="X840" s="15" t="s">
        <v>18</v>
      </c>
      <c r="Y840" s="16">
        <f>SUM(Y821:Y839)</f>
        <v>0</v>
      </c>
      <c r="Z840" t="s">
        <v>22</v>
      </c>
      <c r="AA840" t="s">
        <v>21</v>
      </c>
    </row>
    <row r="841" spans="2:27" x14ac:dyDescent="0.25">
      <c r="E841" s="1" t="s">
        <v>19</v>
      </c>
      <c r="V841" s="17"/>
      <c r="AA841" s="1" t="s">
        <v>19</v>
      </c>
    </row>
    <row r="842" spans="2:27" x14ac:dyDescent="0.25">
      <c r="V842" s="17"/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2:41" x14ac:dyDescent="0.25">
      <c r="V849" s="17"/>
    </row>
    <row r="850" spans="2:41" x14ac:dyDescent="0.25">
      <c r="V850" s="17"/>
    </row>
    <row r="851" spans="2:41" x14ac:dyDescent="0.25">
      <c r="V851" s="17"/>
    </row>
    <row r="852" spans="2:41" x14ac:dyDescent="0.25">
      <c r="V852" s="17"/>
    </row>
    <row r="853" spans="2:41" x14ac:dyDescent="0.25">
      <c r="V853" s="17"/>
    </row>
    <row r="854" spans="2:41" x14ac:dyDescent="0.25">
      <c r="V854" s="17"/>
    </row>
    <row r="855" spans="2:41" x14ac:dyDescent="0.25">
      <c r="V855" s="17"/>
      <c r="AC855" s="173" t="s">
        <v>29</v>
      </c>
      <c r="AD855" s="173"/>
      <c r="AE855" s="173"/>
    </row>
    <row r="856" spans="2:41" x14ac:dyDescent="0.25">
      <c r="H856" s="174" t="s">
        <v>28</v>
      </c>
      <c r="I856" s="174"/>
      <c r="J856" s="174"/>
      <c r="V856" s="17"/>
      <c r="AC856" s="173"/>
      <c r="AD856" s="173"/>
      <c r="AE856" s="173"/>
    </row>
    <row r="857" spans="2:41" x14ac:dyDescent="0.25">
      <c r="H857" s="174"/>
      <c r="I857" s="174"/>
      <c r="J857" s="174"/>
      <c r="V857" s="17"/>
      <c r="AC857" s="173"/>
      <c r="AD857" s="173"/>
      <c r="AE857" s="173"/>
    </row>
    <row r="858" spans="2:41" x14ac:dyDescent="0.25">
      <c r="V858" s="17"/>
    </row>
    <row r="859" spans="2:41" x14ac:dyDescent="0.25">
      <c r="V859" s="17"/>
    </row>
    <row r="860" spans="2:41" ht="23.25" x14ac:dyDescent="0.35">
      <c r="B860" s="22" t="s">
        <v>71</v>
      </c>
      <c r="V860" s="17"/>
      <c r="X860" s="22" t="s">
        <v>71</v>
      </c>
    </row>
    <row r="861" spans="2:41" ht="23.25" x14ac:dyDescent="0.35">
      <c r="B861" s="23" t="s">
        <v>32</v>
      </c>
      <c r="C861" s="20">
        <f>IF(X812="PAGADO",0,Y817)</f>
        <v>1266.83</v>
      </c>
      <c r="E861" s="175" t="s">
        <v>20</v>
      </c>
      <c r="F861" s="175"/>
      <c r="G861" s="175"/>
      <c r="H861" s="175"/>
      <c r="V861" s="17"/>
      <c r="X861" s="23" t="s">
        <v>32</v>
      </c>
      <c r="Y861" s="20">
        <f>IF(B861="PAGADO",0,C866)</f>
        <v>1266.83</v>
      </c>
      <c r="AA861" s="175" t="s">
        <v>20</v>
      </c>
      <c r="AB861" s="175"/>
      <c r="AC861" s="175"/>
      <c r="AD861" s="175"/>
    </row>
    <row r="862" spans="2:41" x14ac:dyDescent="0.25">
      <c r="B862" s="1" t="s">
        <v>0</v>
      </c>
      <c r="C862" s="19">
        <f>H877</f>
        <v>0</v>
      </c>
      <c r="E862" s="2" t="s">
        <v>1</v>
      </c>
      <c r="F862" s="2" t="s">
        <v>2</v>
      </c>
      <c r="G862" s="2" t="s">
        <v>3</v>
      </c>
      <c r="H862" s="2" t="s">
        <v>4</v>
      </c>
      <c r="N862" s="2" t="s">
        <v>1</v>
      </c>
      <c r="O862" s="2" t="s">
        <v>5</v>
      </c>
      <c r="P862" s="2" t="s">
        <v>4</v>
      </c>
      <c r="Q862" s="2" t="s">
        <v>6</v>
      </c>
      <c r="R862" s="2" t="s">
        <v>7</v>
      </c>
      <c r="S862" s="3"/>
      <c r="V862" s="17"/>
      <c r="X862" s="1" t="s">
        <v>0</v>
      </c>
      <c r="Y862" s="19">
        <f>AD877</f>
        <v>0</v>
      </c>
      <c r="AA862" s="2" t="s">
        <v>1</v>
      </c>
      <c r="AB862" s="2" t="s">
        <v>2</v>
      </c>
      <c r="AC862" s="2" t="s">
        <v>3</v>
      </c>
      <c r="AD862" s="2" t="s">
        <v>4</v>
      </c>
      <c r="AJ862" s="2" t="s">
        <v>1</v>
      </c>
      <c r="AK862" s="2" t="s">
        <v>5</v>
      </c>
      <c r="AL862" s="2" t="s">
        <v>4</v>
      </c>
      <c r="AM862" s="2" t="s">
        <v>6</v>
      </c>
      <c r="AN862" s="2" t="s">
        <v>7</v>
      </c>
      <c r="AO862" s="3"/>
    </row>
    <row r="863" spans="2:41" x14ac:dyDescent="0.25">
      <c r="C863" s="2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Y863" s="2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" t="s">
        <v>24</v>
      </c>
      <c r="C864" s="19">
        <f>IF(C861&gt;0,C861+C862,C862)</f>
        <v>1266.83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24</v>
      </c>
      <c r="Y864" s="19">
        <f>IF(Y861&gt;0,Y862+Y861,Y862)</f>
        <v>1266.83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" t="s">
        <v>9</v>
      </c>
      <c r="C865" s="20">
        <f>C888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9</v>
      </c>
      <c r="Y865" s="20">
        <f>Y888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6" t="s">
        <v>25</v>
      </c>
      <c r="C866" s="21">
        <f>C864-C865</f>
        <v>1266.83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6" t="s">
        <v>8</v>
      </c>
      <c r="Y866" s="21">
        <f>Y864-Y865</f>
        <v>1266.83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6.25" x14ac:dyDescent="0.4">
      <c r="B867" s="176" t="str">
        <f>IF(C866&lt;0,"NO PAGAR","COBRAR")</f>
        <v>COBRAR</v>
      </c>
      <c r="C867" s="176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76" t="str">
        <f>IF(Y866&lt;0,"NO PAGAR","COBRAR")</f>
        <v>COBRAR</v>
      </c>
      <c r="Y867" s="176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68" t="s">
        <v>9</v>
      </c>
      <c r="C868" s="169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68" t="s">
        <v>9</v>
      </c>
      <c r="Y868" s="169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9" t="str">
        <f>IF(C902&lt;0,"SALDO A FAVOR","SALDO ADELANTAD0'")</f>
        <v>SALDO ADELANTAD0'</v>
      </c>
      <c r="C869" s="10" t="b">
        <f>IF(Y817&lt;=0,Y817*-1)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IF(C866&lt;0,"SALDO ADELANTADO","SALDO A FAVOR'")</f>
        <v>SALDO A FAVOR'</v>
      </c>
      <c r="Y869" s="10" t="b">
        <f>IF(C866&lt;=0,C866*-1)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10</v>
      </c>
      <c r="C870" s="10">
        <f>R879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16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17</v>
      </c>
      <c r="C877" s="10"/>
      <c r="E877" s="170" t="s">
        <v>7</v>
      </c>
      <c r="F877" s="171"/>
      <c r="G877" s="172"/>
      <c r="H877" s="5">
        <f>SUM(H863:H876)</f>
        <v>0</v>
      </c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70" t="s">
        <v>7</v>
      </c>
      <c r="AB877" s="171"/>
      <c r="AC877" s="172"/>
      <c r="AD877" s="5">
        <f>SUM(AD863:AD876)</f>
        <v>0</v>
      </c>
      <c r="AJ877" s="3"/>
      <c r="AK877" s="3"/>
      <c r="AL877" s="3"/>
      <c r="AM877" s="3"/>
      <c r="AN877" s="18"/>
      <c r="AO877" s="3"/>
    </row>
    <row r="878" spans="2:41" x14ac:dyDescent="0.25">
      <c r="B878" s="12"/>
      <c r="C878" s="10"/>
      <c r="E878" s="13"/>
      <c r="F878" s="13"/>
      <c r="G878" s="13"/>
      <c r="N878" s="3"/>
      <c r="O878" s="3"/>
      <c r="P878" s="3"/>
      <c r="Q878" s="3"/>
      <c r="R878" s="18"/>
      <c r="S878" s="3"/>
      <c r="V878" s="17"/>
      <c r="X878" s="12"/>
      <c r="Y878" s="10"/>
      <c r="AA878" s="13"/>
      <c r="AB878" s="13"/>
      <c r="AC878" s="13"/>
      <c r="AJ878" s="3"/>
      <c r="AK878" s="3"/>
      <c r="AL878" s="3"/>
      <c r="AM878" s="3"/>
      <c r="AN878" s="18"/>
      <c r="AO878" s="3"/>
    </row>
    <row r="879" spans="2:41" x14ac:dyDescent="0.25">
      <c r="B879" s="12"/>
      <c r="C879" s="10"/>
      <c r="N879" s="170" t="s">
        <v>7</v>
      </c>
      <c r="O879" s="171"/>
      <c r="P879" s="171"/>
      <c r="Q879" s="172"/>
      <c r="R879" s="18">
        <f>SUM(R863:R878)</f>
        <v>0</v>
      </c>
      <c r="S879" s="3"/>
      <c r="V879" s="17"/>
      <c r="X879" s="12"/>
      <c r="Y879" s="10"/>
      <c r="AJ879" s="170" t="s">
        <v>7</v>
      </c>
      <c r="AK879" s="171"/>
      <c r="AL879" s="171"/>
      <c r="AM879" s="172"/>
      <c r="AN879" s="18">
        <f>SUM(AN863:AN878)</f>
        <v>0</v>
      </c>
      <c r="AO879" s="3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E882" s="14"/>
      <c r="V882" s="17"/>
      <c r="X882" s="12"/>
      <c r="Y882" s="10"/>
      <c r="AA882" s="14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1"/>
      <c r="C887" s="10"/>
      <c r="V887" s="17"/>
      <c r="X887" s="11"/>
      <c r="Y887" s="10"/>
    </row>
    <row r="888" spans="2:27" x14ac:dyDescent="0.25">
      <c r="B888" s="15" t="s">
        <v>18</v>
      </c>
      <c r="C888" s="16">
        <f>SUM(C869:C887)</f>
        <v>0</v>
      </c>
      <c r="V888" s="17"/>
      <c r="X888" s="15" t="s">
        <v>18</v>
      </c>
      <c r="Y888" s="16">
        <f>SUM(Y869:Y887)</f>
        <v>0</v>
      </c>
    </row>
    <row r="889" spans="2:27" x14ac:dyDescent="0.25">
      <c r="D889" t="s">
        <v>22</v>
      </c>
      <c r="E889" t="s">
        <v>21</v>
      </c>
      <c r="V889" s="17"/>
      <c r="Z889" t="s">
        <v>22</v>
      </c>
      <c r="AA889" t="s">
        <v>21</v>
      </c>
    </row>
    <row r="890" spans="2:27" x14ac:dyDescent="0.25">
      <c r="E890" s="1" t="s">
        <v>19</v>
      </c>
      <c r="V890" s="17"/>
      <c r="AA890" s="1" t="s">
        <v>19</v>
      </c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1:43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</row>
    <row r="900" spans="1:43" x14ac:dyDescent="0.25">
      <c r="V900" s="17"/>
    </row>
    <row r="901" spans="1:43" x14ac:dyDescent="0.25">
      <c r="H901" s="174" t="s">
        <v>30</v>
      </c>
      <c r="I901" s="174"/>
      <c r="J901" s="174"/>
      <c r="V901" s="17"/>
      <c r="AA901" s="174" t="s">
        <v>31</v>
      </c>
      <c r="AB901" s="174"/>
      <c r="AC901" s="174"/>
    </row>
    <row r="902" spans="1:43" x14ac:dyDescent="0.25">
      <c r="H902" s="174"/>
      <c r="I902" s="174"/>
      <c r="J902" s="174"/>
      <c r="V902" s="17"/>
      <c r="AA902" s="174"/>
      <c r="AB902" s="174"/>
      <c r="AC902" s="174"/>
    </row>
    <row r="903" spans="1:43" x14ac:dyDescent="0.25">
      <c r="V903" s="17"/>
    </row>
    <row r="904" spans="1:43" x14ac:dyDescent="0.25">
      <c r="V904" s="17"/>
    </row>
    <row r="905" spans="1:43" ht="23.25" x14ac:dyDescent="0.35">
      <c r="B905" s="24" t="s">
        <v>73</v>
      </c>
      <c r="V905" s="17"/>
      <c r="X905" s="22" t="s">
        <v>71</v>
      </c>
    </row>
    <row r="906" spans="1:43" ht="23.25" x14ac:dyDescent="0.35">
      <c r="B906" s="23" t="s">
        <v>32</v>
      </c>
      <c r="C906" s="20">
        <f>IF(X861="PAGADO",0,C866)</f>
        <v>1266.83</v>
      </c>
      <c r="E906" s="175" t="s">
        <v>20</v>
      </c>
      <c r="F906" s="175"/>
      <c r="G906" s="175"/>
      <c r="H906" s="175"/>
      <c r="V906" s="17"/>
      <c r="X906" s="23" t="s">
        <v>32</v>
      </c>
      <c r="Y906" s="20">
        <f>IF(B1706="PAGADO",0,C911)</f>
        <v>1266.83</v>
      </c>
      <c r="AA906" s="175" t="s">
        <v>20</v>
      </c>
      <c r="AB906" s="175"/>
      <c r="AC906" s="175"/>
      <c r="AD906" s="175"/>
    </row>
    <row r="907" spans="1:43" x14ac:dyDescent="0.25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1:43" x14ac:dyDescent="0.25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 x14ac:dyDescent="0.25">
      <c r="B909" s="1" t="s">
        <v>24</v>
      </c>
      <c r="C909" s="19">
        <f>IF(C906&gt;0,C906+C907,C907)</f>
        <v>1266.83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IF(Y906&gt;0,Y906+Y907,Y907)</f>
        <v>1266.83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 x14ac:dyDescent="0.25">
      <c r="B910" s="1" t="s">
        <v>9</v>
      </c>
      <c r="C910" s="20">
        <f>C934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Y934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x14ac:dyDescent="0.25">
      <c r="B911" s="6" t="s">
        <v>26</v>
      </c>
      <c r="C911" s="21">
        <f>C909-C910</f>
        <v>1266.83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27</v>
      </c>
      <c r="Y911" s="21">
        <f>Y909-Y910</f>
        <v>1266.83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 x14ac:dyDescent="0.35">
      <c r="B912" s="6"/>
      <c r="C912" s="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77" t="str">
        <f>IF(Y911&lt;0,"NO PAGAR","COBRAR'")</f>
        <v>COBRAR'</v>
      </c>
      <c r="Y912" s="177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3.25" x14ac:dyDescent="0.35">
      <c r="B913" s="177" t="str">
        <f>IF(C911&lt;0,"NO PAGAR","COBRAR'")</f>
        <v>COBRAR'</v>
      </c>
      <c r="C913" s="177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6"/>
      <c r="Y913" s="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68" t="s">
        <v>9</v>
      </c>
      <c r="C914" s="169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68" t="s">
        <v>9</v>
      </c>
      <c r="Y914" s="169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9" t="str">
        <f>IF(Y866&lt;0,"SALDO ADELANTADO","SALDO A FAVOR '")</f>
        <v>SALDO A FAVOR '</v>
      </c>
      <c r="C915" s="10" t="b">
        <f>IF(Y866&lt;=0,Y866*-1)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IF(C911&lt;0,"SALDO ADELANTADO","SALDO A FAVOR'")</f>
        <v>SALDO A FAVOR'</v>
      </c>
      <c r="Y915" s="10" t="b">
        <f>IF(C911&lt;=0,C911*-1)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10</v>
      </c>
      <c r="C916" s="10">
        <f>R924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AN924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16</v>
      </c>
      <c r="C922" s="10"/>
      <c r="E922" s="170" t="s">
        <v>7</v>
      </c>
      <c r="F922" s="171"/>
      <c r="G922" s="172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170" t="s">
        <v>7</v>
      </c>
      <c r="AB922" s="171"/>
      <c r="AC922" s="172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17</v>
      </c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 x14ac:dyDescent="0.25">
      <c r="B924" s="12"/>
      <c r="C924" s="10"/>
      <c r="N924" s="170" t="s">
        <v>7</v>
      </c>
      <c r="O924" s="171"/>
      <c r="P924" s="171"/>
      <c r="Q924" s="172"/>
      <c r="R924" s="18">
        <f>SUM(R908:R923)</f>
        <v>0</v>
      </c>
      <c r="S924" s="3"/>
      <c r="V924" s="17"/>
      <c r="X924" s="12"/>
      <c r="Y924" s="10"/>
      <c r="AJ924" s="170" t="s">
        <v>7</v>
      </c>
      <c r="AK924" s="171"/>
      <c r="AL924" s="171"/>
      <c r="AM924" s="172"/>
      <c r="AN924" s="18">
        <f>SUM(AN908:AN923)</f>
        <v>0</v>
      </c>
      <c r="AO924" s="3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E927" s="14"/>
      <c r="V927" s="17"/>
      <c r="X927" s="12"/>
      <c r="Y927" s="10"/>
      <c r="AA927" s="14"/>
    </row>
    <row r="928" spans="2:41" x14ac:dyDescent="0.25">
      <c r="B928" s="12"/>
      <c r="C928" s="10"/>
      <c r="V928" s="17"/>
      <c r="X928" s="12"/>
      <c r="Y928" s="10"/>
    </row>
    <row r="929" spans="2:27" x14ac:dyDescent="0.25">
      <c r="B929" s="12"/>
      <c r="C929" s="10"/>
      <c r="V929" s="17"/>
      <c r="X929" s="12"/>
      <c r="Y929" s="10"/>
    </row>
    <row r="930" spans="2:27" x14ac:dyDescent="0.25">
      <c r="B930" s="12"/>
      <c r="C930" s="10"/>
      <c r="V930" s="17"/>
      <c r="X930" s="12"/>
      <c r="Y930" s="10"/>
    </row>
    <row r="931" spans="2:27" x14ac:dyDescent="0.25">
      <c r="B931" s="12"/>
      <c r="C931" s="10"/>
      <c r="V931" s="17"/>
      <c r="X931" s="12"/>
      <c r="Y931" s="10"/>
    </row>
    <row r="932" spans="2:27" x14ac:dyDescent="0.25">
      <c r="B932" s="12"/>
      <c r="C932" s="10"/>
      <c r="V932" s="17"/>
      <c r="X932" s="12"/>
      <c r="Y932" s="10"/>
    </row>
    <row r="933" spans="2:27" x14ac:dyDescent="0.25">
      <c r="B933" s="11"/>
      <c r="C933" s="10"/>
      <c r="V933" s="17"/>
      <c r="X933" s="11"/>
      <c r="Y933" s="10"/>
    </row>
    <row r="934" spans="2:27" x14ac:dyDescent="0.25">
      <c r="B934" s="15" t="s">
        <v>18</v>
      </c>
      <c r="C934" s="16">
        <f>SUM(C915:C933)</f>
        <v>0</v>
      </c>
      <c r="D934" t="s">
        <v>22</v>
      </c>
      <c r="E934" t="s">
        <v>21</v>
      </c>
      <c r="V934" s="17"/>
      <c r="X934" s="15" t="s">
        <v>18</v>
      </c>
      <c r="Y934" s="16">
        <f>SUM(Y915:Y933)</f>
        <v>0</v>
      </c>
      <c r="Z934" t="s">
        <v>22</v>
      </c>
      <c r="AA934" t="s">
        <v>21</v>
      </c>
    </row>
    <row r="935" spans="2:27" x14ac:dyDescent="0.25">
      <c r="E935" s="1" t="s">
        <v>19</v>
      </c>
      <c r="V935" s="17"/>
      <c r="AA935" s="1" t="s">
        <v>19</v>
      </c>
    </row>
    <row r="936" spans="2:27" x14ac:dyDescent="0.25">
      <c r="V936" s="17"/>
    </row>
    <row r="937" spans="2:27" x14ac:dyDescent="0.25">
      <c r="V937" s="17"/>
    </row>
    <row r="938" spans="2:27" x14ac:dyDescent="0.25">
      <c r="V938" s="17"/>
    </row>
    <row r="939" spans="2:27" x14ac:dyDescent="0.25">
      <c r="V939" s="17"/>
    </row>
    <row r="940" spans="2:27" x14ac:dyDescent="0.25">
      <c r="V940" s="17"/>
    </row>
    <row r="941" spans="2:27" x14ac:dyDescent="0.25">
      <c r="V941" s="17"/>
    </row>
    <row r="942" spans="2:27" x14ac:dyDescent="0.25">
      <c r="V942" s="17"/>
    </row>
    <row r="943" spans="2:27" x14ac:dyDescent="0.25">
      <c r="V943" s="17"/>
    </row>
    <row r="944" spans="2:27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  <c r="AC948" s="173" t="s">
        <v>29</v>
      </c>
      <c r="AD948" s="173"/>
      <c r="AE948" s="173"/>
    </row>
    <row r="949" spans="2:41" x14ac:dyDescent="0.25">
      <c r="H949" s="174" t="s">
        <v>28</v>
      </c>
      <c r="I949" s="174"/>
      <c r="J949" s="174"/>
      <c r="V949" s="17"/>
      <c r="AC949" s="173"/>
      <c r="AD949" s="173"/>
      <c r="AE949" s="173"/>
    </row>
    <row r="950" spans="2:41" x14ac:dyDescent="0.25">
      <c r="H950" s="174"/>
      <c r="I950" s="174"/>
      <c r="J950" s="174"/>
      <c r="V950" s="17"/>
      <c r="AC950" s="173"/>
      <c r="AD950" s="173"/>
      <c r="AE950" s="173"/>
    </row>
    <row r="951" spans="2:41" x14ac:dyDescent="0.25">
      <c r="V951" s="17"/>
    </row>
    <row r="952" spans="2:41" x14ac:dyDescent="0.25">
      <c r="V952" s="17"/>
    </row>
    <row r="953" spans="2:41" ht="23.25" x14ac:dyDescent="0.35">
      <c r="B953" s="22" t="s">
        <v>72</v>
      </c>
      <c r="V953" s="17"/>
      <c r="X953" s="22" t="s">
        <v>74</v>
      </c>
    </row>
    <row r="954" spans="2:41" ht="23.25" x14ac:dyDescent="0.35">
      <c r="B954" s="23" t="s">
        <v>32</v>
      </c>
      <c r="C954" s="20">
        <f>IF(X906="PAGADO",0,Y911)</f>
        <v>1266.83</v>
      </c>
      <c r="E954" s="175" t="s">
        <v>20</v>
      </c>
      <c r="F954" s="175"/>
      <c r="G954" s="175"/>
      <c r="H954" s="175"/>
      <c r="V954" s="17"/>
      <c r="X954" s="23" t="s">
        <v>32</v>
      </c>
      <c r="Y954" s="20">
        <f>IF(B954="PAGADO",0,C959)</f>
        <v>1266.83</v>
      </c>
      <c r="AA954" s="175" t="s">
        <v>20</v>
      </c>
      <c r="AB954" s="175"/>
      <c r="AC954" s="175"/>
      <c r="AD954" s="175"/>
    </row>
    <row r="955" spans="2:41" x14ac:dyDescent="0.25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 x14ac:dyDescent="0.25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" t="s">
        <v>24</v>
      </c>
      <c r="C957" s="19">
        <f>IF(C954&gt;0,C954+C955,C955)</f>
        <v>1266.83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1266.83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" t="s">
        <v>9</v>
      </c>
      <c r="C958" s="20">
        <f>C981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6" t="s">
        <v>25</v>
      </c>
      <c r="C959" s="21">
        <f>C957-C958</f>
        <v>1266.83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1266.83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 x14ac:dyDescent="0.4">
      <c r="B960" s="176" t="str">
        <f>IF(C959&lt;0,"NO PAGAR","COBRAR")</f>
        <v>COBRAR</v>
      </c>
      <c r="C960" s="176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6" t="str">
        <f>IF(Y959&lt;0,"NO PAGAR","COBRAR")</f>
        <v>COBRAR</v>
      </c>
      <c r="Y960" s="17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68" t="s">
        <v>9</v>
      </c>
      <c r="C961" s="16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8" t="s">
        <v>9</v>
      </c>
      <c r="Y961" s="16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9" t="str">
        <f>IF(C995&lt;0,"SALDO A FAVOR","SALDO ADELANTAD0'")</f>
        <v>SALDO ADELANTAD0'</v>
      </c>
      <c r="C962" s="10" t="b">
        <f>IF(Y906&lt;=0,Y906*-1)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 FAVOR'</v>
      </c>
      <c r="Y962" s="10" t="b">
        <f>IF(C959&lt;=0,C959*-1)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17</v>
      </c>
      <c r="C970" s="10"/>
      <c r="E970" s="170" t="s">
        <v>7</v>
      </c>
      <c r="F970" s="171"/>
      <c r="G970" s="17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0" t="s">
        <v>7</v>
      </c>
      <c r="AB970" s="171"/>
      <c r="AC970" s="17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 x14ac:dyDescent="0.25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N972" s="170" t="s">
        <v>7</v>
      </c>
      <c r="O972" s="171"/>
      <c r="P972" s="171"/>
      <c r="Q972" s="172"/>
      <c r="R972" s="18">
        <f>SUM(R956:R971)</f>
        <v>0</v>
      </c>
      <c r="S972" s="3"/>
      <c r="V972" s="17"/>
      <c r="X972" s="12"/>
      <c r="Y972" s="10"/>
      <c r="AJ972" s="170" t="s">
        <v>7</v>
      </c>
      <c r="AK972" s="171"/>
      <c r="AL972" s="171"/>
      <c r="AM972" s="172"/>
      <c r="AN972" s="18">
        <f>SUM(AN956:AN971)</f>
        <v>0</v>
      </c>
      <c r="AO972" s="3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E975" s="14"/>
      <c r="V975" s="17"/>
      <c r="X975" s="12"/>
      <c r="Y975" s="10"/>
      <c r="AA975" s="14"/>
    </row>
    <row r="976" spans="2:41" x14ac:dyDescent="0.25">
      <c r="B976" s="12"/>
      <c r="C976" s="10"/>
      <c r="V976" s="17"/>
      <c r="X976" s="12"/>
      <c r="Y976" s="10"/>
    </row>
    <row r="977" spans="1:43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V978" s="17"/>
      <c r="X978" s="12"/>
      <c r="Y978" s="10"/>
    </row>
    <row r="979" spans="1:43" x14ac:dyDescent="0.25">
      <c r="B979" s="12"/>
      <c r="C979" s="10"/>
      <c r="V979" s="17"/>
      <c r="X979" s="12"/>
      <c r="Y979" s="10"/>
    </row>
    <row r="980" spans="1:43" x14ac:dyDescent="0.25">
      <c r="B980" s="11"/>
      <c r="C980" s="10"/>
      <c r="V980" s="17"/>
      <c r="X980" s="11"/>
      <c r="Y980" s="10"/>
    </row>
    <row r="981" spans="1:43" x14ac:dyDescent="0.25">
      <c r="B981" s="15" t="s">
        <v>18</v>
      </c>
      <c r="C981" s="16">
        <f>SUM(C962:C980)</f>
        <v>0</v>
      </c>
      <c r="V981" s="17"/>
      <c r="X981" s="15" t="s">
        <v>18</v>
      </c>
      <c r="Y981" s="16">
        <f>SUM(Y962:Y980)</f>
        <v>0</v>
      </c>
    </row>
    <row r="982" spans="1:43" x14ac:dyDescent="0.25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 x14ac:dyDescent="0.25">
      <c r="E983" s="1" t="s">
        <v>19</v>
      </c>
      <c r="V983" s="17"/>
      <c r="AA983" s="1" t="s">
        <v>19</v>
      </c>
    </row>
    <row r="984" spans="1:43" x14ac:dyDescent="0.25">
      <c r="V984" s="17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 x14ac:dyDescent="0.25">
      <c r="V993" s="17"/>
    </row>
    <row r="994" spans="2:41" x14ac:dyDescent="0.25">
      <c r="H994" s="174" t="s">
        <v>30</v>
      </c>
      <c r="I994" s="174"/>
      <c r="J994" s="174"/>
      <c r="V994" s="17"/>
      <c r="AA994" s="174" t="s">
        <v>31</v>
      </c>
      <c r="AB994" s="174"/>
      <c r="AC994" s="174"/>
    </row>
    <row r="995" spans="2:41" x14ac:dyDescent="0.25">
      <c r="H995" s="174"/>
      <c r="I995" s="174"/>
      <c r="J995" s="174"/>
      <c r="V995" s="17"/>
      <c r="AA995" s="174"/>
      <c r="AB995" s="174"/>
      <c r="AC995" s="174"/>
    </row>
    <row r="996" spans="2:41" x14ac:dyDescent="0.25">
      <c r="V996" s="17"/>
    </row>
    <row r="997" spans="2:41" x14ac:dyDescent="0.25">
      <c r="V997" s="17"/>
    </row>
    <row r="998" spans="2:41" ht="23.25" x14ac:dyDescent="0.35">
      <c r="B998" s="24" t="s">
        <v>72</v>
      </c>
      <c r="V998" s="17"/>
      <c r="X998" s="22" t="s">
        <v>72</v>
      </c>
    </row>
    <row r="999" spans="2:41" ht="23.25" x14ac:dyDescent="0.35">
      <c r="B999" s="23" t="s">
        <v>32</v>
      </c>
      <c r="C999" s="20">
        <f>IF(X954="PAGADO",0,C959)</f>
        <v>1266.83</v>
      </c>
      <c r="E999" s="175" t="s">
        <v>20</v>
      </c>
      <c r="F999" s="175"/>
      <c r="G999" s="175"/>
      <c r="H999" s="175"/>
      <c r="V999" s="17"/>
      <c r="X999" s="23" t="s">
        <v>32</v>
      </c>
      <c r="Y999" s="20">
        <f>IF(B1799="PAGADO",0,C1004)</f>
        <v>1266.83</v>
      </c>
      <c r="AA999" s="175" t="s">
        <v>20</v>
      </c>
      <c r="AB999" s="175"/>
      <c r="AC999" s="175"/>
      <c r="AD999" s="175"/>
    </row>
    <row r="1000" spans="2:41" x14ac:dyDescent="0.25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 x14ac:dyDescent="0.25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" t="s">
        <v>24</v>
      </c>
      <c r="C1002" s="19">
        <f>IF(C999&gt;0,C999+C1000,C1000)</f>
        <v>1266.83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1266.83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9</v>
      </c>
      <c r="C1003" s="20">
        <f>C1027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6" t="s">
        <v>26</v>
      </c>
      <c r="C1004" s="21">
        <f>C1002-C1003</f>
        <v>1266.83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1266.83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 x14ac:dyDescent="0.3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7" t="str">
        <f>IF(Y1004&lt;0,"NO PAGAR","COBRAR'")</f>
        <v>COBRAR'</v>
      </c>
      <c r="Y1005" s="177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 x14ac:dyDescent="0.35">
      <c r="B1006" s="177" t="str">
        <f>IF(C1004&lt;0,"NO PAGAR","COBRAR'")</f>
        <v>COBRAR'</v>
      </c>
      <c r="C1006" s="17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68" t="s">
        <v>9</v>
      </c>
      <c r="C1007" s="16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8" t="s">
        <v>9</v>
      </c>
      <c r="Y1007" s="16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IF(Y959&lt;0,"SALDO ADELANTADO","SALDO A FAVOR '")</f>
        <v>SALDO A FAVOR '</v>
      </c>
      <c r="C1008" s="10" t="b">
        <f>IF(Y959&lt;=0,Y959*-1)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 FAVOR'</v>
      </c>
      <c r="Y1008" s="10" t="b">
        <f>IF(C1004&lt;=0,C1004*-1)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E1020" s="14"/>
      <c r="V1020" s="17"/>
      <c r="X1020" s="12"/>
      <c r="Y1020" s="10"/>
      <c r="AA1020" s="14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1"/>
      <c r="C1026" s="10"/>
      <c r="V1026" s="17"/>
      <c r="X1026" s="11"/>
      <c r="Y1026" s="10"/>
    </row>
    <row r="1027" spans="2:27" x14ac:dyDescent="0.25">
      <c r="B1027" s="15" t="s">
        <v>18</v>
      </c>
      <c r="C1027" s="16">
        <f>SUM(C1008:C1026)</f>
        <v>0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0</v>
      </c>
      <c r="Z1027" t="s">
        <v>22</v>
      </c>
      <c r="AA1027" t="s">
        <v>21</v>
      </c>
    </row>
    <row r="1028" spans="2:27" x14ac:dyDescent="0.25">
      <c r="E1028" s="1" t="s">
        <v>19</v>
      </c>
      <c r="V1028" s="17"/>
      <c r="AA1028" s="1" t="s">
        <v>19</v>
      </c>
    </row>
    <row r="1029" spans="2:27" x14ac:dyDescent="0.25">
      <c r="V1029" s="17"/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50:C550"/>
    <mergeCell ref="X550:Y550"/>
    <mergeCell ref="E558:G558"/>
    <mergeCell ref="AA558:AC558"/>
    <mergeCell ref="N560:Q560"/>
    <mergeCell ref="AJ560:AM560"/>
    <mergeCell ref="H537:J538"/>
    <mergeCell ref="AA537:AC538"/>
    <mergeCell ref="E542:H542"/>
    <mergeCell ref="AA542:AD542"/>
    <mergeCell ref="X548:Y548"/>
    <mergeCell ref="B549:C549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8:C868"/>
    <mergeCell ref="X868:Y868"/>
    <mergeCell ref="E877:G877"/>
    <mergeCell ref="AA877:AC877"/>
    <mergeCell ref="N879:Q879"/>
    <mergeCell ref="AJ879:AM879"/>
    <mergeCell ref="AC855:AE857"/>
    <mergeCell ref="H856:J857"/>
    <mergeCell ref="E861:H861"/>
    <mergeCell ref="AA861:AD861"/>
    <mergeCell ref="B867:C867"/>
    <mergeCell ref="X867:Y867"/>
    <mergeCell ref="B914:C914"/>
    <mergeCell ref="X914:Y914"/>
    <mergeCell ref="E922:G922"/>
    <mergeCell ref="AA922:AC922"/>
    <mergeCell ref="N924:Q924"/>
    <mergeCell ref="AJ924:AM924"/>
    <mergeCell ref="H901:J902"/>
    <mergeCell ref="AA901:AC902"/>
    <mergeCell ref="E906:H906"/>
    <mergeCell ref="AA906:AD906"/>
    <mergeCell ref="X912:Y912"/>
    <mergeCell ref="B913:C913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6"/>
  <sheetViews>
    <sheetView topLeftCell="Y480" zoomScale="93" zoomScaleNormal="93" workbookViewId="0">
      <selection activeCell="AJ483" sqref="AJ483:AP501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75" t="s">
        <v>80</v>
      </c>
      <c r="F8" s="175"/>
      <c r="G8" s="175"/>
      <c r="H8" s="175"/>
      <c r="V8" s="17"/>
      <c r="X8" s="23" t="s">
        <v>387</v>
      </c>
      <c r="Y8" s="20">
        <f>IF(B8="PAGADO",0,C13)</f>
        <v>-2248.4700000000003</v>
      </c>
      <c r="AA8" s="175" t="s">
        <v>80</v>
      </c>
      <c r="AB8" s="175"/>
      <c r="AC8" s="175"/>
      <c r="AD8" s="175"/>
      <c r="AK8" s="185" t="s">
        <v>10</v>
      </c>
      <c r="AL8" s="185"/>
      <c r="AM8" s="185"/>
      <c r="AN8" s="185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70" t="s">
        <v>7</v>
      </c>
      <c r="AB24" s="171"/>
      <c r="AC24" s="17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175" t="s">
        <v>80</v>
      </c>
      <c r="F53" s="175"/>
      <c r="G53" s="175"/>
      <c r="H53" s="175"/>
      <c r="V53" s="17"/>
      <c r="X53" s="23" t="s">
        <v>32</v>
      </c>
      <c r="Y53" s="20">
        <f>IF(B53="PAGADO",0,C58)</f>
        <v>-2773.2900000000004</v>
      </c>
      <c r="AA53" s="175" t="s">
        <v>254</v>
      </c>
      <c r="AB53" s="175"/>
      <c r="AC53" s="175"/>
      <c r="AD53" s="175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NO PAGAR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NO PAGAR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70" t="s">
        <v>7</v>
      </c>
      <c r="F69" s="171"/>
      <c r="G69" s="17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1750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73" t="s">
        <v>29</v>
      </c>
      <c r="AD95" s="173"/>
      <c r="AE95" s="173"/>
    </row>
    <row r="96" spans="8:31" x14ac:dyDescent="0.25">
      <c r="H96" s="174" t="s">
        <v>28</v>
      </c>
      <c r="I96" s="174"/>
      <c r="J96" s="174"/>
      <c r="V96" s="17"/>
      <c r="AC96" s="173"/>
      <c r="AD96" s="173"/>
      <c r="AE96" s="173"/>
    </row>
    <row r="97" spans="2:41" x14ac:dyDescent="0.25">
      <c r="H97" s="174"/>
      <c r="I97" s="174"/>
      <c r="J97" s="174"/>
      <c r="V97" s="17"/>
      <c r="AC97" s="173"/>
      <c r="AD97" s="173"/>
      <c r="AE97" s="173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933</v>
      </c>
      <c r="C101" s="20">
        <f>IF(X53="PAGADO",0,Y58)</f>
        <v>-2123.2900000000004</v>
      </c>
      <c r="E101" s="175" t="s">
        <v>80</v>
      </c>
      <c r="F101" s="175"/>
      <c r="G101" s="175"/>
      <c r="H101" s="175"/>
      <c r="V101" s="17"/>
      <c r="X101" s="23" t="s">
        <v>32</v>
      </c>
      <c r="Y101" s="20">
        <f>IF(B101="PAGADO",0,C106)</f>
        <v>-793.29000000000042</v>
      </c>
      <c r="AA101" s="175" t="s">
        <v>80</v>
      </c>
      <c r="AB101" s="175"/>
      <c r="AC101" s="175"/>
      <c r="AD101" s="175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 x14ac:dyDescent="0.4">
      <c r="B107" s="176" t="str">
        <f>IF(C106&lt;0,"NO PAGAR","COBRAR")</f>
        <v>NO PAGAR</v>
      </c>
      <c r="C107" s="17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76" t="str">
        <f>IF(Y106&lt;0,"NO PAGAR","COBRAR")</f>
        <v>NO PAGAR</v>
      </c>
      <c r="Y107" s="17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68" t="s">
        <v>9</v>
      </c>
      <c r="C108" s="16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70" t="s">
        <v>7</v>
      </c>
      <c r="F117" s="171"/>
      <c r="G117" s="17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74" t="s">
        <v>30</v>
      </c>
      <c r="I129" s="174"/>
      <c r="J129" s="174"/>
      <c r="V129" s="17"/>
      <c r="AA129" s="174" t="s">
        <v>31</v>
      </c>
      <c r="AB129" s="174"/>
      <c r="AC129" s="174"/>
    </row>
    <row r="130" spans="2:41" x14ac:dyDescent="0.25">
      <c r="H130" s="174"/>
      <c r="I130" s="174"/>
      <c r="J130" s="174"/>
      <c r="V130" s="17"/>
      <c r="AA130" s="174"/>
      <c r="AB130" s="174"/>
      <c r="AC130" s="174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75" t="s">
        <v>254</v>
      </c>
      <c r="F134" s="175"/>
      <c r="G134" s="175"/>
      <c r="H134" s="175"/>
      <c r="V134" s="17"/>
      <c r="X134" s="23" t="s">
        <v>32</v>
      </c>
      <c r="Y134" s="20">
        <f>IF(B134="PAGADO",0,C139)</f>
        <v>-1640.3300000000004</v>
      </c>
      <c r="AA134" s="175" t="s">
        <v>359</v>
      </c>
      <c r="AB134" s="175"/>
      <c r="AC134" s="175"/>
      <c r="AD134" s="175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77" t="str">
        <f>IF(Y139&lt;0,"NO PAGAR","COBRAR'")</f>
        <v>NO PAGAR</v>
      </c>
      <c r="Y140" s="17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77" t="str">
        <f>IF(C139&lt;0,"NO PAGAR","COBRAR'")</f>
        <v>NO PAGAR</v>
      </c>
      <c r="C141" s="17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68" t="s">
        <v>9</v>
      </c>
      <c r="C142" s="16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8" t="s">
        <v>9</v>
      </c>
      <c r="Y142" s="16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70" t="s">
        <v>7</v>
      </c>
      <c r="F150" s="171"/>
      <c r="G150" s="17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70" t="s">
        <v>7</v>
      </c>
      <c r="AB150" s="171"/>
      <c r="AC150" s="17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70" t="s">
        <v>7</v>
      </c>
      <c r="O152" s="171"/>
      <c r="P152" s="171"/>
      <c r="Q152" s="172"/>
      <c r="R152" s="18">
        <f>SUM(R136:R151)</f>
        <v>1580</v>
      </c>
      <c r="S152" s="3"/>
      <c r="V152" s="17"/>
      <c r="X152" s="12"/>
      <c r="Y152" s="10"/>
      <c r="AJ152" s="170" t="s">
        <v>7</v>
      </c>
      <c r="AK152" s="171"/>
      <c r="AL152" s="171"/>
      <c r="AM152" s="172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73" t="s">
        <v>29</v>
      </c>
      <c r="AD168" s="173"/>
      <c r="AE168" s="173"/>
    </row>
    <row r="169" spans="2:41" x14ac:dyDescent="0.25">
      <c r="H169" s="174" t="s">
        <v>28</v>
      </c>
      <c r="I169" s="174"/>
      <c r="J169" s="174"/>
      <c r="V169" s="17"/>
      <c r="AC169" s="173"/>
      <c r="AD169" s="173"/>
      <c r="AE169" s="173"/>
    </row>
    <row r="170" spans="2:41" x14ac:dyDescent="0.25">
      <c r="H170" s="174"/>
      <c r="I170" s="174"/>
      <c r="J170" s="174"/>
      <c r="V170" s="17"/>
      <c r="AC170" s="173"/>
      <c r="AD170" s="173"/>
      <c r="AE170" s="173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75" t="s">
        <v>359</v>
      </c>
      <c r="F174" s="175"/>
      <c r="G174" s="175"/>
      <c r="H174" s="175"/>
      <c r="V174" s="17"/>
      <c r="X174" s="23" t="s">
        <v>32</v>
      </c>
      <c r="Y174" s="20">
        <f>IF(B173="PAGADO",0,C178)</f>
        <v>-1065.8100000000004</v>
      </c>
      <c r="AA174" s="175" t="s">
        <v>359</v>
      </c>
      <c r="AB174" s="175"/>
      <c r="AC174" s="175"/>
      <c r="AD174" s="175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76" t="str">
        <f>IF(C178&lt;0,"NO PAGAR","COBRAR")</f>
        <v>NO PAGAR</v>
      </c>
      <c r="C179" s="17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68" t="s">
        <v>9</v>
      </c>
      <c r="C180" s="16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76" t="str">
        <f>IF(Y179&lt;0,"NO PAGAR","COBRAR")</f>
        <v>NO PAGAR</v>
      </c>
      <c r="Y180" s="17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8" t="s">
        <v>9</v>
      </c>
      <c r="Y181" s="16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70" t="s">
        <v>7</v>
      </c>
      <c r="F190" s="171"/>
      <c r="G190" s="17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70" t="s">
        <v>7</v>
      </c>
      <c r="AB190" s="171"/>
      <c r="AC190" s="17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70" t="s">
        <v>7</v>
      </c>
      <c r="O192" s="171"/>
      <c r="P192" s="171"/>
      <c r="Q192" s="172"/>
      <c r="R192" s="18">
        <f>SUM(R176:R191)</f>
        <v>450</v>
      </c>
      <c r="S192" s="3"/>
      <c r="V192" s="17"/>
      <c r="X192" s="12"/>
      <c r="Y192" s="10"/>
      <c r="AJ192" s="170" t="s">
        <v>7</v>
      </c>
      <c r="AK192" s="171"/>
      <c r="AL192" s="171"/>
      <c r="AM192" s="172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74" t="s">
        <v>30</v>
      </c>
      <c r="I214" s="174"/>
      <c r="J214" s="174"/>
      <c r="V214" s="17"/>
      <c r="AA214" s="174" t="s">
        <v>31</v>
      </c>
      <c r="AB214" s="174"/>
      <c r="AC214" s="174"/>
    </row>
    <row r="215" spans="1:43" x14ac:dyDescent="0.25">
      <c r="H215" s="174"/>
      <c r="I215" s="174"/>
      <c r="J215" s="174"/>
      <c r="V215" s="17"/>
      <c r="AA215" s="174"/>
      <c r="AB215" s="174"/>
      <c r="AC215" s="174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75" t="s">
        <v>359</v>
      </c>
      <c r="F219" s="175"/>
      <c r="G219" s="175"/>
      <c r="H219" s="175"/>
      <c r="V219" s="17"/>
      <c r="X219" s="23" t="s">
        <v>32</v>
      </c>
      <c r="Y219" s="20">
        <f>IF(B239="PAGADO",0,C223)</f>
        <v>-2403.2800000000007</v>
      </c>
      <c r="AA219" s="175" t="s">
        <v>533</v>
      </c>
      <c r="AB219" s="175"/>
      <c r="AC219" s="175"/>
      <c r="AD219" s="175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77" t="str">
        <f>IF(C223&lt;0,"NO PAGAR","COBRAR'")</f>
        <v>NO PAGAR</v>
      </c>
      <c r="C225" s="177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77" t="str">
        <f>IF(Y224&lt;0,"NO PAGAR","COBRAR'")</f>
        <v>NO PAGAR</v>
      </c>
      <c r="Y225" s="177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68" t="s">
        <v>9</v>
      </c>
      <c r="C226" s="16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68" t="s">
        <v>9</v>
      </c>
      <c r="Y227" s="16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70" t="s">
        <v>7</v>
      </c>
      <c r="F235" s="171"/>
      <c r="G235" s="17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70" t="s">
        <v>7</v>
      </c>
      <c r="AB235" s="171"/>
      <c r="AC235" s="17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70" t="s">
        <v>7</v>
      </c>
      <c r="O237" s="171"/>
      <c r="P237" s="171"/>
      <c r="Q237" s="172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70" t="s">
        <v>7</v>
      </c>
      <c r="AK237" s="171"/>
      <c r="AL237" s="171"/>
      <c r="AM237" s="172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73" t="s">
        <v>29</v>
      </c>
      <c r="AD260" s="173"/>
      <c r="AE260" s="173"/>
    </row>
    <row r="261" spans="2:41" x14ac:dyDescent="0.25">
      <c r="H261" s="174" t="s">
        <v>28</v>
      </c>
      <c r="I261" s="174"/>
      <c r="J261" s="174"/>
      <c r="V261" s="17"/>
      <c r="AC261" s="173"/>
      <c r="AD261" s="173"/>
      <c r="AE261" s="173"/>
    </row>
    <row r="262" spans="2:41" x14ac:dyDescent="0.25">
      <c r="H262" s="174"/>
      <c r="I262" s="174"/>
      <c r="J262" s="174"/>
      <c r="V262" s="17"/>
      <c r="AC262" s="173"/>
      <c r="AD262" s="173"/>
      <c r="AE262" s="173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75" t="s">
        <v>595</v>
      </c>
      <c r="F266" s="175"/>
      <c r="G266" s="175"/>
      <c r="H266" s="175"/>
      <c r="V266" s="17"/>
      <c r="X266" s="23" t="s">
        <v>32</v>
      </c>
      <c r="Y266" s="20">
        <f>IF(B265="PAGADO",0,C270)</f>
        <v>-1680.7380000000007</v>
      </c>
      <c r="AA266" s="175" t="s">
        <v>595</v>
      </c>
      <c r="AB266" s="175"/>
      <c r="AC266" s="175"/>
      <c r="AD266" s="175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76" t="str">
        <f>IF(C270&lt;0,"NO PAGAR","COBRAR")</f>
        <v>NO PAGAR</v>
      </c>
      <c r="C271" s="17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68" t="s">
        <v>9</v>
      </c>
      <c r="C272" s="16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76" t="str">
        <f>IF(Y271&lt;0,"NO PAGAR","COBRAR")</f>
        <v>NO PAGAR</v>
      </c>
      <c r="Y272" s="17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68" t="s">
        <v>9</v>
      </c>
      <c r="Y273" s="16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70" t="s">
        <v>7</v>
      </c>
      <c r="F282" s="171"/>
      <c r="G282" s="17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70" t="s">
        <v>7</v>
      </c>
      <c r="AB282" s="171"/>
      <c r="AC282" s="17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70" t="s">
        <v>7</v>
      </c>
      <c r="O284" s="171"/>
      <c r="P284" s="171"/>
      <c r="Q284" s="172"/>
      <c r="R284" s="18">
        <f>SUM(R268:R283)</f>
        <v>190</v>
      </c>
      <c r="S284" s="3"/>
      <c r="V284" s="17"/>
      <c r="X284" s="12"/>
      <c r="Y284" s="10"/>
      <c r="AJ284" s="170" t="s">
        <v>7</v>
      </c>
      <c r="AK284" s="171"/>
      <c r="AL284" s="171"/>
      <c r="AM284" s="172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74" t="s">
        <v>30</v>
      </c>
      <c r="I306" s="174"/>
      <c r="J306" s="174"/>
      <c r="V306" s="17"/>
      <c r="AA306" s="174" t="s">
        <v>31</v>
      </c>
      <c r="AB306" s="174"/>
      <c r="AC306" s="174"/>
    </row>
    <row r="307" spans="2:41" x14ac:dyDescent="0.25">
      <c r="H307" s="174"/>
      <c r="I307" s="174"/>
      <c r="J307" s="174"/>
      <c r="V307" s="17"/>
      <c r="AA307" s="174"/>
      <c r="AB307" s="174"/>
      <c r="AC307" s="174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75" t="s">
        <v>359</v>
      </c>
      <c r="F311" s="175"/>
      <c r="G311" s="175"/>
      <c r="H311" s="175"/>
      <c r="V311" s="17"/>
      <c r="X311" s="23" t="s">
        <v>32</v>
      </c>
      <c r="Y311" s="20">
        <f>IF(B1086="PAGADO",0,C315)</f>
        <v>-3648.456000000001</v>
      </c>
      <c r="AA311" s="175" t="s">
        <v>683</v>
      </c>
      <c r="AB311" s="175"/>
      <c r="AC311" s="175"/>
      <c r="AD311" s="175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77" t="str">
        <f>IF(C315&lt;0,"NO PAGAR","COBRAR'")</f>
        <v>NO PAGAR</v>
      </c>
      <c r="C317" s="17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77" t="str">
        <f>IF(Y316&lt;0,"NO PAGAR","COBRAR'")</f>
        <v>NO PAGAR</v>
      </c>
      <c r="Y317" s="17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68" t="s">
        <v>9</v>
      </c>
      <c r="C318" s="16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68" t="s">
        <v>9</v>
      </c>
      <c r="Y319" s="16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674</v>
      </c>
      <c r="C327" s="10">
        <v>561.09799999999996</v>
      </c>
      <c r="E327" s="170" t="s">
        <v>7</v>
      </c>
      <c r="F327" s="171"/>
      <c r="G327" s="17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70" t="s">
        <v>7</v>
      </c>
      <c r="AB327" s="171"/>
      <c r="AC327" s="17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70" t="s">
        <v>7</v>
      </c>
      <c r="O329" s="171"/>
      <c r="P329" s="171"/>
      <c r="Q329" s="172"/>
      <c r="R329" s="18">
        <f>SUM(R313:R328)</f>
        <v>2680</v>
      </c>
      <c r="S329" s="3"/>
      <c r="V329" s="17"/>
      <c r="X329" s="12"/>
      <c r="Y329" s="10"/>
      <c r="AJ329" s="170" t="s">
        <v>7</v>
      </c>
      <c r="AK329" s="171"/>
      <c r="AL329" s="171"/>
      <c r="AM329" s="172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74" t="s">
        <v>28</v>
      </c>
      <c r="I354" s="174"/>
      <c r="J354" s="174"/>
      <c r="V354" s="17"/>
    </row>
    <row r="355" spans="2:40" x14ac:dyDescent="0.25">
      <c r="H355" s="174"/>
      <c r="I355" s="174"/>
      <c r="J355" s="174"/>
      <c r="V355" s="17"/>
    </row>
    <row r="356" spans="2:40" x14ac:dyDescent="0.25">
      <c r="V356" s="17"/>
      <c r="X356" s="186" t="s">
        <v>64</v>
      </c>
      <c r="AB356" s="180" t="s">
        <v>29</v>
      </c>
      <c r="AC356" s="180"/>
      <c r="AD356" s="180"/>
    </row>
    <row r="357" spans="2:40" ht="23.25" x14ac:dyDescent="0.35">
      <c r="B357" s="22" t="s">
        <v>64</v>
      </c>
      <c r="V357" s="17"/>
      <c r="X357" s="186"/>
      <c r="AB357" s="180"/>
      <c r="AC357" s="180"/>
      <c r="AD357" s="180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186"/>
      <c r="AB358" s="180"/>
      <c r="AC358" s="180"/>
      <c r="AD358" s="180"/>
    </row>
    <row r="359" spans="2:40" ht="23.25" x14ac:dyDescent="0.35">
      <c r="B359" s="1" t="s">
        <v>0</v>
      </c>
      <c r="C359" s="19">
        <f>H375</f>
        <v>600</v>
      </c>
      <c r="E359" s="175" t="s">
        <v>595</v>
      </c>
      <c r="F359" s="175"/>
      <c r="G359" s="175"/>
      <c r="H359" s="175"/>
      <c r="V359" s="17"/>
      <c r="X359" s="23" t="s">
        <v>32</v>
      </c>
      <c r="Y359" s="20">
        <f>IF(B358="PAGADO",0,C363)</f>
        <v>-3418.3760000000011</v>
      </c>
      <c r="AA359" s="175" t="s">
        <v>683</v>
      </c>
      <c r="AB359" s="175"/>
      <c r="AC359" s="175"/>
      <c r="AD359" s="175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 x14ac:dyDescent="0.4">
      <c r="B364" s="176" t="str">
        <f>IF(C363&lt;0,"NO PAGAR","COBRAR")</f>
        <v>NO PAGAR</v>
      </c>
      <c r="C364" s="17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 x14ac:dyDescent="0.4">
      <c r="B365" s="168" t="s">
        <v>9</v>
      </c>
      <c r="C365" s="16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76" t="str">
        <f>IF(Y364&lt;0,"NO PAGAR","COBRAR")</f>
        <v>NO PAGAR</v>
      </c>
      <c r="Y365" s="176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68" t="s">
        <v>9</v>
      </c>
      <c r="Y366" s="169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70" t="s">
        <v>7</v>
      </c>
      <c r="AK371" s="171"/>
      <c r="AL371" s="171"/>
      <c r="AM371" s="172"/>
      <c r="AN371" s="117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70" t="s">
        <v>7</v>
      </c>
      <c r="AB374" s="171"/>
      <c r="AC374" s="172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 x14ac:dyDescent="0.25">
      <c r="B375" s="12"/>
      <c r="C375" s="10"/>
      <c r="E375" s="170" t="s">
        <v>7</v>
      </c>
      <c r="F375" s="171"/>
      <c r="G375" s="17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70" t="s">
        <v>7</v>
      </c>
      <c r="O377" s="171"/>
      <c r="P377" s="171"/>
      <c r="Q377" s="172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74" t="s">
        <v>30</v>
      </c>
      <c r="I392" s="174"/>
      <c r="J392" s="174"/>
      <c r="V392" s="17"/>
      <c r="AA392" s="174" t="s">
        <v>31</v>
      </c>
      <c r="AB392" s="174"/>
      <c r="AC392" s="174"/>
    </row>
    <row r="393" spans="1:43" x14ac:dyDescent="0.25">
      <c r="H393" s="174"/>
      <c r="I393" s="174"/>
      <c r="J393" s="174"/>
      <c r="V393" s="17"/>
      <c r="AA393" s="174"/>
      <c r="AB393" s="174"/>
      <c r="AC393" s="174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175" t="s">
        <v>80</v>
      </c>
      <c r="F397" s="175"/>
      <c r="G397" s="175"/>
      <c r="H397" s="175"/>
      <c r="V397" s="17"/>
      <c r="X397" s="23" t="s">
        <v>32</v>
      </c>
      <c r="Y397" s="20">
        <f>IF(B1179="PAGADO",0,C402)</f>
        <v>-3884.1160000000018</v>
      </c>
      <c r="AA397" s="175" t="s">
        <v>595</v>
      </c>
      <c r="AB397" s="175"/>
      <c r="AC397" s="175"/>
      <c r="AD397" s="175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77" t="str">
        <f>IF(Y402&lt;0,"NO PAGAR","COBRAR'")</f>
        <v>NO PAGAR</v>
      </c>
      <c r="Y403" s="17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77" t="str">
        <f>IF(C402&lt;0,"NO PAGAR","COBRAR'")</f>
        <v>NO PAGAR</v>
      </c>
      <c r="C404" s="17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68" t="s">
        <v>9</v>
      </c>
      <c r="C405" s="16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68" t="s">
        <v>9</v>
      </c>
      <c r="Y405" s="16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70" t="s">
        <v>7</v>
      </c>
      <c r="AK408" s="171"/>
      <c r="AL408" s="171"/>
      <c r="AM408" s="172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70" t="s">
        <v>7</v>
      </c>
      <c r="F413" s="171"/>
      <c r="G413" s="17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70" t="s">
        <v>7</v>
      </c>
      <c r="AB413" s="171"/>
      <c r="AC413" s="172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70" t="s">
        <v>7</v>
      </c>
      <c r="O415" s="171"/>
      <c r="P415" s="171"/>
      <c r="Q415" s="172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174" t="s">
        <v>28</v>
      </c>
      <c r="I438" s="174"/>
      <c r="J438" s="174"/>
      <c r="V438" s="17"/>
      <c r="AC438" s="24"/>
      <c r="AD438" s="24"/>
      <c r="AE438" s="24"/>
      <c r="AJ438" s="25">
        <v>45084</v>
      </c>
      <c r="AK438" s="3" t="s">
        <v>919</v>
      </c>
      <c r="AL438" s="3"/>
      <c r="AM438" s="3"/>
      <c r="AN438" s="18">
        <v>4.13</v>
      </c>
      <c r="AO438" s="3"/>
    </row>
    <row r="439" spans="2:41" ht="15" customHeight="1" x14ac:dyDescent="0.35">
      <c r="H439" s="174"/>
      <c r="I439" s="174"/>
      <c r="J439" s="17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173" t="s">
        <v>29</v>
      </c>
      <c r="AC440" s="173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75" t="s">
        <v>618</v>
      </c>
      <c r="F443" s="175"/>
      <c r="G443" s="175"/>
      <c r="H443" s="175"/>
      <c r="V443" s="17"/>
      <c r="X443" s="23" t="s">
        <v>32</v>
      </c>
      <c r="Y443" s="20">
        <f>IF(B443="PAGADO",0,C448)</f>
        <v>-3182.3660000000018</v>
      </c>
      <c r="AA443" s="175" t="s">
        <v>359</v>
      </c>
      <c r="AB443" s="175"/>
      <c r="AC443" s="175"/>
      <c r="AD443" s="175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176" t="str">
        <f>IF(C448&lt;0,"NO PAGAR","COBRAR")</f>
        <v>NO PAGAR</v>
      </c>
      <c r="C449" s="17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76" t="str">
        <f>IF(Y448&lt;0,"NO PAGAR","COBRAR")</f>
        <v>NO PAGAR</v>
      </c>
      <c r="Y449" s="17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168" t="s">
        <v>9</v>
      </c>
      <c r="C450" s="16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68" t="s">
        <v>9</v>
      </c>
      <c r="Y450" s="16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70" t="s">
        <v>7</v>
      </c>
      <c r="AK454" s="171"/>
      <c r="AL454" s="171"/>
      <c r="AM454" s="172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 x14ac:dyDescent="0.2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 x14ac:dyDescent="0.25">
      <c r="B459" s="11" t="s">
        <v>17</v>
      </c>
      <c r="C459" s="10"/>
      <c r="E459" s="170" t="s">
        <v>7</v>
      </c>
      <c r="F459" s="171"/>
      <c r="G459" s="17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70" t="s">
        <v>7</v>
      </c>
      <c r="AB459" s="171"/>
      <c r="AC459" s="172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 x14ac:dyDescent="0.25">
      <c r="B461" s="12"/>
      <c r="C461" s="10"/>
      <c r="N461" s="170" t="s">
        <v>7</v>
      </c>
      <c r="O461" s="171"/>
      <c r="P461" s="171"/>
      <c r="Q461" s="172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 x14ac:dyDescent="0.2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 x14ac:dyDescent="0.25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174" t="s">
        <v>30</v>
      </c>
      <c r="I477" s="174"/>
      <c r="J477" s="174"/>
      <c r="V477" s="17"/>
      <c r="AA477" s="174" t="s">
        <v>31</v>
      </c>
      <c r="AB477" s="174"/>
      <c r="AC477" s="174"/>
    </row>
    <row r="478" spans="1:43" x14ac:dyDescent="0.25">
      <c r="H478" s="174"/>
      <c r="I478" s="174"/>
      <c r="J478" s="174"/>
      <c r="V478" s="17"/>
      <c r="AA478" s="174"/>
      <c r="AB478" s="174"/>
      <c r="AC478" s="174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175" t="s">
        <v>359</v>
      </c>
      <c r="F482" s="175"/>
      <c r="G482" s="175"/>
      <c r="H482" s="175"/>
      <c r="V482" s="17"/>
      <c r="X482" s="23" t="s">
        <v>32</v>
      </c>
      <c r="Y482" s="20">
        <f>IF(B1276="PAGADO",0,C487)</f>
        <v>-4170.7470000000021</v>
      </c>
      <c r="AA482" s="175" t="s">
        <v>533</v>
      </c>
      <c r="AB482" s="175"/>
      <c r="AC482" s="175"/>
      <c r="AD482" s="175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599</v>
      </c>
      <c r="G484" s="3" t="s">
        <v>945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924</v>
      </c>
      <c r="AD484" s="5">
        <v>580</v>
      </c>
      <c r="AJ484" s="25">
        <v>45106</v>
      </c>
      <c r="AK484" s="3" t="s">
        <v>1003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936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968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332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77" t="str">
        <f>IF(Y487&lt;0,"NO PAGAR","COBRAR'")</f>
        <v>NO PAGAR</v>
      </c>
      <c r="Y488" s="17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177" t="str">
        <f>IF(C487&lt;0,"NO PAGAR","COBRAR'")</f>
        <v>NO PAGAR</v>
      </c>
      <c r="C489" s="177"/>
      <c r="E489" s="4">
        <v>45076</v>
      </c>
      <c r="F489" s="3" t="s">
        <v>332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168" t="s">
        <v>9</v>
      </c>
      <c r="C490" s="169"/>
      <c r="E490" s="4">
        <v>45043</v>
      </c>
      <c r="F490" s="3" t="s">
        <v>965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68" t="s">
        <v>9</v>
      </c>
      <c r="Y490" s="169"/>
      <c r="AA490" s="4">
        <v>45068</v>
      </c>
      <c r="AB490" s="3" t="s">
        <v>194</v>
      </c>
      <c r="AC490" s="3" t="s">
        <v>379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959</v>
      </c>
      <c r="C498" s="10">
        <v>48.66</v>
      </c>
      <c r="E498" s="170" t="s">
        <v>7</v>
      </c>
      <c r="F498" s="171"/>
      <c r="G498" s="17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70" t="s">
        <v>7</v>
      </c>
      <c r="AB498" s="171"/>
      <c r="AC498" s="17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982</v>
      </c>
      <c r="Y499" s="156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170" t="s">
        <v>7</v>
      </c>
      <c r="O500" s="171"/>
      <c r="P500" s="171"/>
      <c r="Q500" s="172"/>
      <c r="R500" s="18">
        <f>SUM(R484:R499)</f>
        <v>1705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4">
        <v>20230609</v>
      </c>
      <c r="AK501" s="154" t="s">
        <v>560</v>
      </c>
      <c r="AL501" s="154" t="s">
        <v>979</v>
      </c>
      <c r="AM501" s="154" t="s">
        <v>478</v>
      </c>
      <c r="AN501" s="156">
        <v>65.760000000000005</v>
      </c>
      <c r="AO501" s="155">
        <v>37576</v>
      </c>
      <c r="AP501" s="154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8:31" x14ac:dyDescent="0.25">
      <c r="V513" s="17"/>
    </row>
    <row r="514" spans="8:31" x14ac:dyDescent="0.25">
      <c r="V514" s="17"/>
    </row>
    <row r="515" spans="8:31" x14ac:dyDescent="0.25">
      <c r="V515" s="17"/>
    </row>
    <row r="516" spans="8:31" x14ac:dyDescent="0.25">
      <c r="V516" s="17"/>
    </row>
    <row r="517" spans="8:31" x14ac:dyDescent="0.25">
      <c r="V517" s="17"/>
    </row>
    <row r="518" spans="8:31" x14ac:dyDescent="0.25">
      <c r="V518" s="17"/>
    </row>
    <row r="519" spans="8:31" x14ac:dyDescent="0.25">
      <c r="V519" s="17"/>
    </row>
    <row r="520" spans="8:31" x14ac:dyDescent="0.25">
      <c r="V520" s="17"/>
    </row>
    <row r="521" spans="8:31" x14ac:dyDescent="0.25">
      <c r="V521" s="17"/>
    </row>
    <row r="522" spans="8:31" x14ac:dyDescent="0.25">
      <c r="V522" s="17"/>
    </row>
    <row r="523" spans="8:31" x14ac:dyDescent="0.25">
      <c r="V523" s="17"/>
    </row>
    <row r="524" spans="8:31" x14ac:dyDescent="0.25">
      <c r="V524" s="17"/>
      <c r="AC524" s="173" t="s">
        <v>29</v>
      </c>
      <c r="AD524" s="173"/>
      <c r="AE524" s="173"/>
    </row>
    <row r="525" spans="8:31" x14ac:dyDescent="0.25">
      <c r="H525" s="174" t="s">
        <v>28</v>
      </c>
      <c r="I525" s="174"/>
      <c r="J525" s="174"/>
      <c r="V525" s="17"/>
      <c r="AC525" s="173"/>
      <c r="AD525" s="173"/>
      <c r="AE525" s="173"/>
    </row>
    <row r="526" spans="8:31" x14ac:dyDescent="0.25">
      <c r="H526" s="174"/>
      <c r="I526" s="174"/>
      <c r="J526" s="174"/>
      <c r="V526" s="17"/>
      <c r="AC526" s="173"/>
      <c r="AD526" s="173"/>
      <c r="AE526" s="173"/>
    </row>
    <row r="527" spans="8:31" x14ac:dyDescent="0.25">
      <c r="V527" s="17"/>
    </row>
    <row r="528" spans="8:31" x14ac:dyDescent="0.25">
      <c r="V528" s="17"/>
    </row>
    <row r="529" spans="2:41" ht="23.25" x14ac:dyDescent="0.35">
      <c r="B529" s="22" t="s">
        <v>67</v>
      </c>
      <c r="V529" s="17"/>
      <c r="X529" s="22" t="s">
        <v>67</v>
      </c>
    </row>
    <row r="530" spans="2:41" ht="23.25" x14ac:dyDescent="0.35">
      <c r="B530" s="23" t="s">
        <v>32</v>
      </c>
      <c r="C530" s="20">
        <f>IF(X482="PAGADO",0,Y487)</f>
        <v>-2366.5070000000023</v>
      </c>
      <c r="E530" s="175" t="s">
        <v>20</v>
      </c>
      <c r="F530" s="175"/>
      <c r="G530" s="175"/>
      <c r="H530" s="175"/>
      <c r="V530" s="17"/>
      <c r="X530" s="23" t="s">
        <v>32</v>
      </c>
      <c r="Y530" s="20">
        <f>IF(B530="PAGADO",0,C535)</f>
        <v>-2366.5070000000023</v>
      </c>
      <c r="AA530" s="175" t="s">
        <v>20</v>
      </c>
      <c r="AB530" s="175"/>
      <c r="AC530" s="175"/>
      <c r="AD530" s="175"/>
    </row>
    <row r="531" spans="2:41" x14ac:dyDescent="0.25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 x14ac:dyDescent="0.25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" t="s">
        <v>9</v>
      </c>
      <c r="C534" s="20">
        <f>C557</f>
        <v>2366.5070000000023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2366.5070000000023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6" t="s">
        <v>25</v>
      </c>
      <c r="C535" s="21">
        <f>C533-C534</f>
        <v>-2366.5070000000023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-2366.5070000000023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 x14ac:dyDescent="0.4">
      <c r="B536" s="176" t="str">
        <f>IF(C535&lt;0,"NO PAGAR","COBRAR")</f>
        <v>NO PAGAR</v>
      </c>
      <c r="C536" s="176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76" t="str">
        <f>IF(Y535&lt;0,"NO PAGAR","COBRAR")</f>
        <v>NO PAGAR</v>
      </c>
      <c r="Y536" s="176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68" t="s">
        <v>9</v>
      </c>
      <c r="C537" s="169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68" t="s">
        <v>9</v>
      </c>
      <c r="Y537" s="169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9" t="str">
        <f>IF(C571&lt;0,"SALDO A FAVOR","SALDO ADELANTAD0'")</f>
        <v>SALDO ADELANTAD0'</v>
      </c>
      <c r="C538" s="10">
        <f>IF(Y487&lt;=0,Y487*-1)</f>
        <v>2366.5070000000023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2366.5070000000023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1" t="s">
        <v>17</v>
      </c>
      <c r="C546" s="10"/>
      <c r="E546" s="170" t="s">
        <v>7</v>
      </c>
      <c r="F546" s="171"/>
      <c r="G546" s="172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70" t="s">
        <v>7</v>
      </c>
      <c r="AB546" s="171"/>
      <c r="AC546" s="172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 x14ac:dyDescent="0.25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 x14ac:dyDescent="0.25">
      <c r="B548" s="12"/>
      <c r="C548" s="10"/>
      <c r="N548" s="170" t="s">
        <v>7</v>
      </c>
      <c r="O548" s="171"/>
      <c r="P548" s="171"/>
      <c r="Q548" s="172"/>
      <c r="R548" s="18">
        <f>SUM(R532:R547)</f>
        <v>0</v>
      </c>
      <c r="S548" s="3"/>
      <c r="V548" s="17"/>
      <c r="X548" s="12"/>
      <c r="Y548" s="10"/>
      <c r="AJ548" s="170" t="s">
        <v>7</v>
      </c>
      <c r="AK548" s="171"/>
      <c r="AL548" s="171"/>
      <c r="AM548" s="172"/>
      <c r="AN548" s="18">
        <f>SUM(AN532:AN547)</f>
        <v>0</v>
      </c>
      <c r="AO548" s="3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E551" s="14"/>
      <c r="V551" s="17"/>
      <c r="X551" s="12"/>
      <c r="Y551" s="10"/>
      <c r="AA551" s="14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2"/>
      <c r="C554" s="10"/>
      <c r="V554" s="17"/>
      <c r="X554" s="12"/>
      <c r="Y554" s="10"/>
    </row>
    <row r="555" spans="2:41" x14ac:dyDescent="0.25">
      <c r="B555" s="12"/>
      <c r="C555" s="10"/>
      <c r="V555" s="17"/>
      <c r="X555" s="12"/>
      <c r="Y555" s="10"/>
    </row>
    <row r="556" spans="2:41" x14ac:dyDescent="0.25">
      <c r="B556" s="11"/>
      <c r="C556" s="10"/>
      <c r="V556" s="17"/>
      <c r="X556" s="11"/>
      <c r="Y556" s="10"/>
    </row>
    <row r="557" spans="2:41" x14ac:dyDescent="0.25">
      <c r="B557" s="15" t="s">
        <v>18</v>
      </c>
      <c r="C557" s="16">
        <f>SUM(C538:C556)</f>
        <v>2366.5070000000023</v>
      </c>
      <c r="V557" s="17"/>
      <c r="X557" s="15" t="s">
        <v>18</v>
      </c>
      <c r="Y557" s="16">
        <f>SUM(Y538:Y556)</f>
        <v>2366.5070000000023</v>
      </c>
    </row>
    <row r="558" spans="2:41" x14ac:dyDescent="0.25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 x14ac:dyDescent="0.25">
      <c r="E559" s="1" t="s">
        <v>19</v>
      </c>
      <c r="V559" s="17"/>
      <c r="AA559" s="1" t="s">
        <v>19</v>
      </c>
    </row>
    <row r="560" spans="2:41" x14ac:dyDescent="0.25">
      <c r="V560" s="17"/>
    </row>
    <row r="561" spans="1:43" x14ac:dyDescent="0.25">
      <c r="V561" s="17"/>
    </row>
    <row r="562" spans="1:43" x14ac:dyDescent="0.25">
      <c r="V562" s="17"/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</row>
    <row r="567" spans="1:43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</row>
    <row r="568" spans="1:43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</row>
    <row r="569" spans="1:43" x14ac:dyDescent="0.25">
      <c r="V569" s="17"/>
    </row>
    <row r="570" spans="1:43" x14ac:dyDescent="0.25">
      <c r="H570" s="174" t="s">
        <v>30</v>
      </c>
      <c r="I570" s="174"/>
      <c r="J570" s="174"/>
      <c r="V570" s="17"/>
      <c r="AA570" s="174" t="s">
        <v>31</v>
      </c>
      <c r="AB570" s="174"/>
      <c r="AC570" s="174"/>
    </row>
    <row r="571" spans="1:43" x14ac:dyDescent="0.25">
      <c r="H571" s="174"/>
      <c r="I571" s="174"/>
      <c r="J571" s="174"/>
      <c r="V571" s="17"/>
      <c r="AA571" s="174"/>
      <c r="AB571" s="174"/>
      <c r="AC571" s="174"/>
    </row>
    <row r="572" spans="1:43" x14ac:dyDescent="0.25">
      <c r="V572" s="17"/>
    </row>
    <row r="573" spans="1:43" x14ac:dyDescent="0.25">
      <c r="V573" s="17"/>
      <c r="AP573" s="17"/>
      <c r="AQ573" s="17"/>
    </row>
    <row r="574" spans="1:43" ht="23.25" x14ac:dyDescent="0.35">
      <c r="B574" s="24" t="s">
        <v>67</v>
      </c>
      <c r="V574" s="17"/>
      <c r="X574" s="22" t="s">
        <v>67</v>
      </c>
      <c r="AP574" s="17"/>
      <c r="AQ574" s="17"/>
    </row>
    <row r="575" spans="1:43" ht="23.25" x14ac:dyDescent="0.35">
      <c r="B575" s="23" t="s">
        <v>32</v>
      </c>
      <c r="C575" s="20">
        <f>IF(X530="PAGADO",0,C535)</f>
        <v>-2366.5070000000023</v>
      </c>
      <c r="E575" s="175" t="s">
        <v>20</v>
      </c>
      <c r="F575" s="175"/>
      <c r="G575" s="175"/>
      <c r="H575" s="175"/>
      <c r="V575" s="17"/>
      <c r="X575" s="23" t="s">
        <v>32</v>
      </c>
      <c r="Y575" s="20">
        <f>IF(B1375="PAGADO",0,C580)</f>
        <v>-2366.5070000000023</v>
      </c>
      <c r="AA575" s="175" t="s">
        <v>20</v>
      </c>
      <c r="AB575" s="175"/>
      <c r="AC575" s="175"/>
      <c r="AD575" s="175"/>
      <c r="AP575" s="17"/>
      <c r="AQ575" s="17"/>
    </row>
    <row r="576" spans="1:43" x14ac:dyDescent="0.25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 x14ac:dyDescent="0.25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" t="s">
        <v>9</v>
      </c>
      <c r="C579" s="20">
        <f>C603</f>
        <v>2366.5070000000023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2366.5070000000023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6" t="s">
        <v>26</v>
      </c>
      <c r="C580" s="21">
        <f>C578-C579</f>
        <v>-2366.5070000000023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-2366.5070000000023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 x14ac:dyDescent="0.3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77" t="str">
        <f>IF(Y580&lt;0,"NO PAGAR","COBRAR'")</f>
        <v>NO PAGAR</v>
      </c>
      <c r="Y581" s="177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 x14ac:dyDescent="0.35">
      <c r="B582" s="177" t="str">
        <f>IF(C580&lt;0,"NO PAGAR","COBRAR'")</f>
        <v>NO PAGAR</v>
      </c>
      <c r="C582" s="177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68" t="s">
        <v>9</v>
      </c>
      <c r="C583" s="169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68" t="s">
        <v>9</v>
      </c>
      <c r="Y583" s="169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9" t="str">
        <f>IF(Y535&lt;0,"SALDO ADELANTADO","SALDO A FAVOR '")</f>
        <v>SALDO ADELANTADO</v>
      </c>
      <c r="C584" s="10">
        <f>IF(Y535&lt;=0,Y535*-1)</f>
        <v>2366.5070000000023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2366.5070000000023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16</v>
      </c>
      <c r="C591" s="10"/>
      <c r="E591" s="170" t="s">
        <v>7</v>
      </c>
      <c r="F591" s="171"/>
      <c r="G591" s="172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70" t="s">
        <v>7</v>
      </c>
      <c r="AB591" s="171"/>
      <c r="AC591" s="172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 x14ac:dyDescent="0.25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 x14ac:dyDescent="0.25">
      <c r="B593" s="12"/>
      <c r="C593" s="10"/>
      <c r="N593" s="170" t="s">
        <v>7</v>
      </c>
      <c r="O593" s="171"/>
      <c r="P593" s="171"/>
      <c r="Q593" s="172"/>
      <c r="R593" s="18">
        <f>SUM(R577:R592)</f>
        <v>0</v>
      </c>
      <c r="S593" s="3"/>
      <c r="V593" s="17"/>
      <c r="X593" s="12"/>
      <c r="Y593" s="10"/>
      <c r="AJ593" s="170" t="s">
        <v>7</v>
      </c>
      <c r="AK593" s="171"/>
      <c r="AL593" s="171"/>
      <c r="AM593" s="172"/>
      <c r="AN593" s="18">
        <f>SUM(AN577:AN592)</f>
        <v>0</v>
      </c>
      <c r="AO593" s="3"/>
    </row>
    <row r="594" spans="2:41" x14ac:dyDescent="0.25">
      <c r="B594" s="12"/>
      <c r="C594" s="10"/>
      <c r="V594" s="17"/>
      <c r="X594" s="12"/>
      <c r="Y594" s="10"/>
    </row>
    <row r="595" spans="2:41" x14ac:dyDescent="0.25">
      <c r="B595" s="12"/>
      <c r="C595" s="10"/>
      <c r="V595" s="17"/>
      <c r="X595" s="12"/>
      <c r="Y595" s="10"/>
    </row>
    <row r="596" spans="2:41" x14ac:dyDescent="0.25">
      <c r="B596" s="12"/>
      <c r="C596" s="10"/>
      <c r="E596" s="14"/>
      <c r="V596" s="17"/>
      <c r="X596" s="12"/>
      <c r="Y596" s="10"/>
      <c r="AA596" s="14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V598" s="17"/>
      <c r="X598" s="12"/>
      <c r="Y598" s="10"/>
    </row>
    <row r="599" spans="2:41" x14ac:dyDescent="0.25">
      <c r="B599" s="12"/>
      <c r="C599" s="10"/>
      <c r="V599" s="17"/>
      <c r="X599" s="12"/>
      <c r="Y599" s="10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1"/>
      <c r="C602" s="10"/>
      <c r="V602" s="17"/>
      <c r="X602" s="11"/>
      <c r="Y602" s="10"/>
    </row>
    <row r="603" spans="2:41" x14ac:dyDescent="0.25">
      <c r="B603" s="15" t="s">
        <v>18</v>
      </c>
      <c r="C603" s="16">
        <f>SUM(C584:C602)</f>
        <v>2366.5070000000023</v>
      </c>
      <c r="D603" t="s">
        <v>22</v>
      </c>
      <c r="E603" t="s">
        <v>21</v>
      </c>
      <c r="V603" s="17"/>
      <c r="X603" s="15" t="s">
        <v>18</v>
      </c>
      <c r="Y603" s="16">
        <f>SUM(Y584:Y602)</f>
        <v>2366.5070000000023</v>
      </c>
      <c r="Z603" t="s">
        <v>22</v>
      </c>
      <c r="AA603" t="s">
        <v>21</v>
      </c>
    </row>
    <row r="604" spans="2:41" x14ac:dyDescent="0.25">
      <c r="E604" s="1" t="s">
        <v>19</v>
      </c>
      <c r="V604" s="17"/>
      <c r="AA604" s="1" t="s">
        <v>19</v>
      </c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</row>
    <row r="615" spans="2:41" x14ac:dyDescent="0.25">
      <c r="V615" s="17"/>
    </row>
    <row r="616" spans="2:41" x14ac:dyDescent="0.25">
      <c r="V616" s="17"/>
    </row>
    <row r="617" spans="2:41" x14ac:dyDescent="0.25">
      <c r="V617" s="17"/>
      <c r="AC617" s="173" t="s">
        <v>29</v>
      </c>
      <c r="AD617" s="173"/>
      <c r="AE617" s="173"/>
    </row>
    <row r="618" spans="2:41" x14ac:dyDescent="0.25">
      <c r="H618" s="174" t="s">
        <v>28</v>
      </c>
      <c r="I618" s="174"/>
      <c r="J618" s="174"/>
      <c r="V618" s="17"/>
      <c r="AC618" s="173"/>
      <c r="AD618" s="173"/>
      <c r="AE618" s="173"/>
    </row>
    <row r="619" spans="2:41" x14ac:dyDescent="0.25">
      <c r="H619" s="174"/>
      <c r="I619" s="174"/>
      <c r="J619" s="174"/>
      <c r="V619" s="17"/>
      <c r="AC619" s="173"/>
      <c r="AD619" s="173"/>
      <c r="AE619" s="173"/>
    </row>
    <row r="620" spans="2:41" x14ac:dyDescent="0.25">
      <c r="V620" s="17"/>
    </row>
    <row r="621" spans="2:41" x14ac:dyDescent="0.25">
      <c r="V621" s="17"/>
    </row>
    <row r="622" spans="2:41" ht="23.25" x14ac:dyDescent="0.35">
      <c r="B622" s="22" t="s">
        <v>68</v>
      </c>
      <c r="V622" s="17"/>
      <c r="X622" s="22" t="s">
        <v>68</v>
      </c>
    </row>
    <row r="623" spans="2:41" ht="23.25" x14ac:dyDescent="0.35">
      <c r="B623" s="23" t="s">
        <v>32</v>
      </c>
      <c r="C623" s="20">
        <f>IF(X575="PAGADO",0,Y580)</f>
        <v>-2366.5070000000023</v>
      </c>
      <c r="E623" s="175" t="s">
        <v>20</v>
      </c>
      <c r="F623" s="175"/>
      <c r="G623" s="175"/>
      <c r="H623" s="175"/>
      <c r="V623" s="17"/>
      <c r="X623" s="23" t="s">
        <v>32</v>
      </c>
      <c r="Y623" s="20">
        <f>IF(B623="PAGADO",0,C628)</f>
        <v>-2366.5070000000023</v>
      </c>
      <c r="AA623" s="175" t="s">
        <v>20</v>
      </c>
      <c r="AB623" s="175"/>
      <c r="AC623" s="175"/>
      <c r="AD623" s="175"/>
    </row>
    <row r="624" spans="2:41" x14ac:dyDescent="0.25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 x14ac:dyDescent="0.25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" t="s">
        <v>9</v>
      </c>
      <c r="C627" s="20">
        <f>C650</f>
        <v>2366.5070000000023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2366.5070000000023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6" t="s">
        <v>25</v>
      </c>
      <c r="C628" s="21">
        <f>C626-C627</f>
        <v>-2366.5070000000023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-2366.5070000000023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 x14ac:dyDescent="0.4">
      <c r="B629" s="176" t="str">
        <f>IF(C628&lt;0,"NO PAGAR","COBRAR")</f>
        <v>NO PAGAR</v>
      </c>
      <c r="C629" s="176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76" t="str">
        <f>IF(Y628&lt;0,"NO PAGAR","COBRAR")</f>
        <v>NO PAGAR</v>
      </c>
      <c r="Y629" s="176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68" t="s">
        <v>9</v>
      </c>
      <c r="C630" s="169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68" t="s">
        <v>9</v>
      </c>
      <c r="Y630" s="169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9" t="str">
        <f>IF(C664&lt;0,"SALDO A FAVOR","SALDO ADELANTAD0'")</f>
        <v>SALDO ADELANTAD0'</v>
      </c>
      <c r="C631" s="10">
        <f>IF(Y575&lt;=0,Y575*-1)</f>
        <v>2366.5070000000023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2366.5070000000023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17</v>
      </c>
      <c r="C639" s="10"/>
      <c r="E639" s="170" t="s">
        <v>7</v>
      </c>
      <c r="F639" s="171"/>
      <c r="G639" s="172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70" t="s">
        <v>7</v>
      </c>
      <c r="AB639" s="171"/>
      <c r="AC639" s="172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 x14ac:dyDescent="0.25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 x14ac:dyDescent="0.25">
      <c r="B641" s="12"/>
      <c r="C641" s="10"/>
      <c r="N641" s="170" t="s">
        <v>7</v>
      </c>
      <c r="O641" s="171"/>
      <c r="P641" s="171"/>
      <c r="Q641" s="172"/>
      <c r="R641" s="18">
        <f>SUM(R625:R640)</f>
        <v>0</v>
      </c>
      <c r="S641" s="3"/>
      <c r="V641" s="17"/>
      <c r="X641" s="12"/>
      <c r="Y641" s="10"/>
      <c r="AJ641" s="170" t="s">
        <v>7</v>
      </c>
      <c r="AK641" s="171"/>
      <c r="AL641" s="171"/>
      <c r="AM641" s="172"/>
      <c r="AN641" s="18">
        <f>SUM(AN625:AN640)</f>
        <v>0</v>
      </c>
      <c r="AO641" s="3"/>
    </row>
    <row r="642" spans="2:41" x14ac:dyDescent="0.25">
      <c r="B642" s="12"/>
      <c r="C642" s="10"/>
      <c r="V642" s="17"/>
      <c r="X642" s="12"/>
      <c r="Y642" s="10"/>
    </row>
    <row r="643" spans="2:41" x14ac:dyDescent="0.25">
      <c r="B643" s="12"/>
      <c r="C643" s="10"/>
      <c r="V643" s="17"/>
      <c r="X643" s="12"/>
      <c r="Y643" s="10"/>
    </row>
    <row r="644" spans="2:41" x14ac:dyDescent="0.25">
      <c r="B644" s="12"/>
      <c r="C644" s="10"/>
      <c r="E644" s="14"/>
      <c r="V644" s="17"/>
      <c r="X644" s="12"/>
      <c r="Y644" s="10"/>
      <c r="AA644" s="14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V647" s="17"/>
      <c r="X647" s="12"/>
      <c r="Y647" s="10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1"/>
      <c r="C649" s="10"/>
      <c r="V649" s="17"/>
      <c r="X649" s="11"/>
      <c r="Y649" s="10"/>
    </row>
    <row r="650" spans="2:41" x14ac:dyDescent="0.25">
      <c r="B650" s="15" t="s">
        <v>18</v>
      </c>
      <c r="C650" s="16">
        <f>SUM(C631:C649)</f>
        <v>2366.5070000000023</v>
      </c>
      <c r="V650" s="17"/>
      <c r="X650" s="15" t="s">
        <v>18</v>
      </c>
      <c r="Y650" s="16">
        <f>SUM(Y631:Y649)</f>
        <v>2366.5070000000023</v>
      </c>
    </row>
    <row r="651" spans="2:41" x14ac:dyDescent="0.25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 x14ac:dyDescent="0.25">
      <c r="E652" s="1" t="s">
        <v>19</v>
      </c>
      <c r="V652" s="17"/>
      <c r="AA652" s="1" t="s">
        <v>19</v>
      </c>
    </row>
    <row r="653" spans="2:41" x14ac:dyDescent="0.25">
      <c r="V653" s="17"/>
    </row>
    <row r="654" spans="2:41" x14ac:dyDescent="0.25">
      <c r="V654" s="17"/>
    </row>
    <row r="655" spans="2:41" x14ac:dyDescent="0.25">
      <c r="V655" s="17"/>
    </row>
    <row r="656" spans="2:41" x14ac:dyDescent="0.25">
      <c r="V656" s="17"/>
    </row>
    <row r="657" spans="1:43" x14ac:dyDescent="0.25">
      <c r="V657" s="17"/>
    </row>
    <row r="658" spans="1:43" x14ac:dyDescent="0.25">
      <c r="V658" s="17"/>
    </row>
    <row r="659" spans="1:43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</row>
    <row r="660" spans="1:43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</row>
    <row r="661" spans="1:43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</row>
    <row r="662" spans="1:43" x14ac:dyDescent="0.25">
      <c r="V662" s="17"/>
    </row>
    <row r="663" spans="1:43" x14ac:dyDescent="0.25">
      <c r="H663" s="174" t="s">
        <v>30</v>
      </c>
      <c r="I663" s="174"/>
      <c r="J663" s="174"/>
      <c r="V663" s="17"/>
      <c r="AA663" s="174" t="s">
        <v>31</v>
      </c>
      <c r="AB663" s="174"/>
      <c r="AC663" s="174"/>
    </row>
    <row r="664" spans="1:43" x14ac:dyDescent="0.25">
      <c r="H664" s="174"/>
      <c r="I664" s="174"/>
      <c r="J664" s="174"/>
      <c r="V664" s="17"/>
      <c r="AA664" s="174"/>
      <c r="AB664" s="174"/>
      <c r="AC664" s="174"/>
    </row>
    <row r="665" spans="1:43" x14ac:dyDescent="0.25">
      <c r="V665" s="17"/>
    </row>
    <row r="666" spans="1:43" x14ac:dyDescent="0.25">
      <c r="V666" s="17"/>
      <c r="AP666" s="17"/>
      <c r="AQ666" s="17"/>
    </row>
    <row r="667" spans="1:43" ht="23.25" x14ac:dyDescent="0.35">
      <c r="B667" s="24" t="s">
        <v>68</v>
      </c>
      <c r="V667" s="17"/>
      <c r="X667" s="22" t="s">
        <v>68</v>
      </c>
      <c r="AP667" s="17"/>
      <c r="AQ667" s="17"/>
    </row>
    <row r="668" spans="1:43" ht="23.25" x14ac:dyDescent="0.35">
      <c r="B668" s="23" t="s">
        <v>32</v>
      </c>
      <c r="C668" s="20">
        <f>IF(X623="PAGADO",0,C628)</f>
        <v>-2366.5070000000023</v>
      </c>
      <c r="E668" s="175" t="s">
        <v>20</v>
      </c>
      <c r="F668" s="175"/>
      <c r="G668" s="175"/>
      <c r="H668" s="175"/>
      <c r="V668" s="17"/>
      <c r="X668" s="23" t="s">
        <v>32</v>
      </c>
      <c r="Y668" s="20">
        <f>IF(B1468="PAGADO",0,C673)</f>
        <v>-2366.5070000000023</v>
      </c>
      <c r="AA668" s="175" t="s">
        <v>20</v>
      </c>
      <c r="AB668" s="175"/>
      <c r="AC668" s="175"/>
      <c r="AD668" s="175"/>
      <c r="AP668" s="17"/>
      <c r="AQ668" s="17"/>
    </row>
    <row r="669" spans="1:43" x14ac:dyDescent="0.25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 x14ac:dyDescent="0.25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x14ac:dyDescent="0.25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 x14ac:dyDescent="0.25">
      <c r="B672" s="1" t="s">
        <v>9</v>
      </c>
      <c r="C672" s="20">
        <f>C696</f>
        <v>2366.5070000000023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2366.5070000000023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6" t="s">
        <v>26</v>
      </c>
      <c r="C673" s="21">
        <f>C671-C672</f>
        <v>-2366.5070000000023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-2366.5070000000023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 x14ac:dyDescent="0.3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77" t="str">
        <f>IF(Y673&lt;0,"NO PAGAR","COBRAR'")</f>
        <v>NO PAGAR</v>
      </c>
      <c r="Y674" s="177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 x14ac:dyDescent="0.35">
      <c r="B675" s="177" t="str">
        <f>IF(C673&lt;0,"NO PAGAR","COBRAR'")</f>
        <v>NO PAGAR</v>
      </c>
      <c r="C675" s="177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68" t="s">
        <v>9</v>
      </c>
      <c r="C676" s="169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68" t="s">
        <v>9</v>
      </c>
      <c r="Y676" s="169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9" t="str">
        <f>IF(Y628&lt;0,"SALDO ADELANTADO","SALDO A FAVOR '")</f>
        <v>SALDO ADELANTADO</v>
      </c>
      <c r="C677" s="10">
        <f>IF(Y628&lt;=0,Y628*-1)</f>
        <v>2366.5070000000023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2366.5070000000023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16</v>
      </c>
      <c r="C684" s="10"/>
      <c r="E684" s="170" t="s">
        <v>7</v>
      </c>
      <c r="F684" s="171"/>
      <c r="G684" s="172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70" t="s">
        <v>7</v>
      </c>
      <c r="AB684" s="171"/>
      <c r="AC684" s="172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 x14ac:dyDescent="0.25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 x14ac:dyDescent="0.25">
      <c r="B686" s="12"/>
      <c r="C686" s="10"/>
      <c r="N686" s="170" t="s">
        <v>7</v>
      </c>
      <c r="O686" s="171"/>
      <c r="P686" s="171"/>
      <c r="Q686" s="172"/>
      <c r="R686" s="18">
        <f>SUM(R670:R685)</f>
        <v>0</v>
      </c>
      <c r="S686" s="3"/>
      <c r="V686" s="17"/>
      <c r="X686" s="12"/>
      <c r="Y686" s="10"/>
      <c r="AJ686" s="170" t="s">
        <v>7</v>
      </c>
      <c r="AK686" s="171"/>
      <c r="AL686" s="171"/>
      <c r="AM686" s="172"/>
      <c r="AN686" s="18">
        <f>SUM(AN670:AN685)</f>
        <v>0</v>
      </c>
      <c r="AO686" s="3"/>
    </row>
    <row r="687" spans="2:41" x14ac:dyDescent="0.25">
      <c r="B687" s="12"/>
      <c r="C687" s="10"/>
      <c r="V687" s="17"/>
      <c r="X687" s="12"/>
      <c r="Y687" s="10"/>
    </row>
    <row r="688" spans="2:41" x14ac:dyDescent="0.25">
      <c r="B688" s="12"/>
      <c r="C688" s="10"/>
      <c r="V688" s="17"/>
      <c r="X688" s="12"/>
      <c r="Y688" s="10"/>
    </row>
    <row r="689" spans="2:27" x14ac:dyDescent="0.25">
      <c r="B689" s="12"/>
      <c r="C689" s="10"/>
      <c r="E689" s="14"/>
      <c r="V689" s="17"/>
      <c r="X689" s="12"/>
      <c r="Y689" s="10"/>
      <c r="AA689" s="14"/>
    </row>
    <row r="690" spans="2:27" x14ac:dyDescent="0.25">
      <c r="B690" s="12"/>
      <c r="C690" s="10"/>
      <c r="V690" s="17"/>
      <c r="X690" s="12"/>
      <c r="Y690" s="10"/>
    </row>
    <row r="691" spans="2:27" x14ac:dyDescent="0.25">
      <c r="B691" s="12"/>
      <c r="C691" s="10"/>
      <c r="V691" s="17"/>
      <c r="X691" s="12"/>
      <c r="Y691" s="10"/>
    </row>
    <row r="692" spans="2:27" x14ac:dyDescent="0.25">
      <c r="B692" s="12"/>
      <c r="C692" s="10"/>
      <c r="V692" s="17"/>
      <c r="X692" s="12"/>
      <c r="Y692" s="10"/>
    </row>
    <row r="693" spans="2:27" x14ac:dyDescent="0.25">
      <c r="B693" s="12"/>
      <c r="C693" s="10"/>
      <c r="V693" s="17"/>
      <c r="X693" s="12"/>
      <c r="Y693" s="10"/>
    </row>
    <row r="694" spans="2:27" x14ac:dyDescent="0.25">
      <c r="B694" s="12"/>
      <c r="C694" s="10"/>
      <c r="V694" s="17"/>
      <c r="X694" s="12"/>
      <c r="Y694" s="10"/>
    </row>
    <row r="695" spans="2:27" x14ac:dyDescent="0.25">
      <c r="B695" s="11"/>
      <c r="C695" s="10"/>
      <c r="V695" s="17"/>
      <c r="X695" s="11"/>
      <c r="Y695" s="10"/>
    </row>
    <row r="696" spans="2:27" x14ac:dyDescent="0.25">
      <c r="B696" s="15" t="s">
        <v>18</v>
      </c>
      <c r="C696" s="16">
        <f>SUM(C677:C695)</f>
        <v>2366.5070000000023</v>
      </c>
      <c r="D696" t="s">
        <v>22</v>
      </c>
      <c r="E696" t="s">
        <v>21</v>
      </c>
      <c r="V696" s="17"/>
      <c r="X696" s="15" t="s">
        <v>18</v>
      </c>
      <c r="Y696" s="16">
        <f>SUM(Y677:Y695)</f>
        <v>2366.5070000000023</v>
      </c>
      <c r="Z696" t="s">
        <v>22</v>
      </c>
      <c r="AA696" t="s">
        <v>21</v>
      </c>
    </row>
    <row r="697" spans="2:27" x14ac:dyDescent="0.25">
      <c r="E697" s="1" t="s">
        <v>19</v>
      </c>
      <c r="V697" s="17"/>
      <c r="AA697" s="1" t="s">
        <v>19</v>
      </c>
    </row>
    <row r="698" spans="2:27" x14ac:dyDescent="0.25">
      <c r="V698" s="17"/>
    </row>
    <row r="699" spans="2:27" x14ac:dyDescent="0.25">
      <c r="V699" s="17"/>
    </row>
    <row r="700" spans="2:27" x14ac:dyDescent="0.25">
      <c r="V700" s="17"/>
    </row>
    <row r="701" spans="2:27" x14ac:dyDescent="0.25">
      <c r="V701" s="17"/>
    </row>
    <row r="702" spans="2:27" x14ac:dyDescent="0.25">
      <c r="V702" s="17"/>
    </row>
    <row r="703" spans="2:27" x14ac:dyDescent="0.25">
      <c r="V703" s="17"/>
    </row>
    <row r="704" spans="2:27" x14ac:dyDescent="0.25">
      <c r="V704" s="17"/>
    </row>
    <row r="705" spans="2:41" x14ac:dyDescent="0.25">
      <c r="V705" s="17"/>
    </row>
    <row r="706" spans="2:41" x14ac:dyDescent="0.25">
      <c r="V706" s="17"/>
    </row>
    <row r="707" spans="2:41" x14ac:dyDescent="0.25">
      <c r="V707" s="17"/>
    </row>
    <row r="708" spans="2:41" x14ac:dyDescent="0.25">
      <c r="V708" s="17"/>
    </row>
    <row r="709" spans="2:41" x14ac:dyDescent="0.25">
      <c r="V709" s="17"/>
    </row>
    <row r="710" spans="2:41" x14ac:dyDescent="0.25">
      <c r="V710" s="17"/>
      <c r="AC710" s="173" t="s">
        <v>29</v>
      </c>
      <c r="AD710" s="173"/>
      <c r="AE710" s="173"/>
    </row>
    <row r="711" spans="2:41" x14ac:dyDescent="0.25">
      <c r="H711" s="174" t="s">
        <v>28</v>
      </c>
      <c r="I711" s="174"/>
      <c r="J711" s="174"/>
      <c r="V711" s="17"/>
      <c r="AC711" s="173"/>
      <c r="AD711" s="173"/>
      <c r="AE711" s="173"/>
    </row>
    <row r="712" spans="2:41" x14ac:dyDescent="0.25">
      <c r="H712" s="174"/>
      <c r="I712" s="174"/>
      <c r="J712" s="174"/>
      <c r="V712" s="17"/>
      <c r="AC712" s="173"/>
      <c r="AD712" s="173"/>
      <c r="AE712" s="173"/>
    </row>
    <row r="713" spans="2:41" x14ac:dyDescent="0.25">
      <c r="V713" s="17"/>
    </row>
    <row r="714" spans="2:41" x14ac:dyDescent="0.25">
      <c r="V714" s="17"/>
    </row>
    <row r="715" spans="2:41" ht="23.25" x14ac:dyDescent="0.35">
      <c r="B715" s="22" t="s">
        <v>69</v>
      </c>
      <c r="V715" s="17"/>
      <c r="X715" s="22" t="s">
        <v>69</v>
      </c>
    </row>
    <row r="716" spans="2:41" ht="23.25" x14ac:dyDescent="0.35">
      <c r="B716" s="23" t="s">
        <v>32</v>
      </c>
      <c r="C716" s="20">
        <f>IF(X668="PAGADO",0,Y673)</f>
        <v>-2366.5070000000023</v>
      </c>
      <c r="E716" s="175" t="s">
        <v>20</v>
      </c>
      <c r="F716" s="175"/>
      <c r="G716" s="175"/>
      <c r="H716" s="175"/>
      <c r="V716" s="17"/>
      <c r="X716" s="23" t="s">
        <v>32</v>
      </c>
      <c r="Y716" s="20">
        <f>IF(B716="PAGADO",0,C721)</f>
        <v>-2366.5070000000023</v>
      </c>
      <c r="AA716" s="175" t="s">
        <v>20</v>
      </c>
      <c r="AB716" s="175"/>
      <c r="AC716" s="175"/>
      <c r="AD716" s="175"/>
    </row>
    <row r="717" spans="2:41" x14ac:dyDescent="0.25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 x14ac:dyDescent="0.25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" t="s">
        <v>9</v>
      </c>
      <c r="C720" s="20">
        <f>C743</f>
        <v>2366.5070000000023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2366.5070000000023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6" t="s">
        <v>25</v>
      </c>
      <c r="C721" s="21">
        <f>C719-C720</f>
        <v>-2366.5070000000023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-2366.5070000000023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 x14ac:dyDescent="0.4">
      <c r="B722" s="176" t="str">
        <f>IF(C721&lt;0,"NO PAGAR","COBRAR")</f>
        <v>NO PAGAR</v>
      </c>
      <c r="C722" s="176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76" t="str">
        <f>IF(Y721&lt;0,"NO PAGAR","COBRAR")</f>
        <v>NO PAGAR</v>
      </c>
      <c r="Y722" s="176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68" t="s">
        <v>9</v>
      </c>
      <c r="C723" s="169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68" t="s">
        <v>9</v>
      </c>
      <c r="Y723" s="169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9" t="str">
        <f>IF(C757&lt;0,"SALDO A FAVOR","SALDO ADELANTAD0'")</f>
        <v>SALDO ADELANTAD0'</v>
      </c>
      <c r="C724" s="10">
        <f>IF(Y668&lt;=0,Y668*-1)</f>
        <v>2366.5070000000023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2366.5070000000023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17</v>
      </c>
      <c r="C732" s="10"/>
      <c r="E732" s="170" t="s">
        <v>7</v>
      </c>
      <c r="F732" s="171"/>
      <c r="G732" s="172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70" t="s">
        <v>7</v>
      </c>
      <c r="AB732" s="171"/>
      <c r="AC732" s="172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 x14ac:dyDescent="0.25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 x14ac:dyDescent="0.25">
      <c r="B734" s="12"/>
      <c r="C734" s="10"/>
      <c r="N734" s="170" t="s">
        <v>7</v>
      </c>
      <c r="O734" s="171"/>
      <c r="P734" s="171"/>
      <c r="Q734" s="172"/>
      <c r="R734" s="18">
        <f>SUM(R718:R733)</f>
        <v>0</v>
      </c>
      <c r="S734" s="3"/>
      <c r="V734" s="17"/>
      <c r="X734" s="12"/>
      <c r="Y734" s="10"/>
      <c r="AJ734" s="170" t="s">
        <v>7</v>
      </c>
      <c r="AK734" s="171"/>
      <c r="AL734" s="171"/>
      <c r="AM734" s="172"/>
      <c r="AN734" s="18">
        <f>SUM(AN718:AN733)</f>
        <v>0</v>
      </c>
      <c r="AO734" s="3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1:41" x14ac:dyDescent="0.25">
      <c r="B737" s="12"/>
      <c r="C737" s="10"/>
      <c r="E737" s="14"/>
      <c r="V737" s="17"/>
      <c r="X737" s="12"/>
      <c r="Y737" s="10"/>
      <c r="AA737" s="14"/>
    </row>
    <row r="738" spans="1:41" x14ac:dyDescent="0.25">
      <c r="B738" s="12"/>
      <c r="C738" s="10"/>
      <c r="V738" s="17"/>
      <c r="X738" s="12"/>
      <c r="Y738" s="10"/>
    </row>
    <row r="739" spans="1:41" x14ac:dyDescent="0.25">
      <c r="B739" s="12"/>
      <c r="C739" s="10"/>
      <c r="V739" s="17"/>
      <c r="X739" s="12"/>
      <c r="Y739" s="10"/>
    </row>
    <row r="740" spans="1:41" x14ac:dyDescent="0.25">
      <c r="B740" s="12"/>
      <c r="C740" s="10"/>
      <c r="V740" s="17"/>
      <c r="X740" s="12"/>
      <c r="Y740" s="10"/>
    </row>
    <row r="741" spans="1:41" x14ac:dyDescent="0.25">
      <c r="B741" s="12"/>
      <c r="C741" s="10"/>
      <c r="V741" s="17"/>
      <c r="X741" s="12"/>
      <c r="Y741" s="10"/>
    </row>
    <row r="742" spans="1:41" x14ac:dyDescent="0.25">
      <c r="B742" s="11"/>
      <c r="C742" s="10"/>
      <c r="V742" s="17"/>
      <c r="X742" s="11"/>
      <c r="Y742" s="10"/>
    </row>
    <row r="743" spans="1:41" x14ac:dyDescent="0.25">
      <c r="B743" s="15" t="s">
        <v>18</v>
      </c>
      <c r="C743" s="16">
        <f>SUM(C724:C742)</f>
        <v>2366.5070000000023</v>
      </c>
      <c r="V743" s="17"/>
      <c r="X743" s="15" t="s">
        <v>18</v>
      </c>
      <c r="Y743" s="16">
        <f>SUM(Y724:Y742)</f>
        <v>2366.5070000000023</v>
      </c>
    </row>
    <row r="744" spans="1:41" x14ac:dyDescent="0.25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1" x14ac:dyDescent="0.25">
      <c r="E745" s="1" t="s">
        <v>19</v>
      </c>
      <c r="V745" s="17"/>
      <c r="AA745" s="1" t="s">
        <v>19</v>
      </c>
    </row>
    <row r="746" spans="1:41" x14ac:dyDescent="0.25">
      <c r="V746" s="17"/>
    </row>
    <row r="747" spans="1:41" x14ac:dyDescent="0.25">
      <c r="V747" s="17"/>
    </row>
    <row r="748" spans="1:41" x14ac:dyDescent="0.25">
      <c r="V748" s="17"/>
    </row>
    <row r="749" spans="1:41" x14ac:dyDescent="0.25">
      <c r="V749" s="17"/>
    </row>
    <row r="750" spans="1:41" x14ac:dyDescent="0.25">
      <c r="V750" s="17"/>
    </row>
    <row r="751" spans="1:41" x14ac:dyDescent="0.25">
      <c r="V751" s="17"/>
    </row>
    <row r="752" spans="1:4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</row>
    <row r="753" spans="1:43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</row>
    <row r="754" spans="1:43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</row>
    <row r="755" spans="1:43" x14ac:dyDescent="0.25">
      <c r="V755" s="17"/>
    </row>
    <row r="756" spans="1:43" x14ac:dyDescent="0.25">
      <c r="H756" s="174" t="s">
        <v>30</v>
      </c>
      <c r="I756" s="174"/>
      <c r="J756" s="174"/>
      <c r="V756" s="17"/>
      <c r="AA756" s="174" t="s">
        <v>31</v>
      </c>
      <c r="AB756" s="174"/>
      <c r="AC756" s="174"/>
    </row>
    <row r="757" spans="1:43" x14ac:dyDescent="0.25">
      <c r="H757" s="174"/>
      <c r="I757" s="174"/>
      <c r="J757" s="174"/>
      <c r="V757" s="17"/>
      <c r="AA757" s="174"/>
      <c r="AB757" s="174"/>
      <c r="AC757" s="174"/>
    </row>
    <row r="758" spans="1:43" x14ac:dyDescent="0.25">
      <c r="V758" s="17"/>
    </row>
    <row r="759" spans="1:43" x14ac:dyDescent="0.25">
      <c r="V759" s="17"/>
      <c r="AP759" s="17"/>
      <c r="AQ759" s="17"/>
    </row>
    <row r="760" spans="1:43" ht="23.25" x14ac:dyDescent="0.35">
      <c r="B760" s="24" t="s">
        <v>69</v>
      </c>
      <c r="V760" s="17"/>
      <c r="X760" s="22" t="s">
        <v>69</v>
      </c>
      <c r="AP760" s="17"/>
      <c r="AQ760" s="17"/>
    </row>
    <row r="761" spans="1:43" ht="23.25" x14ac:dyDescent="0.35">
      <c r="B761" s="23" t="s">
        <v>32</v>
      </c>
      <c r="C761" s="20">
        <f>IF(X716="PAGADO",0,C721)</f>
        <v>-2366.5070000000023</v>
      </c>
      <c r="E761" s="175" t="s">
        <v>20</v>
      </c>
      <c r="F761" s="175"/>
      <c r="G761" s="175"/>
      <c r="H761" s="175"/>
      <c r="V761" s="17"/>
      <c r="X761" s="23" t="s">
        <v>32</v>
      </c>
      <c r="Y761" s="20">
        <f>IF(B1561="PAGADO",0,C766)</f>
        <v>-2366.5070000000023</v>
      </c>
      <c r="AA761" s="175" t="s">
        <v>20</v>
      </c>
      <c r="AB761" s="175"/>
      <c r="AC761" s="175"/>
      <c r="AD761" s="175"/>
      <c r="AP761" s="17"/>
      <c r="AQ761" s="17"/>
    </row>
    <row r="762" spans="1:43" x14ac:dyDescent="0.25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 x14ac:dyDescent="0.25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 x14ac:dyDescent="0.25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 x14ac:dyDescent="0.25">
      <c r="B765" s="1" t="s">
        <v>9</v>
      </c>
      <c r="C765" s="20">
        <f>C789</f>
        <v>2366.5070000000023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2366.5070000000023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 x14ac:dyDescent="0.25">
      <c r="B766" s="6" t="s">
        <v>26</v>
      </c>
      <c r="C766" s="21">
        <f>C764-C765</f>
        <v>-2366.5070000000023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-2366.5070000000023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 x14ac:dyDescent="0.3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77" t="str">
        <f>IF(Y766&lt;0,"NO PAGAR","COBRAR'")</f>
        <v>NO PAGAR</v>
      </c>
      <c r="Y767" s="177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 x14ac:dyDescent="0.35">
      <c r="B768" s="177" t="str">
        <f>IF(C766&lt;0,"NO PAGAR","COBRAR'")</f>
        <v>NO PAGAR</v>
      </c>
      <c r="C768" s="177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68" t="s">
        <v>9</v>
      </c>
      <c r="C769" s="169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68" t="s">
        <v>9</v>
      </c>
      <c r="Y769" s="16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9" t="str">
        <f>IF(Y721&lt;0,"SALDO ADELANTADO","SALDO A FAVOR '")</f>
        <v>SALDO ADELANTADO</v>
      </c>
      <c r="C770" s="10">
        <f>IF(Y721&lt;=0,Y721*-1)</f>
        <v>2366.5070000000023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2366.5070000000023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16</v>
      </c>
      <c r="C777" s="10"/>
      <c r="E777" s="170" t="s">
        <v>7</v>
      </c>
      <c r="F777" s="171"/>
      <c r="G777" s="172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70" t="s">
        <v>7</v>
      </c>
      <c r="AB777" s="171"/>
      <c r="AC777" s="172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 x14ac:dyDescent="0.25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 x14ac:dyDescent="0.25">
      <c r="B779" s="12"/>
      <c r="C779" s="10"/>
      <c r="N779" s="170" t="s">
        <v>7</v>
      </c>
      <c r="O779" s="171"/>
      <c r="P779" s="171"/>
      <c r="Q779" s="172"/>
      <c r="R779" s="18">
        <f>SUM(R763:R778)</f>
        <v>0</v>
      </c>
      <c r="S779" s="3"/>
      <c r="V779" s="17"/>
      <c r="X779" s="12"/>
      <c r="Y779" s="10"/>
      <c r="AJ779" s="170" t="s">
        <v>7</v>
      </c>
      <c r="AK779" s="171"/>
      <c r="AL779" s="171"/>
      <c r="AM779" s="172"/>
      <c r="AN779" s="18">
        <f>SUM(AN763:AN778)</f>
        <v>0</v>
      </c>
      <c r="AO779" s="3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E782" s="14"/>
      <c r="V782" s="17"/>
      <c r="X782" s="12"/>
      <c r="Y782" s="10"/>
      <c r="AA782" s="14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2"/>
      <c r="C786" s="10"/>
      <c r="V786" s="17"/>
      <c r="X786" s="12"/>
      <c r="Y786" s="10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1"/>
      <c r="C788" s="10"/>
      <c r="V788" s="17"/>
      <c r="X788" s="11"/>
      <c r="Y788" s="10"/>
    </row>
    <row r="789" spans="2:27" x14ac:dyDescent="0.25">
      <c r="B789" s="15" t="s">
        <v>18</v>
      </c>
      <c r="C789" s="16">
        <f>SUM(C770:C788)</f>
        <v>2366.5070000000023</v>
      </c>
      <c r="D789" t="s">
        <v>22</v>
      </c>
      <c r="E789" t="s">
        <v>21</v>
      </c>
      <c r="V789" s="17"/>
      <c r="X789" s="15" t="s">
        <v>18</v>
      </c>
      <c r="Y789" s="16">
        <f>SUM(Y770:Y788)</f>
        <v>2366.5070000000023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173" t="s">
        <v>29</v>
      </c>
      <c r="AD803" s="173"/>
      <c r="AE803" s="173"/>
    </row>
    <row r="804" spans="2:41" x14ac:dyDescent="0.25">
      <c r="H804" s="174" t="s">
        <v>28</v>
      </c>
      <c r="I804" s="174"/>
      <c r="J804" s="174"/>
      <c r="V804" s="17"/>
      <c r="AC804" s="173"/>
      <c r="AD804" s="173"/>
      <c r="AE804" s="173"/>
    </row>
    <row r="805" spans="2:41" x14ac:dyDescent="0.25">
      <c r="H805" s="174"/>
      <c r="I805" s="174"/>
      <c r="J805" s="174"/>
      <c r="V805" s="17"/>
      <c r="AC805" s="173"/>
      <c r="AD805" s="173"/>
      <c r="AE805" s="173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IF(X761="PAGADO",0,Y766)</f>
        <v>-2366.5070000000023</v>
      </c>
      <c r="E809" s="175" t="s">
        <v>20</v>
      </c>
      <c r="F809" s="175"/>
      <c r="G809" s="175"/>
      <c r="H809" s="175"/>
      <c r="V809" s="17"/>
      <c r="X809" s="23" t="s">
        <v>32</v>
      </c>
      <c r="Y809" s="20">
        <f>IF(B809="PAGADO",0,C814)</f>
        <v>-2366.5070000000023</v>
      </c>
      <c r="AA809" s="175" t="s">
        <v>20</v>
      </c>
      <c r="AB809" s="175"/>
      <c r="AC809" s="175"/>
      <c r="AD809" s="175"/>
    </row>
    <row r="810" spans="2:41" x14ac:dyDescent="0.25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" t="s">
        <v>9</v>
      </c>
      <c r="C813" s="20">
        <f>C836</f>
        <v>2366.5070000000023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2366.5070000000023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6" t="s">
        <v>25</v>
      </c>
      <c r="C814" s="21">
        <f>C812-C813</f>
        <v>-2366.5070000000023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-2366.5070000000023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176" t="str">
        <f>IF(C814&lt;0,"NO PAGAR","COBRAR")</f>
        <v>NO PAGAR</v>
      </c>
      <c r="C815" s="17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76" t="str">
        <f>IF(Y814&lt;0,"NO PAGAR","COBRAR")</f>
        <v>NO PAGAR</v>
      </c>
      <c r="Y815" s="17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68" t="s">
        <v>9</v>
      </c>
      <c r="C816" s="16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68" t="s">
        <v>9</v>
      </c>
      <c r="Y816" s="16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IF(Y761&lt;=0,Y761*-1)</f>
        <v>2366.5070000000023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2366.5070000000023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17</v>
      </c>
      <c r="C825" s="10"/>
      <c r="E825" s="170" t="s">
        <v>7</v>
      </c>
      <c r="F825" s="171"/>
      <c r="G825" s="172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70" t="s">
        <v>7</v>
      </c>
      <c r="AB825" s="171"/>
      <c r="AC825" s="172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170" t="s">
        <v>7</v>
      </c>
      <c r="O827" s="171"/>
      <c r="P827" s="171"/>
      <c r="Q827" s="172"/>
      <c r="R827" s="18">
        <f>SUM(R811:R826)</f>
        <v>0</v>
      </c>
      <c r="S827" s="3"/>
      <c r="V827" s="17"/>
      <c r="X827" s="12"/>
      <c r="Y827" s="10"/>
      <c r="AJ827" s="170" t="s">
        <v>7</v>
      </c>
      <c r="AK827" s="171"/>
      <c r="AL827" s="171"/>
      <c r="AM827" s="172"/>
      <c r="AN827" s="18">
        <f>SUM(AN811:AN826)</f>
        <v>0</v>
      </c>
      <c r="AO827" s="3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E830" s="14"/>
      <c r="V830" s="17"/>
      <c r="X830" s="12"/>
      <c r="Y830" s="10"/>
      <c r="AA830" s="14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1:41" x14ac:dyDescent="0.25">
      <c r="B833" s="12"/>
      <c r="C833" s="10"/>
      <c r="V833" s="17"/>
      <c r="X833" s="12"/>
      <c r="Y833" s="10"/>
    </row>
    <row r="834" spans="1:41" x14ac:dyDescent="0.25">
      <c r="B834" s="12"/>
      <c r="C834" s="10"/>
      <c r="V834" s="17"/>
      <c r="X834" s="12"/>
      <c r="Y834" s="10"/>
    </row>
    <row r="835" spans="1:41" x14ac:dyDescent="0.25">
      <c r="B835" s="11"/>
      <c r="C835" s="10"/>
      <c r="V835" s="17"/>
      <c r="X835" s="11"/>
      <c r="Y835" s="10"/>
    </row>
    <row r="836" spans="1:41" x14ac:dyDescent="0.25">
      <c r="B836" s="15" t="s">
        <v>18</v>
      </c>
      <c r="C836" s="16">
        <f>SUM(C817:C835)</f>
        <v>2366.5070000000023</v>
      </c>
      <c r="V836" s="17"/>
      <c r="X836" s="15" t="s">
        <v>18</v>
      </c>
      <c r="Y836" s="16">
        <f>SUM(Y817:Y835)</f>
        <v>2366.5070000000023</v>
      </c>
    </row>
    <row r="837" spans="1:41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1" x14ac:dyDescent="0.25">
      <c r="E838" s="1" t="s">
        <v>19</v>
      </c>
      <c r="V838" s="17"/>
      <c r="AA838" s="1" t="s">
        <v>19</v>
      </c>
    </row>
    <row r="839" spans="1:41" x14ac:dyDescent="0.25">
      <c r="V839" s="17"/>
    </row>
    <row r="840" spans="1:41" x14ac:dyDescent="0.25">
      <c r="V840" s="17"/>
    </row>
    <row r="841" spans="1:41" x14ac:dyDescent="0.25">
      <c r="V841" s="17"/>
    </row>
    <row r="842" spans="1:41" x14ac:dyDescent="0.25">
      <c r="V842" s="17"/>
    </row>
    <row r="843" spans="1:41" x14ac:dyDescent="0.25">
      <c r="V843" s="17"/>
    </row>
    <row r="844" spans="1:41" x14ac:dyDescent="0.25">
      <c r="V844" s="17"/>
    </row>
    <row r="845" spans="1:4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</row>
    <row r="846" spans="1:4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</row>
    <row r="847" spans="1:4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</row>
    <row r="848" spans="1:41" x14ac:dyDescent="0.25">
      <c r="V848" s="17"/>
    </row>
    <row r="849" spans="2:43" x14ac:dyDescent="0.25">
      <c r="H849" s="174" t="s">
        <v>30</v>
      </c>
      <c r="I849" s="174"/>
      <c r="J849" s="174"/>
      <c r="V849" s="17"/>
      <c r="AA849" s="174" t="s">
        <v>31</v>
      </c>
      <c r="AB849" s="174"/>
      <c r="AC849" s="174"/>
    </row>
    <row r="850" spans="2:43" x14ac:dyDescent="0.25">
      <c r="H850" s="174"/>
      <c r="I850" s="174"/>
      <c r="J850" s="174"/>
      <c r="V850" s="17"/>
      <c r="AA850" s="174"/>
      <c r="AB850" s="174"/>
      <c r="AC850" s="174"/>
    </row>
    <row r="851" spans="2:43" x14ac:dyDescent="0.25">
      <c r="V851" s="17"/>
    </row>
    <row r="852" spans="2:43" x14ac:dyDescent="0.25">
      <c r="V852" s="17"/>
      <c r="AP852" s="17"/>
      <c r="AQ852" s="17"/>
    </row>
    <row r="853" spans="2:43" ht="23.25" x14ac:dyDescent="0.35">
      <c r="B853" s="24" t="s">
        <v>70</v>
      </c>
      <c r="V853" s="17"/>
      <c r="X853" s="22" t="s">
        <v>70</v>
      </c>
      <c r="AP853" s="17"/>
      <c r="AQ853" s="17"/>
    </row>
    <row r="854" spans="2:43" ht="23.25" x14ac:dyDescent="0.35">
      <c r="B854" s="23" t="s">
        <v>32</v>
      </c>
      <c r="C854" s="20">
        <f>IF(X809="PAGADO",0,C814)</f>
        <v>-2366.5070000000023</v>
      </c>
      <c r="E854" s="175" t="s">
        <v>20</v>
      </c>
      <c r="F854" s="175"/>
      <c r="G854" s="175"/>
      <c r="H854" s="175"/>
      <c r="V854" s="17"/>
      <c r="X854" s="23" t="s">
        <v>32</v>
      </c>
      <c r="Y854" s="20">
        <f>IF(B1654="PAGADO",0,C859)</f>
        <v>-2366.5070000000023</v>
      </c>
      <c r="AA854" s="175" t="s">
        <v>20</v>
      </c>
      <c r="AB854" s="175"/>
      <c r="AC854" s="175"/>
      <c r="AD854" s="175"/>
      <c r="AP854" s="17"/>
      <c r="AQ854" s="17"/>
    </row>
    <row r="855" spans="2:43" x14ac:dyDescent="0.25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3" x14ac:dyDescent="0.25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 x14ac:dyDescent="0.25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 x14ac:dyDescent="0.25">
      <c r="B858" s="1" t="s">
        <v>9</v>
      </c>
      <c r="C858" s="20">
        <f>C882</f>
        <v>2366.5070000000023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2366.5070000000023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 x14ac:dyDescent="0.25">
      <c r="B859" s="6" t="s">
        <v>26</v>
      </c>
      <c r="C859" s="21">
        <f>C857-C858</f>
        <v>-2366.5070000000023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-2366.5070000000023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 ht="23.25" x14ac:dyDescent="0.3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77" t="str">
        <f>IF(Y859&lt;0,"NO PAGAR","COBRAR'")</f>
        <v>NO PAGAR</v>
      </c>
      <c r="Y860" s="17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 ht="23.25" x14ac:dyDescent="0.35">
      <c r="B861" s="177" t="str">
        <f>IF(C859&lt;0,"NO PAGAR","COBRAR'")</f>
        <v>NO PAGAR</v>
      </c>
      <c r="C861" s="177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 x14ac:dyDescent="0.25">
      <c r="B862" s="168" t="s">
        <v>9</v>
      </c>
      <c r="C862" s="16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68" t="s">
        <v>9</v>
      </c>
      <c r="Y862" s="16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 x14ac:dyDescent="0.25">
      <c r="B863" s="9" t="str">
        <f>IF(Y814&lt;0,"SALDO ADELANTADO","SALDO A FAVOR '")</f>
        <v>SALDO ADELANTADO</v>
      </c>
      <c r="C863" s="10">
        <f>IF(Y814&lt;=0,Y814*-1)</f>
        <v>2366.5070000000023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2366.5070000000023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 x14ac:dyDescent="0.25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16</v>
      </c>
      <c r="C870" s="10"/>
      <c r="E870" s="170" t="s">
        <v>7</v>
      </c>
      <c r="F870" s="171"/>
      <c r="G870" s="172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70" t="s">
        <v>7</v>
      </c>
      <c r="AB870" s="171"/>
      <c r="AC870" s="17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 x14ac:dyDescent="0.25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 x14ac:dyDescent="0.25">
      <c r="B872" s="12"/>
      <c r="C872" s="10"/>
      <c r="N872" s="170" t="s">
        <v>7</v>
      </c>
      <c r="O872" s="171"/>
      <c r="P872" s="171"/>
      <c r="Q872" s="172"/>
      <c r="R872" s="18">
        <f>SUM(R856:R871)</f>
        <v>0</v>
      </c>
      <c r="S872" s="3"/>
      <c r="V872" s="17"/>
      <c r="X872" s="12"/>
      <c r="Y872" s="10"/>
      <c r="AJ872" s="170" t="s">
        <v>7</v>
      </c>
      <c r="AK872" s="171"/>
      <c r="AL872" s="171"/>
      <c r="AM872" s="172"/>
      <c r="AN872" s="18">
        <f>SUM(AN856:AN871)</f>
        <v>0</v>
      </c>
      <c r="AO872" s="3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E875" s="14"/>
      <c r="V875" s="17"/>
      <c r="X875" s="12"/>
      <c r="Y875" s="10"/>
      <c r="AA875" s="14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1"/>
      <c r="C881" s="10"/>
      <c r="V881" s="17"/>
      <c r="X881" s="11"/>
      <c r="Y881" s="10"/>
    </row>
    <row r="882" spans="2:27" x14ac:dyDescent="0.25">
      <c r="B882" s="15" t="s">
        <v>18</v>
      </c>
      <c r="C882" s="16">
        <f>SUM(C863:C881)</f>
        <v>2366.5070000000023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2366.5070000000023</v>
      </c>
      <c r="Z882" t="s">
        <v>22</v>
      </c>
      <c r="AA882" t="s">
        <v>21</v>
      </c>
    </row>
    <row r="883" spans="2:27" x14ac:dyDescent="0.25">
      <c r="E883" s="1" t="s">
        <v>19</v>
      </c>
      <c r="V883" s="17"/>
      <c r="AA883" s="1" t="s">
        <v>19</v>
      </c>
    </row>
    <row r="884" spans="2:27" x14ac:dyDescent="0.25">
      <c r="V884" s="17"/>
    </row>
    <row r="885" spans="2:27" x14ac:dyDescent="0.25">
      <c r="V885" s="17"/>
    </row>
    <row r="886" spans="2:27" x14ac:dyDescent="0.25">
      <c r="V886" s="17"/>
    </row>
    <row r="887" spans="2:27" x14ac:dyDescent="0.25">
      <c r="V887" s="17"/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  <c r="AC897" s="173" t="s">
        <v>29</v>
      </c>
      <c r="AD897" s="173"/>
      <c r="AE897" s="173"/>
    </row>
    <row r="898" spans="2:41" x14ac:dyDescent="0.25">
      <c r="H898" s="174" t="s">
        <v>28</v>
      </c>
      <c r="I898" s="174"/>
      <c r="J898" s="174"/>
      <c r="V898" s="17"/>
      <c r="AC898" s="173"/>
      <c r="AD898" s="173"/>
      <c r="AE898" s="173"/>
    </row>
    <row r="899" spans="2:41" x14ac:dyDescent="0.25">
      <c r="H899" s="174"/>
      <c r="I899" s="174"/>
      <c r="J899" s="174"/>
      <c r="V899" s="17"/>
      <c r="AC899" s="173"/>
      <c r="AD899" s="173"/>
      <c r="AE899" s="173"/>
    </row>
    <row r="900" spans="2:41" x14ac:dyDescent="0.25">
      <c r="V900" s="17"/>
    </row>
    <row r="901" spans="2:41" x14ac:dyDescent="0.25">
      <c r="V901" s="17"/>
    </row>
    <row r="902" spans="2:41" ht="23.25" x14ac:dyDescent="0.35">
      <c r="B902" s="22" t="s">
        <v>71</v>
      </c>
      <c r="V902" s="17"/>
      <c r="X902" s="22" t="s">
        <v>71</v>
      </c>
    </row>
    <row r="903" spans="2:41" ht="23.25" x14ac:dyDescent="0.35">
      <c r="B903" s="23" t="s">
        <v>32</v>
      </c>
      <c r="C903" s="20">
        <f>IF(X854="PAGADO",0,Y859)</f>
        <v>-2366.5070000000023</v>
      </c>
      <c r="E903" s="175" t="s">
        <v>20</v>
      </c>
      <c r="F903" s="175"/>
      <c r="G903" s="175"/>
      <c r="H903" s="175"/>
      <c r="V903" s="17"/>
      <c r="X903" s="23" t="s">
        <v>32</v>
      </c>
      <c r="Y903" s="20">
        <f>IF(B903="PAGADO",0,C908)</f>
        <v>-2366.5070000000023</v>
      </c>
      <c r="AA903" s="175" t="s">
        <v>20</v>
      </c>
      <c r="AB903" s="175"/>
      <c r="AC903" s="175"/>
      <c r="AD903" s="175"/>
    </row>
    <row r="904" spans="2:41" x14ac:dyDescent="0.25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 x14ac:dyDescent="0.25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" t="s">
        <v>9</v>
      </c>
      <c r="C907" s="20">
        <f>C930</f>
        <v>2366.5070000000023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2366.5070000000023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6" t="s">
        <v>25</v>
      </c>
      <c r="C908" s="21">
        <f>C906-C907</f>
        <v>-2366.5070000000023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-2366.5070000000023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 x14ac:dyDescent="0.4">
      <c r="B909" s="176" t="str">
        <f>IF(C908&lt;0,"NO PAGAR","COBRAR")</f>
        <v>NO PAGAR</v>
      </c>
      <c r="C909" s="176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76" t="str">
        <f>IF(Y908&lt;0,"NO PAGAR","COBRAR")</f>
        <v>NO PAGAR</v>
      </c>
      <c r="Y909" s="176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68" t="s">
        <v>9</v>
      </c>
      <c r="C910" s="16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68" t="s">
        <v>9</v>
      </c>
      <c r="Y910" s="16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9" t="str">
        <f>IF(C944&lt;0,"SALDO A FAVOR","SALDO ADELANTAD0'")</f>
        <v>SALDO ADELANTAD0'</v>
      </c>
      <c r="C911" s="10">
        <f>IF(Y859&lt;=0,Y859*-1)</f>
        <v>2366.5070000000023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2366.5070000000023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17</v>
      </c>
      <c r="C919" s="10"/>
      <c r="E919" s="170" t="s">
        <v>7</v>
      </c>
      <c r="F919" s="171"/>
      <c r="G919" s="17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70" t="s">
        <v>7</v>
      </c>
      <c r="AB919" s="171"/>
      <c r="AC919" s="17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 x14ac:dyDescent="0.25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 x14ac:dyDescent="0.25">
      <c r="B921" s="12"/>
      <c r="C921" s="10"/>
      <c r="N921" s="170" t="s">
        <v>7</v>
      </c>
      <c r="O921" s="171"/>
      <c r="P921" s="171"/>
      <c r="Q921" s="172"/>
      <c r="R921" s="18">
        <f>SUM(R905:R920)</f>
        <v>0</v>
      </c>
      <c r="S921" s="3"/>
      <c r="V921" s="17"/>
      <c r="X921" s="12"/>
      <c r="Y921" s="10"/>
      <c r="AJ921" s="170" t="s">
        <v>7</v>
      </c>
      <c r="AK921" s="171"/>
      <c r="AL921" s="171"/>
      <c r="AM921" s="172"/>
      <c r="AN921" s="18">
        <f>SUM(AN905:AN920)</f>
        <v>0</v>
      </c>
      <c r="AO921" s="3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E924" s="14"/>
      <c r="V924" s="17"/>
      <c r="X924" s="12"/>
      <c r="Y924" s="10"/>
      <c r="AA924" s="14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1:41" x14ac:dyDescent="0.25">
      <c r="B929" s="11"/>
      <c r="C929" s="10"/>
      <c r="V929" s="17"/>
      <c r="X929" s="11"/>
      <c r="Y929" s="10"/>
    </row>
    <row r="930" spans="1:41" x14ac:dyDescent="0.25">
      <c r="B930" s="15" t="s">
        <v>18</v>
      </c>
      <c r="C930" s="16">
        <f>SUM(C911:C929)</f>
        <v>2366.5070000000023</v>
      </c>
      <c r="V930" s="17"/>
      <c r="X930" s="15" t="s">
        <v>18</v>
      </c>
      <c r="Y930" s="16">
        <f>SUM(Y911:Y929)</f>
        <v>2366.5070000000023</v>
      </c>
    </row>
    <row r="931" spans="1:41" x14ac:dyDescent="0.25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1" x14ac:dyDescent="0.25">
      <c r="E932" s="1" t="s">
        <v>19</v>
      </c>
      <c r="V932" s="17"/>
      <c r="AA932" s="1" t="s">
        <v>19</v>
      </c>
    </row>
    <row r="933" spans="1:41" x14ac:dyDescent="0.25">
      <c r="V933" s="17"/>
    </row>
    <row r="934" spans="1:41" x14ac:dyDescent="0.25">
      <c r="V934" s="17"/>
    </row>
    <row r="935" spans="1:41" x14ac:dyDescent="0.25">
      <c r="V935" s="17"/>
    </row>
    <row r="936" spans="1:41" x14ac:dyDescent="0.25">
      <c r="V936" s="17"/>
    </row>
    <row r="937" spans="1:41" x14ac:dyDescent="0.25">
      <c r="V937" s="17"/>
    </row>
    <row r="938" spans="1:41" x14ac:dyDescent="0.25">
      <c r="V938" s="17"/>
    </row>
    <row r="939" spans="1:4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</row>
    <row r="940" spans="1:4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</row>
    <row r="941" spans="1:4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</row>
    <row r="942" spans="1:41" x14ac:dyDescent="0.25">
      <c r="V942" s="17"/>
    </row>
    <row r="943" spans="1:41" x14ac:dyDescent="0.25">
      <c r="H943" s="174" t="s">
        <v>30</v>
      </c>
      <c r="I943" s="174"/>
      <c r="J943" s="174"/>
      <c r="V943" s="17"/>
      <c r="AA943" s="174" t="s">
        <v>31</v>
      </c>
      <c r="AB943" s="174"/>
      <c r="AC943" s="174"/>
    </row>
    <row r="944" spans="1:41" x14ac:dyDescent="0.25">
      <c r="H944" s="174"/>
      <c r="I944" s="174"/>
      <c r="J944" s="174"/>
      <c r="V944" s="17"/>
      <c r="AA944" s="174"/>
      <c r="AB944" s="174"/>
      <c r="AC944" s="174"/>
    </row>
    <row r="945" spans="2:43" x14ac:dyDescent="0.25">
      <c r="V945" s="17"/>
    </row>
    <row r="946" spans="2:43" x14ac:dyDescent="0.25">
      <c r="V946" s="17"/>
      <c r="AP946" s="17"/>
      <c r="AQ946" s="17"/>
    </row>
    <row r="947" spans="2:43" ht="23.25" x14ac:dyDescent="0.35">
      <c r="B947" s="24" t="s">
        <v>73</v>
      </c>
      <c r="V947" s="17"/>
      <c r="X947" s="22" t="s">
        <v>71</v>
      </c>
      <c r="AP947" s="17"/>
      <c r="AQ947" s="17"/>
    </row>
    <row r="948" spans="2:43" ht="23.25" x14ac:dyDescent="0.35">
      <c r="B948" s="23" t="s">
        <v>32</v>
      </c>
      <c r="C948" s="20">
        <f>IF(X903="PAGADO",0,C908)</f>
        <v>-2366.5070000000023</v>
      </c>
      <c r="E948" s="175" t="s">
        <v>20</v>
      </c>
      <c r="F948" s="175"/>
      <c r="G948" s="175"/>
      <c r="H948" s="175"/>
      <c r="V948" s="17"/>
      <c r="X948" s="23" t="s">
        <v>32</v>
      </c>
      <c r="Y948" s="20">
        <f>IF(B1748="PAGADO",0,C953)</f>
        <v>-2366.5070000000023</v>
      </c>
      <c r="AA948" s="175" t="s">
        <v>20</v>
      </c>
      <c r="AB948" s="175"/>
      <c r="AC948" s="175"/>
      <c r="AD948" s="175"/>
      <c r="AP948" s="17"/>
      <c r="AQ948" s="17"/>
    </row>
    <row r="949" spans="2:43" x14ac:dyDescent="0.25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3" x14ac:dyDescent="0.25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3" x14ac:dyDescent="0.25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3" x14ac:dyDescent="0.25">
      <c r="B952" s="1" t="s">
        <v>9</v>
      </c>
      <c r="C952" s="20">
        <f>C976</f>
        <v>2366.5070000000023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2366.5070000000023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3" x14ac:dyDescent="0.25">
      <c r="B953" s="6" t="s">
        <v>26</v>
      </c>
      <c r="C953" s="21">
        <f>C951-C952</f>
        <v>-2366.5070000000023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-2366.5070000000023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3" ht="23.25" x14ac:dyDescent="0.3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77" t="str">
        <f>IF(Y953&lt;0,"NO PAGAR","COBRAR'")</f>
        <v>NO PAGAR</v>
      </c>
      <c r="Y954" s="17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3" ht="23.25" x14ac:dyDescent="0.35">
      <c r="B955" s="177" t="str">
        <f>IF(C953&lt;0,"NO PAGAR","COBRAR'")</f>
        <v>NO PAGAR</v>
      </c>
      <c r="C955" s="177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3" x14ac:dyDescent="0.25">
      <c r="B956" s="168" t="s">
        <v>9</v>
      </c>
      <c r="C956" s="16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68" t="s">
        <v>9</v>
      </c>
      <c r="Y956" s="16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3" x14ac:dyDescent="0.25">
      <c r="B957" s="9" t="str">
        <f>IF(Y908&lt;0,"SALDO ADELANTADO","SALDO A FAVOR '")</f>
        <v>SALDO ADELANTADO</v>
      </c>
      <c r="C957" s="10">
        <f>IF(Y908&lt;=0,Y908*-1)</f>
        <v>2366.5070000000023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2366.5070000000023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3" x14ac:dyDescent="0.25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3" x14ac:dyDescent="0.25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3" x14ac:dyDescent="0.25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16</v>
      </c>
      <c r="C964" s="10"/>
      <c r="E964" s="170" t="s">
        <v>7</v>
      </c>
      <c r="F964" s="171"/>
      <c r="G964" s="17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70" t="s">
        <v>7</v>
      </c>
      <c r="AB964" s="171"/>
      <c r="AC964" s="17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 x14ac:dyDescent="0.25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 x14ac:dyDescent="0.25">
      <c r="B966" s="12"/>
      <c r="C966" s="10"/>
      <c r="N966" s="170" t="s">
        <v>7</v>
      </c>
      <c r="O966" s="171"/>
      <c r="P966" s="171"/>
      <c r="Q966" s="172"/>
      <c r="R966" s="18">
        <f>SUM(R950:R965)</f>
        <v>0</v>
      </c>
      <c r="S966" s="3"/>
      <c r="V966" s="17"/>
      <c r="X966" s="12"/>
      <c r="Y966" s="10"/>
      <c r="AJ966" s="170" t="s">
        <v>7</v>
      </c>
      <c r="AK966" s="171"/>
      <c r="AL966" s="171"/>
      <c r="AM966" s="172"/>
      <c r="AN966" s="18">
        <f>SUM(AN950:AN965)</f>
        <v>0</v>
      </c>
      <c r="AO966" s="3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E969" s="14"/>
      <c r="V969" s="17"/>
      <c r="X969" s="12"/>
      <c r="Y969" s="10"/>
      <c r="AA969" s="14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1"/>
      <c r="C975" s="10"/>
      <c r="V975" s="17"/>
      <c r="X975" s="11"/>
      <c r="Y975" s="10"/>
    </row>
    <row r="976" spans="2:41" x14ac:dyDescent="0.25">
      <c r="B976" s="15" t="s">
        <v>18</v>
      </c>
      <c r="C976" s="16">
        <f>SUM(C957:C975)</f>
        <v>2366.5070000000023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2366.5070000000023</v>
      </c>
      <c r="Z976" t="s">
        <v>22</v>
      </c>
      <c r="AA976" t="s">
        <v>21</v>
      </c>
    </row>
    <row r="977" spans="5:31" x14ac:dyDescent="0.25">
      <c r="E977" s="1" t="s">
        <v>19</v>
      </c>
      <c r="V977" s="17"/>
      <c r="AA977" s="1" t="s">
        <v>19</v>
      </c>
    </row>
    <row r="978" spans="5:31" x14ac:dyDescent="0.25">
      <c r="V978" s="17"/>
    </row>
    <row r="979" spans="5:31" x14ac:dyDescent="0.25">
      <c r="V979" s="17"/>
    </row>
    <row r="980" spans="5:31" x14ac:dyDescent="0.25">
      <c r="V980" s="17"/>
    </row>
    <row r="981" spans="5:31" x14ac:dyDescent="0.25">
      <c r="V981" s="17"/>
    </row>
    <row r="982" spans="5:31" x14ac:dyDescent="0.25">
      <c r="V982" s="17"/>
    </row>
    <row r="983" spans="5:31" x14ac:dyDescent="0.25">
      <c r="V983" s="17"/>
    </row>
    <row r="984" spans="5:31" x14ac:dyDescent="0.25">
      <c r="V984" s="17"/>
    </row>
    <row r="985" spans="5:31" x14ac:dyDescent="0.25">
      <c r="V985" s="17"/>
    </row>
    <row r="986" spans="5:31" x14ac:dyDescent="0.25">
      <c r="V986" s="17"/>
    </row>
    <row r="987" spans="5:31" x14ac:dyDescent="0.25">
      <c r="V987" s="17"/>
    </row>
    <row r="988" spans="5:31" x14ac:dyDescent="0.25">
      <c r="V988" s="17"/>
    </row>
    <row r="989" spans="5:31" x14ac:dyDescent="0.25">
      <c r="V989" s="17"/>
    </row>
    <row r="990" spans="5:31" x14ac:dyDescent="0.25">
      <c r="V990" s="17"/>
      <c r="AC990" s="173" t="s">
        <v>29</v>
      </c>
      <c r="AD990" s="173"/>
      <c r="AE990" s="173"/>
    </row>
    <row r="991" spans="5:31" x14ac:dyDescent="0.25">
      <c r="H991" s="174" t="s">
        <v>28</v>
      </c>
      <c r="I991" s="174"/>
      <c r="J991" s="174"/>
      <c r="V991" s="17"/>
      <c r="AC991" s="173"/>
      <c r="AD991" s="173"/>
      <c r="AE991" s="173"/>
    </row>
    <row r="992" spans="5:31" x14ac:dyDescent="0.25">
      <c r="H992" s="174"/>
      <c r="I992" s="174"/>
      <c r="J992" s="174"/>
      <c r="V992" s="17"/>
      <c r="AC992" s="173"/>
      <c r="AD992" s="173"/>
      <c r="AE992" s="173"/>
    </row>
    <row r="993" spans="2:41" x14ac:dyDescent="0.25">
      <c r="V993" s="17"/>
    </row>
    <row r="994" spans="2:41" x14ac:dyDescent="0.25">
      <c r="V994" s="17"/>
    </row>
    <row r="995" spans="2:41" ht="23.25" x14ac:dyDescent="0.35">
      <c r="B995" s="22" t="s">
        <v>72</v>
      </c>
      <c r="V995" s="17"/>
      <c r="X995" s="22" t="s">
        <v>74</v>
      </c>
    </row>
    <row r="996" spans="2:41" ht="23.25" x14ac:dyDescent="0.35">
      <c r="B996" s="23" t="s">
        <v>32</v>
      </c>
      <c r="C996" s="20">
        <f>IF(X948="PAGADO",0,Y953)</f>
        <v>-2366.5070000000023</v>
      </c>
      <c r="E996" s="175" t="s">
        <v>20</v>
      </c>
      <c r="F996" s="175"/>
      <c r="G996" s="175"/>
      <c r="H996" s="175"/>
      <c r="V996" s="17"/>
      <c r="X996" s="23" t="s">
        <v>32</v>
      </c>
      <c r="Y996" s="20">
        <f>IF(B996="PAGADO",0,C1001)</f>
        <v>-2366.5070000000023</v>
      </c>
      <c r="AA996" s="175" t="s">
        <v>20</v>
      </c>
      <c r="AB996" s="175"/>
      <c r="AC996" s="175"/>
      <c r="AD996" s="175"/>
    </row>
    <row r="997" spans="2:41" x14ac:dyDescent="0.25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 x14ac:dyDescent="0.25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" t="s">
        <v>9</v>
      </c>
      <c r="C1000" s="20">
        <f>C1023</f>
        <v>2366.5070000000023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2366.5070000000023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6" t="s">
        <v>25</v>
      </c>
      <c r="C1001" s="21">
        <f>C999-C1000</f>
        <v>-2366.5070000000023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-2366.5070000000023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 x14ac:dyDescent="0.4">
      <c r="B1002" s="176" t="str">
        <f>IF(C1001&lt;0,"NO PAGAR","COBRAR")</f>
        <v>NO PAGAR</v>
      </c>
      <c r="C1002" s="176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76" t="str">
        <f>IF(Y1001&lt;0,"NO PAGAR","COBRAR")</f>
        <v>NO PAGAR</v>
      </c>
      <c r="Y1002" s="176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68" t="s">
        <v>9</v>
      </c>
      <c r="C1003" s="16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68" t="s">
        <v>9</v>
      </c>
      <c r="Y1003" s="16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9" t="str">
        <f>IF(C1037&lt;0,"SALDO A FAVOR","SALDO ADELANTAD0'")</f>
        <v>SALDO ADELANTAD0'</v>
      </c>
      <c r="C1004" s="10">
        <f>IF(Y948&lt;=0,Y948*-1)</f>
        <v>2366.5070000000023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2366.5070000000023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17</v>
      </c>
      <c r="C1012" s="10"/>
      <c r="E1012" s="170" t="s">
        <v>7</v>
      </c>
      <c r="F1012" s="171"/>
      <c r="G1012" s="17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70" t="s">
        <v>7</v>
      </c>
      <c r="AB1012" s="171"/>
      <c r="AC1012" s="17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 x14ac:dyDescent="0.25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 x14ac:dyDescent="0.25">
      <c r="B1014" s="12"/>
      <c r="C1014" s="10"/>
      <c r="N1014" s="170" t="s">
        <v>7</v>
      </c>
      <c r="O1014" s="171"/>
      <c r="P1014" s="171"/>
      <c r="Q1014" s="172"/>
      <c r="R1014" s="18">
        <f>SUM(R998:R1013)</f>
        <v>0</v>
      </c>
      <c r="S1014" s="3"/>
      <c r="V1014" s="17"/>
      <c r="X1014" s="12"/>
      <c r="Y1014" s="10"/>
      <c r="AJ1014" s="170" t="s">
        <v>7</v>
      </c>
      <c r="AK1014" s="171"/>
      <c r="AL1014" s="171"/>
      <c r="AM1014" s="172"/>
      <c r="AN1014" s="18">
        <f>SUM(AN998:AN1013)</f>
        <v>0</v>
      </c>
      <c r="AO1014" s="3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E1017" s="14"/>
      <c r="V1017" s="17"/>
      <c r="X1017" s="12"/>
      <c r="Y1017" s="10"/>
      <c r="AA1017" s="14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1"/>
      <c r="C1022" s="10"/>
      <c r="V1022" s="17"/>
      <c r="X1022" s="11"/>
      <c r="Y1022" s="10"/>
    </row>
    <row r="1023" spans="2:41" x14ac:dyDescent="0.25">
      <c r="B1023" s="15" t="s">
        <v>18</v>
      </c>
      <c r="C1023" s="16">
        <f>SUM(C1004:C1022)</f>
        <v>2366.5070000000023</v>
      </c>
      <c r="V1023" s="17"/>
      <c r="X1023" s="15" t="s">
        <v>18</v>
      </c>
      <c r="Y1023" s="16">
        <f>SUM(Y1004:Y1022)</f>
        <v>2366.5070000000023</v>
      </c>
    </row>
    <row r="1024" spans="2:41" x14ac:dyDescent="0.25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 x14ac:dyDescent="0.25">
      <c r="E1025" s="1" t="s">
        <v>19</v>
      </c>
      <c r="V1025" s="17"/>
      <c r="AA1025" s="1" t="s">
        <v>19</v>
      </c>
    </row>
    <row r="1026" spans="1:43" x14ac:dyDescent="0.25">
      <c r="V1026" s="17"/>
    </row>
    <row r="1027" spans="1:43" x14ac:dyDescent="0.25">
      <c r="V1027" s="17"/>
    </row>
    <row r="1028" spans="1:43" x14ac:dyDescent="0.25">
      <c r="V1028" s="17"/>
    </row>
    <row r="1029" spans="1:43" x14ac:dyDescent="0.25">
      <c r="V1029" s="17"/>
    </row>
    <row r="1030" spans="1:43" x14ac:dyDescent="0.25">
      <c r="V1030" s="17"/>
    </row>
    <row r="1031" spans="1:43" x14ac:dyDescent="0.25">
      <c r="V1031" s="17"/>
    </row>
    <row r="1032" spans="1:43" x14ac:dyDescent="0.25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</row>
    <row r="1033" spans="1:43" x14ac:dyDescent="0.25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</row>
    <row r="1034" spans="1:43" x14ac:dyDescent="0.25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</row>
    <row r="1035" spans="1:43" x14ac:dyDescent="0.25">
      <c r="V1035" s="17"/>
    </row>
    <row r="1036" spans="1:43" x14ac:dyDescent="0.25">
      <c r="H1036" s="174" t="s">
        <v>30</v>
      </c>
      <c r="I1036" s="174"/>
      <c r="J1036" s="174"/>
      <c r="V1036" s="17"/>
      <c r="AA1036" s="174" t="s">
        <v>31</v>
      </c>
      <c r="AB1036" s="174"/>
      <c r="AC1036" s="174"/>
    </row>
    <row r="1037" spans="1:43" x14ac:dyDescent="0.25">
      <c r="H1037" s="174"/>
      <c r="I1037" s="174"/>
      <c r="J1037" s="174"/>
      <c r="V1037" s="17"/>
      <c r="AA1037" s="174"/>
      <c r="AB1037" s="174"/>
      <c r="AC1037" s="174"/>
    </row>
    <row r="1038" spans="1:43" x14ac:dyDescent="0.25">
      <c r="V1038" s="17"/>
    </row>
    <row r="1039" spans="1:43" x14ac:dyDescent="0.25">
      <c r="V1039" s="17"/>
      <c r="AP1039" s="17"/>
      <c r="AQ1039" s="17"/>
    </row>
    <row r="1040" spans="1:43" ht="23.25" x14ac:dyDescent="0.35">
      <c r="B1040" s="24" t="s">
        <v>72</v>
      </c>
      <c r="V1040" s="17"/>
      <c r="X1040" s="22" t="s">
        <v>72</v>
      </c>
      <c r="AP1040" s="17"/>
      <c r="AQ1040" s="17"/>
    </row>
    <row r="1041" spans="2:43" ht="23.25" x14ac:dyDescent="0.35">
      <c r="B1041" s="23" t="s">
        <v>32</v>
      </c>
      <c r="C1041" s="20">
        <f>IF(X996="PAGADO",0,C1001)</f>
        <v>-2366.5070000000023</v>
      </c>
      <c r="E1041" s="175" t="s">
        <v>20</v>
      </c>
      <c r="F1041" s="175"/>
      <c r="G1041" s="175"/>
      <c r="H1041" s="175"/>
      <c r="V1041" s="17"/>
      <c r="X1041" s="23" t="s">
        <v>32</v>
      </c>
      <c r="Y1041" s="20">
        <f>IF(B1841="PAGADO",0,C1046)</f>
        <v>-2366.5070000000023</v>
      </c>
      <c r="AA1041" s="175" t="s">
        <v>20</v>
      </c>
      <c r="AB1041" s="175"/>
      <c r="AC1041" s="175"/>
      <c r="AD1041" s="175"/>
      <c r="AP1041" s="17"/>
      <c r="AQ1041" s="17"/>
    </row>
    <row r="1042" spans="2:43" x14ac:dyDescent="0.25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3" x14ac:dyDescent="0.25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3" x14ac:dyDescent="0.25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3" x14ac:dyDescent="0.25">
      <c r="B1045" s="1" t="s">
        <v>9</v>
      </c>
      <c r="C1045" s="20">
        <f>C1069</f>
        <v>2366.5070000000023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2366.5070000000023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3" x14ac:dyDescent="0.25">
      <c r="B1046" s="6" t="s">
        <v>26</v>
      </c>
      <c r="C1046" s="21">
        <f>C1044-C1045</f>
        <v>-2366.5070000000023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-2366.5070000000023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3" ht="23.25" x14ac:dyDescent="0.3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77" t="str">
        <f>IF(Y1046&lt;0,"NO PAGAR","COBRAR'")</f>
        <v>NO PAGAR</v>
      </c>
      <c r="Y1047" s="17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3" ht="23.25" x14ac:dyDescent="0.35">
      <c r="B1048" s="177" t="str">
        <f>IF(C1046&lt;0,"NO PAGAR","COBRAR'")</f>
        <v>NO PAGAR</v>
      </c>
      <c r="C1048" s="177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3" x14ac:dyDescent="0.25">
      <c r="B1049" s="168" t="s">
        <v>9</v>
      </c>
      <c r="C1049" s="16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68" t="s">
        <v>9</v>
      </c>
      <c r="Y1049" s="16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 x14ac:dyDescent="0.25">
      <c r="B1050" s="9" t="str">
        <f>IF(Y1001&lt;0,"SALDO ADELANTADO","SALDO A FAVOR '")</f>
        <v>SALDO ADELANTADO</v>
      </c>
      <c r="C1050" s="10">
        <f>IF(Y1001&lt;=0,Y1001*-1)</f>
        <v>2366.5070000000023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2366.5070000000023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 x14ac:dyDescent="0.25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 x14ac:dyDescent="0.25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 x14ac:dyDescent="0.25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 x14ac:dyDescent="0.25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 x14ac:dyDescent="0.25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 x14ac:dyDescent="0.25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16</v>
      </c>
      <c r="C1057" s="10"/>
      <c r="E1057" s="170" t="s">
        <v>7</v>
      </c>
      <c r="F1057" s="171"/>
      <c r="G1057" s="17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70" t="s">
        <v>7</v>
      </c>
      <c r="AB1057" s="171"/>
      <c r="AC1057" s="17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 x14ac:dyDescent="0.25">
      <c r="B1059" s="12"/>
      <c r="C1059" s="10"/>
      <c r="N1059" s="170" t="s">
        <v>7</v>
      </c>
      <c r="O1059" s="171"/>
      <c r="P1059" s="171"/>
      <c r="Q1059" s="172"/>
      <c r="R1059" s="18">
        <f>SUM(R1043:R1058)</f>
        <v>0</v>
      </c>
      <c r="S1059" s="3"/>
      <c r="V1059" s="17"/>
      <c r="X1059" s="12"/>
      <c r="Y1059" s="10"/>
      <c r="AJ1059" s="170" t="s">
        <v>7</v>
      </c>
      <c r="AK1059" s="171"/>
      <c r="AL1059" s="171"/>
      <c r="AM1059" s="172"/>
      <c r="AN1059" s="18">
        <f>SUM(AN1043:AN1058)</f>
        <v>0</v>
      </c>
      <c r="AO1059" s="3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E1062" s="14"/>
      <c r="V1062" s="17"/>
      <c r="X1062" s="12"/>
      <c r="Y1062" s="10"/>
      <c r="AA1062" s="14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1"/>
      <c r="C1068" s="10"/>
      <c r="V1068" s="17"/>
      <c r="X1068" s="11"/>
      <c r="Y1068" s="10"/>
    </row>
    <row r="1069" spans="2:41" x14ac:dyDescent="0.25">
      <c r="B1069" s="15" t="s">
        <v>18</v>
      </c>
      <c r="C1069" s="16">
        <f>SUM(C1050:C1068)</f>
        <v>2366.5070000000023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2366.5070000000023</v>
      </c>
      <c r="Z1069" t="s">
        <v>22</v>
      </c>
      <c r="AA1069" t="s">
        <v>21</v>
      </c>
    </row>
    <row r="1070" spans="2:41" x14ac:dyDescent="0.25">
      <c r="E1070" s="1" t="s">
        <v>19</v>
      </c>
      <c r="V1070" s="17"/>
      <c r="AA1070" s="1" t="s">
        <v>19</v>
      </c>
    </row>
    <row r="1071" spans="2:41" x14ac:dyDescent="0.25">
      <c r="V1071" s="17"/>
    </row>
    <row r="1072" spans="2:41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</sheetData>
  <mergeCells count="290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8"/>
  <sheetViews>
    <sheetView topLeftCell="X473" zoomScale="93" zoomScaleNormal="93" workbookViewId="0">
      <selection activeCell="AB481" sqref="AB481"/>
    </sheetView>
  </sheetViews>
  <sheetFormatPr baseColWidth="10" defaultColWidth="11.42578125" defaultRowHeight="15" x14ac:dyDescent="0.2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75" t="s">
        <v>79</v>
      </c>
      <c r="F8" s="175"/>
      <c r="G8" s="175"/>
      <c r="H8" s="175"/>
      <c r="V8" s="17"/>
      <c r="X8" s="23" t="s">
        <v>32</v>
      </c>
      <c r="Y8" s="20">
        <f>IF(B8="PAGADO",0,C13)</f>
        <v>0</v>
      </c>
      <c r="AA8" s="175" t="s">
        <v>148</v>
      </c>
      <c r="AB8" s="175"/>
      <c r="AC8" s="175"/>
      <c r="AD8" s="175"/>
      <c r="AK8" s="184" t="s">
        <v>110</v>
      </c>
      <c r="AL8" s="184"/>
      <c r="AM8" s="184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70" t="s">
        <v>7</v>
      </c>
      <c r="AB24" s="171"/>
      <c r="AC24" s="17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75" t="s">
        <v>79</v>
      </c>
      <c r="F53" s="175"/>
      <c r="G53" s="175"/>
      <c r="H53" s="175"/>
      <c r="V53" s="17"/>
      <c r="X53" s="23" t="s">
        <v>32</v>
      </c>
      <c r="Y53" s="20">
        <f>IF(B53="PAGADO",0,C58)</f>
        <v>251.97000000000011</v>
      </c>
      <c r="AA53" s="175" t="s">
        <v>148</v>
      </c>
      <c r="AB53" s="175"/>
      <c r="AC53" s="175"/>
      <c r="AD53" s="175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70" t="s">
        <v>7</v>
      </c>
      <c r="F69" s="171"/>
      <c r="G69" s="17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73" t="s">
        <v>29</v>
      </c>
      <c r="AD97" s="173"/>
      <c r="AE97" s="173"/>
    </row>
    <row r="98" spans="2:41" x14ac:dyDescent="0.25">
      <c r="H98" s="174" t="s">
        <v>28</v>
      </c>
      <c r="I98" s="174"/>
      <c r="J98" s="174"/>
      <c r="V98" s="17"/>
      <c r="AC98" s="173"/>
      <c r="AD98" s="173"/>
      <c r="AE98" s="173"/>
    </row>
    <row r="99" spans="2:41" x14ac:dyDescent="0.25">
      <c r="H99" s="174"/>
      <c r="I99" s="174"/>
      <c r="J99" s="174"/>
      <c r="V99" s="17"/>
      <c r="AC99" s="173"/>
      <c r="AD99" s="173"/>
      <c r="AE99" s="173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75" t="s">
        <v>79</v>
      </c>
      <c r="F103" s="175"/>
      <c r="G103" s="175"/>
      <c r="H103" s="175"/>
      <c r="V103" s="17"/>
      <c r="X103" s="23" t="s">
        <v>156</v>
      </c>
      <c r="Y103" s="20">
        <f>IF(B103="PAGADO",0,C108)</f>
        <v>1501.97</v>
      </c>
      <c r="AA103" s="175" t="s">
        <v>79</v>
      </c>
      <c r="AB103" s="175"/>
      <c r="AC103" s="175"/>
      <c r="AD103" s="175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76" t="str">
        <f>IF(C108&lt;0,"NO PAGAR","COBRAR")</f>
        <v>COBRAR</v>
      </c>
      <c r="C109" s="17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76" t="str">
        <f>IF(Y108&lt;0,"NO PAGAR","COBRAR")</f>
        <v>COBRAR</v>
      </c>
      <c r="Y109" s="17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68" t="s">
        <v>9</v>
      </c>
      <c r="C110" s="16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70" t="s">
        <v>7</v>
      </c>
      <c r="F119" s="171"/>
      <c r="G119" s="17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70" t="s">
        <v>7</v>
      </c>
      <c r="O121" s="171"/>
      <c r="P121" s="171"/>
      <c r="Q121" s="172"/>
      <c r="R121" s="18">
        <f>SUM(R105:R120)</f>
        <v>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74" t="s">
        <v>30</v>
      </c>
      <c r="I130" s="174"/>
      <c r="J130" s="174"/>
      <c r="V130" s="17"/>
      <c r="AA130" s="174" t="s">
        <v>31</v>
      </c>
      <c r="AB130" s="174"/>
      <c r="AC130" s="174"/>
    </row>
    <row r="131" spans="2:41" x14ac:dyDescent="0.25">
      <c r="H131" s="174"/>
      <c r="I131" s="174"/>
      <c r="J131" s="174"/>
      <c r="V131" s="17"/>
      <c r="AA131" s="174"/>
      <c r="AB131" s="174"/>
      <c r="AC131" s="174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75" t="s">
        <v>148</v>
      </c>
      <c r="F135" s="175"/>
      <c r="G135" s="175"/>
      <c r="H135" s="175"/>
      <c r="V135" s="17"/>
      <c r="X135" s="23" t="s">
        <v>32</v>
      </c>
      <c r="Y135" s="20">
        <f>IF(B135="PAGADO",0,C140)</f>
        <v>0</v>
      </c>
      <c r="AA135" s="175" t="s">
        <v>358</v>
      </c>
      <c r="AB135" s="175"/>
      <c r="AC135" s="175"/>
      <c r="AD135" s="175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77" t="str">
        <f>IF(Y140&lt;0,"NO PAGAR","COBRAR'")</f>
        <v>COBRAR'</v>
      </c>
      <c r="Y141" s="17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77" t="str">
        <f>IF(C140&lt;0,"NO PAGAR","COBRAR'")</f>
        <v>COBRAR'</v>
      </c>
      <c r="C142" s="177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68" t="s">
        <v>9</v>
      </c>
      <c r="C143" s="169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68" t="s">
        <v>9</v>
      </c>
      <c r="Y143" s="169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70" t="s">
        <v>7</v>
      </c>
      <c r="F151" s="171"/>
      <c r="G151" s="17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70" t="s">
        <v>7</v>
      </c>
      <c r="AB151" s="171"/>
      <c r="AC151" s="17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70" t="s">
        <v>7</v>
      </c>
      <c r="O153" s="171"/>
      <c r="P153" s="171"/>
      <c r="Q153" s="172"/>
      <c r="R153" s="18">
        <f>SUM(R137:R152)</f>
        <v>0</v>
      </c>
      <c r="S153" s="3"/>
      <c r="V153" s="17"/>
      <c r="X153" s="12"/>
      <c r="Y153" s="10"/>
      <c r="AJ153" s="170" t="s">
        <v>7</v>
      </c>
      <c r="AK153" s="171"/>
      <c r="AL153" s="171"/>
      <c r="AM153" s="172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73" t="s">
        <v>29</v>
      </c>
      <c r="AD169" s="173"/>
      <c r="AE169" s="173"/>
    </row>
    <row r="170" spans="2:41" x14ac:dyDescent="0.25">
      <c r="H170" s="174" t="s">
        <v>28</v>
      </c>
      <c r="I170" s="174"/>
      <c r="J170" s="174"/>
      <c r="V170" s="17"/>
      <c r="AC170" s="173"/>
      <c r="AD170" s="173"/>
      <c r="AE170" s="173"/>
    </row>
    <row r="171" spans="2:41" x14ac:dyDescent="0.25">
      <c r="H171" s="174"/>
      <c r="I171" s="174"/>
      <c r="J171" s="174"/>
      <c r="V171" s="17"/>
      <c r="AC171" s="173"/>
      <c r="AD171" s="173"/>
      <c r="AE171" s="173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75" t="s">
        <v>79</v>
      </c>
      <c r="F175" s="175"/>
      <c r="G175" s="175"/>
      <c r="H175" s="175"/>
      <c r="V175" s="17"/>
      <c r="X175" s="23" t="s">
        <v>32</v>
      </c>
      <c r="Y175" s="20">
        <f>IF(B175="PAGADO",0,C180)</f>
        <v>0</v>
      </c>
      <c r="AA175" s="175" t="s">
        <v>358</v>
      </c>
      <c r="AB175" s="175"/>
      <c r="AC175" s="175"/>
      <c r="AD175" s="175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76" t="str">
        <f>IF(C180&lt;0,"NO PAGAR","COBRAR")</f>
        <v>COBRAR</v>
      </c>
      <c r="C181" s="17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76" t="str">
        <f>IF(Y180&lt;0,"NO PAGAR","COBRAR")</f>
        <v>NO PAGAR</v>
      </c>
      <c r="Y181" s="17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68" t="s">
        <v>9</v>
      </c>
      <c r="C182" s="16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68" t="s">
        <v>9</v>
      </c>
      <c r="Y182" s="16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70" t="s">
        <v>7</v>
      </c>
      <c r="F191" s="171"/>
      <c r="G191" s="17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70" t="s">
        <v>7</v>
      </c>
      <c r="AB191" s="171"/>
      <c r="AC191" s="17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70" t="s">
        <v>7</v>
      </c>
      <c r="O193" s="171"/>
      <c r="P193" s="171"/>
      <c r="Q193" s="172"/>
      <c r="R193" s="18">
        <f>SUM(R177:R192)</f>
        <v>400</v>
      </c>
      <c r="S193" s="3"/>
      <c r="V193" s="17"/>
      <c r="X193" s="12"/>
      <c r="Y193" s="10"/>
      <c r="AJ193" s="170" t="s">
        <v>7</v>
      </c>
      <c r="AK193" s="171"/>
      <c r="AL193" s="171"/>
      <c r="AM193" s="172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74" t="s">
        <v>30</v>
      </c>
      <c r="I207" s="174"/>
      <c r="J207" s="174"/>
      <c r="V207" s="17"/>
      <c r="AA207" s="174" t="s">
        <v>31</v>
      </c>
      <c r="AB207" s="174"/>
      <c r="AC207" s="174"/>
    </row>
    <row r="208" spans="1:43" x14ac:dyDescent="0.25">
      <c r="H208" s="174"/>
      <c r="I208" s="174"/>
      <c r="J208" s="174"/>
      <c r="V208" s="17"/>
      <c r="AA208" s="174"/>
      <c r="AB208" s="174"/>
      <c r="AC208" s="174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75" t="s">
        <v>358</v>
      </c>
      <c r="F212" s="175"/>
      <c r="G212" s="175"/>
      <c r="H212" s="175"/>
      <c r="V212" s="17"/>
      <c r="X212" s="23" t="s">
        <v>130</v>
      </c>
      <c r="Y212" s="20">
        <f>IF(B212="PAGADO",0,C217)</f>
        <v>0</v>
      </c>
      <c r="AA212" s="175" t="s">
        <v>547</v>
      </c>
      <c r="AB212" s="175"/>
      <c r="AC212" s="175"/>
      <c r="AD212" s="175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77" t="str">
        <f>IF(Y217&lt;0,"NO PAGAR","COBRAR'")</f>
        <v>COBRAR'</v>
      </c>
      <c r="Y218" s="177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77" t="str">
        <f>IF(C217&lt;0,"NO PAGAR","COBRAR'")</f>
        <v>COBRAR'</v>
      </c>
      <c r="C219" s="177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68" t="s">
        <v>9</v>
      </c>
      <c r="C220" s="16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68" t="s">
        <v>9</v>
      </c>
      <c r="Y220" s="16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70" t="s">
        <v>7</v>
      </c>
      <c r="F228" s="171"/>
      <c r="G228" s="17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70" t="s">
        <v>7</v>
      </c>
      <c r="AB228" s="171"/>
      <c r="AC228" s="17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70" t="s">
        <v>7</v>
      </c>
      <c r="O230" s="171"/>
      <c r="P230" s="171"/>
      <c r="Q230" s="172"/>
      <c r="R230" s="18">
        <f>SUM(R214:R229)</f>
        <v>0</v>
      </c>
      <c r="S230" s="3"/>
      <c r="V230" s="17"/>
      <c r="X230" s="12"/>
      <c r="Y230" s="10"/>
      <c r="AJ230" s="170" t="s">
        <v>7</v>
      </c>
      <c r="AK230" s="171"/>
      <c r="AL230" s="171"/>
      <c r="AM230" s="172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73" t="s">
        <v>29</v>
      </c>
      <c r="AD253" s="173"/>
      <c r="AE253" s="173"/>
    </row>
    <row r="254" spans="5:31" x14ac:dyDescent="0.25">
      <c r="H254" s="174" t="s">
        <v>28</v>
      </c>
      <c r="I254" s="174"/>
      <c r="J254" s="174"/>
      <c r="V254" s="17"/>
      <c r="AC254" s="173"/>
      <c r="AD254" s="173"/>
      <c r="AE254" s="173"/>
    </row>
    <row r="255" spans="5:31" x14ac:dyDescent="0.25">
      <c r="H255" s="174"/>
      <c r="I255" s="174"/>
      <c r="J255" s="174"/>
      <c r="V255" s="17"/>
      <c r="AC255" s="173"/>
      <c r="AD255" s="173"/>
      <c r="AE255" s="173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75" t="s">
        <v>547</v>
      </c>
      <c r="F259" s="175"/>
      <c r="G259" s="175"/>
      <c r="H259" s="175"/>
      <c r="V259" s="17"/>
      <c r="X259" s="23" t="s">
        <v>32</v>
      </c>
      <c r="Y259" s="20">
        <f>IF(B259="PAGADO",0,C264)</f>
        <v>0</v>
      </c>
      <c r="AA259" s="175" t="s">
        <v>602</v>
      </c>
      <c r="AB259" s="175"/>
      <c r="AC259" s="175"/>
      <c r="AD259" s="175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76" t="str">
        <f>IF(C264&lt;0,"NO PAGAR","COBRAR")</f>
        <v>COBRAR</v>
      </c>
      <c r="C265" s="17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76" t="str">
        <f>IF(Y264&lt;0,"NO PAGAR","COBRAR")</f>
        <v>COBRAR</v>
      </c>
      <c r="Y265" s="17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68" t="s">
        <v>9</v>
      </c>
      <c r="C266" s="16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68" t="s">
        <v>9</v>
      </c>
      <c r="Y266" s="16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70" t="s">
        <v>7</v>
      </c>
      <c r="F275" s="171"/>
      <c r="G275" s="17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70" t="s">
        <v>7</v>
      </c>
      <c r="AB275" s="171"/>
      <c r="AC275" s="17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70" t="s">
        <v>7</v>
      </c>
      <c r="O277" s="171"/>
      <c r="P277" s="171"/>
      <c r="Q277" s="172"/>
      <c r="R277" s="18">
        <f>SUM(R261:R276)</f>
        <v>100</v>
      </c>
      <c r="S277" s="3"/>
      <c r="V277" s="17"/>
      <c r="X277" s="12"/>
      <c r="Y277" s="10"/>
      <c r="AJ277" s="170" t="s">
        <v>7</v>
      </c>
      <c r="AK277" s="171"/>
      <c r="AL277" s="171"/>
      <c r="AM277" s="172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74" t="s">
        <v>30</v>
      </c>
      <c r="I299" s="174"/>
      <c r="J299" s="174"/>
      <c r="V299" s="17"/>
      <c r="AA299" s="174" t="s">
        <v>31</v>
      </c>
      <c r="AB299" s="174"/>
      <c r="AC299" s="174"/>
    </row>
    <row r="300" spans="1:43" x14ac:dyDescent="0.25">
      <c r="H300" s="174"/>
      <c r="I300" s="174"/>
      <c r="J300" s="174"/>
      <c r="V300" s="17"/>
      <c r="AA300" s="174"/>
      <c r="AB300" s="174"/>
      <c r="AC300" s="174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75" t="s">
        <v>358</v>
      </c>
      <c r="F304" s="175"/>
      <c r="G304" s="175"/>
      <c r="H304" s="175"/>
      <c r="V304" s="17"/>
      <c r="X304" s="23" t="s">
        <v>32</v>
      </c>
      <c r="Y304" s="20">
        <f>IF(B1078="PAGADO",0,C309)</f>
        <v>240</v>
      </c>
      <c r="AA304" s="175" t="s">
        <v>679</v>
      </c>
      <c r="AB304" s="175"/>
      <c r="AC304" s="175"/>
      <c r="AD304" s="175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77" t="str">
        <f>IF(Y309&lt;0,"NO PAGAR","COBRAR'")</f>
        <v>COBRAR'</v>
      </c>
      <c r="Y310" s="17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77" t="str">
        <f>IF(C309&lt;0,"NO PAGAR","COBRAR'")</f>
        <v>COBRAR'</v>
      </c>
      <c r="C311" s="177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68" t="s">
        <v>9</v>
      </c>
      <c r="C312" s="16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68" t="s">
        <v>9</v>
      </c>
      <c r="Y312" s="16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70" t="s">
        <v>7</v>
      </c>
      <c r="F320" s="171"/>
      <c r="G320" s="17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70" t="s">
        <v>7</v>
      </c>
      <c r="AB320" s="171"/>
      <c r="AC320" s="17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70" t="s">
        <v>7</v>
      </c>
      <c r="O322" s="171"/>
      <c r="P322" s="171"/>
      <c r="Q322" s="172"/>
      <c r="R322" s="18">
        <f>SUM(R306:R321)</f>
        <v>2552.6999999999998</v>
      </c>
      <c r="S322" s="3"/>
      <c r="V322" s="17"/>
      <c r="X322" s="11"/>
      <c r="Y322" s="10"/>
      <c r="AJ322" s="170" t="s">
        <v>7</v>
      </c>
      <c r="AK322" s="171"/>
      <c r="AL322" s="171"/>
      <c r="AM322" s="172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74" t="s">
        <v>28</v>
      </c>
      <c r="I347" s="174"/>
      <c r="J347" s="174"/>
      <c r="V347" s="17"/>
    </row>
    <row r="348" spans="2:30" x14ac:dyDescent="0.25">
      <c r="H348" s="174"/>
      <c r="I348" s="174"/>
      <c r="J348" s="174"/>
      <c r="V348" s="17"/>
    </row>
    <row r="349" spans="2:30" x14ac:dyDescent="0.25">
      <c r="V349" s="17"/>
      <c r="X349" s="186" t="s">
        <v>64</v>
      </c>
      <c r="AB349" s="180" t="s">
        <v>29</v>
      </c>
      <c r="AC349" s="180"/>
      <c r="AD349" s="180"/>
    </row>
    <row r="350" spans="2:30" x14ac:dyDescent="0.25">
      <c r="V350" s="17"/>
      <c r="X350" s="186"/>
      <c r="AB350" s="180"/>
      <c r="AC350" s="180"/>
      <c r="AD350" s="180"/>
    </row>
    <row r="351" spans="2:30" ht="23.25" x14ac:dyDescent="0.35">
      <c r="B351" s="22" t="s">
        <v>64</v>
      </c>
      <c r="V351" s="17"/>
      <c r="X351" s="186"/>
      <c r="AB351" s="180"/>
      <c r="AC351" s="180"/>
      <c r="AD351" s="180"/>
    </row>
    <row r="352" spans="2:30" ht="23.25" x14ac:dyDescent="0.35">
      <c r="B352" s="23" t="s">
        <v>130</v>
      </c>
      <c r="C352" s="20">
        <f>IF(X304="PAGADO",0,Y309)</f>
        <v>229.98</v>
      </c>
      <c r="E352" s="175" t="s">
        <v>547</v>
      </c>
      <c r="F352" s="175"/>
      <c r="G352" s="175"/>
      <c r="H352" s="175"/>
      <c r="V352" s="17"/>
      <c r="X352" s="23" t="s">
        <v>130</v>
      </c>
      <c r="Y352" s="20">
        <f>IF(B352="PAGADO",0,C357)</f>
        <v>0</v>
      </c>
      <c r="AA352" s="175" t="s">
        <v>679</v>
      </c>
      <c r="AB352" s="175"/>
      <c r="AC352" s="175"/>
      <c r="AD352" s="175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76" t="str">
        <f>IF(C357&lt;0,"NO PAGAR","COBRAR")</f>
        <v>COBRAR</v>
      </c>
      <c r="C358" s="17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76" t="str">
        <f>IF(Y357&lt;0,"NO PAGAR","COBRAR")</f>
        <v>COBRAR</v>
      </c>
      <c r="Y358" s="176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68" t="s">
        <v>9</v>
      </c>
      <c r="C359" s="16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68" t="s">
        <v>9</v>
      </c>
      <c r="Y359" s="169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70" t="s">
        <v>7</v>
      </c>
      <c r="AK363" s="171"/>
      <c r="AL363" s="171"/>
      <c r="AM363" s="172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70" t="s">
        <v>7</v>
      </c>
      <c r="F368" s="171"/>
      <c r="G368" s="17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70" t="s">
        <v>7</v>
      </c>
      <c r="AB368" s="171"/>
      <c r="AC368" s="172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70" t="s">
        <v>7</v>
      </c>
      <c r="O370" s="171"/>
      <c r="P370" s="171"/>
      <c r="Q370" s="172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74" t="s">
        <v>30</v>
      </c>
      <c r="I386" s="174"/>
      <c r="J386" s="174"/>
      <c r="V386" s="17"/>
      <c r="AA386" s="174" t="s">
        <v>31</v>
      </c>
      <c r="AB386" s="174"/>
      <c r="AC386" s="174"/>
    </row>
    <row r="387" spans="2:41" x14ac:dyDescent="0.25">
      <c r="H387" s="174"/>
      <c r="I387" s="174"/>
      <c r="J387" s="174"/>
      <c r="V387" s="17"/>
      <c r="AA387" s="174"/>
      <c r="AB387" s="174"/>
      <c r="AC387" s="174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75" t="s">
        <v>547</v>
      </c>
      <c r="F391" s="175"/>
      <c r="G391" s="175"/>
      <c r="H391" s="175"/>
      <c r="V391" s="17"/>
      <c r="X391" s="23" t="s">
        <v>32</v>
      </c>
      <c r="Y391" s="20">
        <f>IF(B391="PAGADO",0,C396)</f>
        <v>0</v>
      </c>
      <c r="AA391" s="175" t="s">
        <v>845</v>
      </c>
      <c r="AB391" s="175"/>
      <c r="AC391" s="175"/>
      <c r="AD391" s="175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77" t="str">
        <f>IF(Y396&lt;0,"NO PAGAR","COBRAR'")</f>
        <v>COBRAR'</v>
      </c>
      <c r="Y397" s="17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77" t="str">
        <f>IF(C396&lt;0,"NO PAGAR","COBRAR'")</f>
        <v>COBRAR'</v>
      </c>
      <c r="C398" s="17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68" t="s">
        <v>9</v>
      </c>
      <c r="C399" s="169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68" t="s">
        <v>9</v>
      </c>
      <c r="Y399" s="16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70" t="s">
        <v>7</v>
      </c>
      <c r="AK402" s="171"/>
      <c r="AL402" s="171"/>
      <c r="AM402" s="172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70" t="s">
        <v>7</v>
      </c>
      <c r="F407" s="171"/>
      <c r="G407" s="17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70" t="s">
        <v>7</v>
      </c>
      <c r="AB407" s="171"/>
      <c r="AC407" s="172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70" t="s">
        <v>7</v>
      </c>
      <c r="O409" s="171"/>
      <c r="P409" s="171"/>
      <c r="Q409" s="172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173" t="s">
        <v>29</v>
      </c>
      <c r="AD431" s="173"/>
      <c r="AE431" s="173"/>
    </row>
    <row r="432" spans="8:31" x14ac:dyDescent="0.25">
      <c r="H432" s="174" t="s">
        <v>28</v>
      </c>
      <c r="I432" s="174"/>
      <c r="J432" s="174"/>
      <c r="V432" s="17"/>
      <c r="AC432" s="173"/>
      <c r="AD432" s="173"/>
      <c r="AE432" s="173"/>
    </row>
    <row r="433" spans="2:41" x14ac:dyDescent="0.25">
      <c r="H433" s="174"/>
      <c r="I433" s="174"/>
      <c r="J433" s="174"/>
      <c r="V433" s="17"/>
      <c r="AC433" s="173"/>
      <c r="AD433" s="173"/>
      <c r="AE433" s="173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175" t="s">
        <v>358</v>
      </c>
      <c r="F437" s="175"/>
      <c r="G437" s="175"/>
      <c r="H437" s="175"/>
      <c r="V437" s="17"/>
      <c r="X437" s="23" t="s">
        <v>32</v>
      </c>
      <c r="Y437" s="20">
        <f>IF(B437="PAGADO",0,C442)</f>
        <v>0</v>
      </c>
      <c r="AA437" s="175" t="s">
        <v>358</v>
      </c>
      <c r="AB437" s="175"/>
      <c r="AC437" s="175"/>
      <c r="AD437" s="175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76" t="str">
        <f>IF(C442&lt;0,"NO PAGAR","COBRAR")</f>
        <v>COBRAR</v>
      </c>
      <c r="C443" s="17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76" t="str">
        <f>IF(Y442&lt;0,"NO PAGAR","COBRAR")</f>
        <v>NO PAGAR</v>
      </c>
      <c r="Y443" s="17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68" t="s">
        <v>9</v>
      </c>
      <c r="C444" s="16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68" t="s">
        <v>9</v>
      </c>
      <c r="Y444" s="16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70" t="s">
        <v>7</v>
      </c>
      <c r="AK452" s="171"/>
      <c r="AL452" s="171"/>
      <c r="AM452" s="172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170" t="s">
        <v>7</v>
      </c>
      <c r="F453" s="171"/>
      <c r="G453" s="17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70" t="s">
        <v>7</v>
      </c>
      <c r="AB453" s="171"/>
      <c r="AC453" s="172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 x14ac:dyDescent="0.25">
      <c r="B455" s="12"/>
      <c r="C455" s="10"/>
      <c r="N455" s="170" t="s">
        <v>7</v>
      </c>
      <c r="O455" s="171"/>
      <c r="P455" s="171"/>
      <c r="Q455" s="172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 x14ac:dyDescent="0.25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 x14ac:dyDescent="0.25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 x14ac:dyDescent="0.25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174" t="s">
        <v>30</v>
      </c>
      <c r="I471" s="174"/>
      <c r="J471" s="174"/>
      <c r="V471" s="17"/>
      <c r="AA471" s="174" t="s">
        <v>31</v>
      </c>
      <c r="AB471" s="174"/>
      <c r="AC471" s="174"/>
    </row>
    <row r="472" spans="1:43" x14ac:dyDescent="0.25">
      <c r="H472" s="174"/>
      <c r="I472" s="174"/>
      <c r="J472" s="174"/>
      <c r="V472" s="17"/>
      <c r="AA472" s="174"/>
      <c r="AB472" s="174"/>
      <c r="AC472" s="174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175" t="s">
        <v>547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547</v>
      </c>
      <c r="AB474" s="175"/>
      <c r="AC474" s="175"/>
      <c r="AD474" s="175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929</v>
      </c>
      <c r="G476" s="3"/>
      <c r="H476" s="5">
        <v>150</v>
      </c>
      <c r="N476" s="25">
        <v>45095</v>
      </c>
      <c r="O476" s="3" t="s">
        <v>938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924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551</v>
      </c>
      <c r="AC477" s="3" t="s">
        <v>334</v>
      </c>
      <c r="AD477" s="5">
        <v>390</v>
      </c>
      <c r="AJ477" s="25">
        <v>45092</v>
      </c>
      <c r="AK477" s="3" t="s">
        <v>969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332</v>
      </c>
      <c r="G478" s="3" t="s">
        <v>647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2945</v>
      </c>
      <c r="AA478" s="4">
        <v>45033</v>
      </c>
      <c r="AB478" s="3" t="s">
        <v>551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332</v>
      </c>
      <c r="G479" s="3" t="s">
        <v>334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-1000</v>
      </c>
      <c r="AA479" s="164">
        <v>45094</v>
      </c>
      <c r="AB479" s="165" t="s">
        <v>444</v>
      </c>
      <c r="AC479" s="165" t="s">
        <v>143</v>
      </c>
      <c r="AD479" s="166">
        <v>170</v>
      </c>
      <c r="AJ479" s="25">
        <v>45106</v>
      </c>
      <c r="AK479" s="3" t="s">
        <v>1009</v>
      </c>
      <c r="AL479" s="3"/>
      <c r="AM479" s="3"/>
      <c r="AN479" s="18">
        <v>1500</v>
      </c>
      <c r="AO479" s="3"/>
    </row>
    <row r="480" spans="1:43" ht="23.25" x14ac:dyDescent="0.35">
      <c r="B480" s="6"/>
      <c r="C480" s="7"/>
      <c r="E480" s="4">
        <v>45070</v>
      </c>
      <c r="F480" s="3" t="s">
        <v>332</v>
      </c>
      <c r="G480" s="3" t="s">
        <v>957</v>
      </c>
      <c r="H480" s="5">
        <v>285</v>
      </c>
      <c r="N480" s="3"/>
      <c r="O480" s="3"/>
      <c r="P480" s="3"/>
      <c r="Q480" s="3"/>
      <c r="R480" s="18"/>
      <c r="S480" s="3"/>
      <c r="V480" s="17"/>
      <c r="X480" s="177" t="str">
        <f>IF(Y479&lt;0,"NO PAGAR","COBRAR'")</f>
        <v>NO PAGAR</v>
      </c>
      <c r="Y480" s="177"/>
      <c r="AA480" s="167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177" t="str">
        <f>IF(C479&lt;0,"NO PAGAR","COBRAR'")</f>
        <v>COBRAR'</v>
      </c>
      <c r="C481" s="177"/>
      <c r="E481" s="4">
        <v>45028</v>
      </c>
      <c r="F481" s="3" t="s">
        <v>885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168" t="s">
        <v>9</v>
      </c>
      <c r="C482" s="16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2677.91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932</v>
      </c>
      <c r="C490" s="10">
        <v>18.2</v>
      </c>
      <c r="E490" s="170" t="s">
        <v>7</v>
      </c>
      <c r="F490" s="171"/>
      <c r="G490" s="17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983</v>
      </c>
      <c r="Y491" s="162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70" t="s">
        <v>7</v>
      </c>
      <c r="O492" s="171"/>
      <c r="P492" s="171"/>
      <c r="Q492" s="172"/>
      <c r="R492" s="18">
        <f>SUM(R476:R491)</f>
        <v>25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2677.91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4">
        <v>20230602</v>
      </c>
      <c r="AK493" s="154" t="s">
        <v>468</v>
      </c>
      <c r="AL493" s="154" t="s">
        <v>979</v>
      </c>
      <c r="AM493" s="154" t="s">
        <v>478</v>
      </c>
      <c r="AN493" s="156">
        <v>149.62</v>
      </c>
      <c r="AO493" s="155">
        <v>85497</v>
      </c>
      <c r="AP493" s="154">
        <v>12345</v>
      </c>
    </row>
    <row r="494" spans="2:42" ht="27" thickBot="1" x14ac:dyDescent="0.3">
      <c r="B494" s="12"/>
      <c r="C494" s="10"/>
      <c r="V494" s="17"/>
      <c r="X494" s="12"/>
      <c r="Y494" s="10"/>
      <c r="AJ494" s="154">
        <v>20230611</v>
      </c>
      <c r="AK494" s="154" t="s">
        <v>468</v>
      </c>
      <c r="AL494" s="154" t="s">
        <v>979</v>
      </c>
      <c r="AM494" s="154" t="s">
        <v>478</v>
      </c>
      <c r="AN494" s="156">
        <v>55.11</v>
      </c>
      <c r="AO494" s="155">
        <v>31489</v>
      </c>
      <c r="AP494" s="154">
        <v>59845</v>
      </c>
    </row>
    <row r="495" spans="2:42" ht="27" thickBot="1" x14ac:dyDescent="0.3">
      <c r="B495" s="11"/>
      <c r="C495" s="10"/>
      <c r="V495" s="17"/>
      <c r="X495" s="11"/>
      <c r="Y495" s="10"/>
      <c r="AJ495" s="154">
        <v>20230614</v>
      </c>
      <c r="AK495" s="154" t="s">
        <v>468</v>
      </c>
      <c r="AL495" s="154" t="s">
        <v>979</v>
      </c>
      <c r="AM495" s="154" t="s">
        <v>478</v>
      </c>
      <c r="AN495" s="156">
        <v>62.36</v>
      </c>
      <c r="AO495" s="155">
        <v>35635</v>
      </c>
      <c r="AP495" s="154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2945</v>
      </c>
      <c r="Z496" t="s">
        <v>22</v>
      </c>
      <c r="AA496" t="s">
        <v>21</v>
      </c>
      <c r="AN496" s="157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173" t="s">
        <v>29</v>
      </c>
      <c r="AD516" s="173"/>
      <c r="AE516" s="173"/>
    </row>
    <row r="517" spans="2:41" x14ac:dyDescent="0.25">
      <c r="H517" s="174" t="s">
        <v>28</v>
      </c>
      <c r="I517" s="174"/>
      <c r="J517" s="174"/>
      <c r="V517" s="17"/>
      <c r="AC517" s="173"/>
      <c r="AD517" s="173"/>
      <c r="AE517" s="173"/>
    </row>
    <row r="518" spans="2:41" x14ac:dyDescent="0.25">
      <c r="H518" s="174"/>
      <c r="I518" s="174"/>
      <c r="J518" s="174"/>
      <c r="V518" s="17"/>
      <c r="AC518" s="173"/>
      <c r="AD518" s="173"/>
      <c r="AE518" s="173"/>
    </row>
    <row r="519" spans="2:41" x14ac:dyDescent="0.25">
      <c r="V519" s="17"/>
    </row>
    <row r="520" spans="2:41" x14ac:dyDescent="0.25">
      <c r="V520" s="17"/>
    </row>
    <row r="521" spans="2:41" ht="23.25" x14ac:dyDescent="0.35">
      <c r="B521" s="22" t="s">
        <v>67</v>
      </c>
      <c r="V521" s="17"/>
      <c r="X521" s="22" t="s">
        <v>67</v>
      </c>
    </row>
    <row r="522" spans="2:41" ht="23.25" x14ac:dyDescent="0.35">
      <c r="B522" s="23" t="s">
        <v>32</v>
      </c>
      <c r="C522" s="20">
        <f>IF(X474="PAGADO",0,Y479)</f>
        <v>-1000</v>
      </c>
      <c r="E522" s="175" t="s">
        <v>20</v>
      </c>
      <c r="F522" s="175"/>
      <c r="G522" s="175"/>
      <c r="H522" s="175"/>
      <c r="V522" s="17"/>
      <c r="X522" s="23" t="s">
        <v>32</v>
      </c>
      <c r="Y522" s="20">
        <f>IF(B522="PAGADO",0,C527)</f>
        <v>-1000</v>
      </c>
      <c r="AA522" s="175" t="s">
        <v>20</v>
      </c>
      <c r="AB522" s="175"/>
      <c r="AC522" s="175"/>
      <c r="AD522" s="175"/>
    </row>
    <row r="523" spans="2:41" x14ac:dyDescent="0.25">
      <c r="B523" s="1" t="s">
        <v>0</v>
      </c>
      <c r="C523" s="19">
        <f>H538</f>
        <v>0</v>
      </c>
      <c r="E523" s="2" t="s">
        <v>1</v>
      </c>
      <c r="F523" s="2" t="s">
        <v>2</v>
      </c>
      <c r="G523" s="2" t="s">
        <v>3</v>
      </c>
      <c r="H523" s="2" t="s">
        <v>4</v>
      </c>
      <c r="N523" s="2" t="s">
        <v>1</v>
      </c>
      <c r="O523" s="2" t="s">
        <v>5</v>
      </c>
      <c r="P523" s="2" t="s">
        <v>4</v>
      </c>
      <c r="Q523" s="2" t="s">
        <v>6</v>
      </c>
      <c r="R523" s="2" t="s">
        <v>7</v>
      </c>
      <c r="S523" s="3"/>
      <c r="V523" s="17"/>
      <c r="X523" s="1" t="s">
        <v>0</v>
      </c>
      <c r="Y523" s="19">
        <f>AD538</f>
        <v>0</v>
      </c>
      <c r="AA523" s="2" t="s">
        <v>1</v>
      </c>
      <c r="AB523" s="2" t="s">
        <v>2</v>
      </c>
      <c r="AC523" s="2" t="s">
        <v>3</v>
      </c>
      <c r="AD523" s="2" t="s">
        <v>4</v>
      </c>
      <c r="AJ523" s="2" t="s">
        <v>1</v>
      </c>
      <c r="AK523" s="2" t="s">
        <v>5</v>
      </c>
      <c r="AL523" s="2" t="s">
        <v>4</v>
      </c>
      <c r="AM523" s="2" t="s">
        <v>6</v>
      </c>
      <c r="AN523" s="2" t="s">
        <v>7</v>
      </c>
      <c r="AO523" s="3"/>
    </row>
    <row r="524" spans="2:41" x14ac:dyDescent="0.25">
      <c r="C524" s="2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Y524" s="2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" t="s">
        <v>24</v>
      </c>
      <c r="C525" s="19">
        <f>IF(C522&gt;0,C522+C523,C523)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" t="s">
        <v>24</v>
      </c>
      <c r="Y525" s="19">
        <f>IF(Y522&gt;0,Y522+Y523,Y523)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" t="s">
        <v>9</v>
      </c>
      <c r="C526" s="20">
        <f>C549</f>
        <v>1000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" t="s">
        <v>9</v>
      </c>
      <c r="Y526" s="20">
        <f>Y549</f>
        <v>1000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6" t="s">
        <v>25</v>
      </c>
      <c r="C527" s="21">
        <f>C525-C526</f>
        <v>-1000</v>
      </c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6" t="s">
        <v>8</v>
      </c>
      <c r="Y527" s="21">
        <f>Y525-Y526</f>
        <v>-1000</v>
      </c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ht="26.25" x14ac:dyDescent="0.4">
      <c r="B528" s="176" t="str">
        <f>IF(C527&lt;0,"NO PAGAR","COBRAR")</f>
        <v>NO PAGAR</v>
      </c>
      <c r="C528" s="176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76" t="str">
        <f>IF(Y527&lt;0,"NO PAGAR","COBRAR")</f>
        <v>NO PAGAR</v>
      </c>
      <c r="Y528" s="176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68" t="s">
        <v>9</v>
      </c>
      <c r="C529" s="169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68" t="s">
        <v>9</v>
      </c>
      <c r="Y529" s="169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9" t="str">
        <f>IF(C563&lt;0,"SALDO A FAVOR","SALDO ADELANTAD0'")</f>
        <v>SALDO ADELANTAD0'</v>
      </c>
      <c r="C530" s="10">
        <f>IF(Y479&lt;=0,Y479*-1)</f>
        <v>1000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9" t="str">
        <f>IF(C527&lt;0,"SALDO ADELANTADO","SALDO A FAVOR'")</f>
        <v>SALDO ADELANTADO</v>
      </c>
      <c r="Y530" s="10">
        <f>IF(C527&lt;=0,C527*-1)</f>
        <v>1000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10</v>
      </c>
      <c r="C531" s="10">
        <f>R540</f>
        <v>0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10</v>
      </c>
      <c r="Y531" s="10">
        <f>AN540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11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11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12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12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13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13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14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14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15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15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16</v>
      </c>
      <c r="C537" s="10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16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17</v>
      </c>
      <c r="C538" s="10"/>
      <c r="E538" s="170" t="s">
        <v>7</v>
      </c>
      <c r="F538" s="171"/>
      <c r="G538" s="172"/>
      <c r="H538" s="5">
        <f>SUM(H524:H537)</f>
        <v>0</v>
      </c>
      <c r="N538" s="3"/>
      <c r="O538" s="3"/>
      <c r="P538" s="3"/>
      <c r="Q538" s="3"/>
      <c r="R538" s="18"/>
      <c r="S538" s="3"/>
      <c r="V538" s="17"/>
      <c r="X538" s="11" t="s">
        <v>17</v>
      </c>
      <c r="Y538" s="10"/>
      <c r="AA538" s="170" t="s">
        <v>7</v>
      </c>
      <c r="AB538" s="171"/>
      <c r="AC538" s="172"/>
      <c r="AD538" s="5">
        <f>SUM(AD524:AD537)</f>
        <v>0</v>
      </c>
      <c r="AJ538" s="3"/>
      <c r="AK538" s="3"/>
      <c r="AL538" s="3"/>
      <c r="AM538" s="3"/>
      <c r="AN538" s="18"/>
      <c r="AO538" s="3"/>
    </row>
    <row r="539" spans="2:41" x14ac:dyDescent="0.25">
      <c r="B539" s="12"/>
      <c r="C539" s="10"/>
      <c r="E539" s="13"/>
      <c r="F539" s="13"/>
      <c r="G539" s="13"/>
      <c r="N539" s="3"/>
      <c r="O539" s="3"/>
      <c r="P539" s="3"/>
      <c r="Q539" s="3"/>
      <c r="R539" s="18"/>
      <c r="S539" s="3"/>
      <c r="V539" s="17"/>
      <c r="X539" s="12"/>
      <c r="Y539" s="10"/>
      <c r="AA539" s="13"/>
      <c r="AB539" s="13"/>
      <c r="AC539" s="13"/>
      <c r="AJ539" s="3"/>
      <c r="AK539" s="3"/>
      <c r="AL539" s="3"/>
      <c r="AM539" s="3"/>
      <c r="AN539" s="18"/>
      <c r="AO539" s="3"/>
    </row>
    <row r="540" spans="2:41" x14ac:dyDescent="0.25">
      <c r="B540" s="12"/>
      <c r="C540" s="10"/>
      <c r="N540" s="170" t="s">
        <v>7</v>
      </c>
      <c r="O540" s="171"/>
      <c r="P540" s="171"/>
      <c r="Q540" s="172"/>
      <c r="R540" s="18">
        <f>SUM(R524:R539)</f>
        <v>0</v>
      </c>
      <c r="S540" s="3"/>
      <c r="V540" s="17"/>
      <c r="X540" s="12"/>
      <c r="Y540" s="10"/>
      <c r="AJ540" s="170" t="s">
        <v>7</v>
      </c>
      <c r="AK540" s="171"/>
      <c r="AL540" s="171"/>
      <c r="AM540" s="172"/>
      <c r="AN540" s="18">
        <f>SUM(AN524:AN539)</f>
        <v>0</v>
      </c>
      <c r="AO540" s="3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E543" s="14"/>
      <c r="V543" s="17"/>
      <c r="X543" s="12"/>
      <c r="Y543" s="10"/>
      <c r="AA543" s="14"/>
    </row>
    <row r="544" spans="2:41" x14ac:dyDescent="0.25">
      <c r="B544" s="12"/>
      <c r="C544" s="10"/>
      <c r="V544" s="17"/>
      <c r="X544" s="12"/>
      <c r="Y544" s="10"/>
    </row>
    <row r="545" spans="1:43" x14ac:dyDescent="0.25">
      <c r="B545" s="12"/>
      <c r="C545" s="10"/>
      <c r="V545" s="17"/>
      <c r="X545" s="12"/>
      <c r="Y545" s="10"/>
    </row>
    <row r="546" spans="1:43" x14ac:dyDescent="0.25">
      <c r="B546" s="12"/>
      <c r="C546" s="10"/>
      <c r="V546" s="17"/>
      <c r="X546" s="12"/>
      <c r="Y546" s="10"/>
    </row>
    <row r="547" spans="1:43" x14ac:dyDescent="0.25">
      <c r="B547" s="12"/>
      <c r="C547" s="10"/>
      <c r="V547" s="17"/>
      <c r="X547" s="12"/>
      <c r="Y547" s="10"/>
    </row>
    <row r="548" spans="1:43" x14ac:dyDescent="0.25">
      <c r="B548" s="11"/>
      <c r="C548" s="10"/>
      <c r="V548" s="17"/>
      <c r="X548" s="11"/>
      <c r="Y548" s="10"/>
    </row>
    <row r="549" spans="1:43" x14ac:dyDescent="0.25">
      <c r="B549" s="15" t="s">
        <v>18</v>
      </c>
      <c r="C549" s="16">
        <f>SUM(C530:C548)</f>
        <v>1000</v>
      </c>
      <c r="V549" s="17"/>
      <c r="X549" s="15" t="s">
        <v>18</v>
      </c>
      <c r="Y549" s="16">
        <f>SUM(Y530:Y548)</f>
        <v>1000</v>
      </c>
    </row>
    <row r="550" spans="1:43" x14ac:dyDescent="0.25">
      <c r="D550" t="s">
        <v>22</v>
      </c>
      <c r="E550" t="s">
        <v>21</v>
      </c>
      <c r="V550" s="17"/>
      <c r="Z550" t="s">
        <v>22</v>
      </c>
      <c r="AA550" t="s">
        <v>21</v>
      </c>
    </row>
    <row r="551" spans="1:43" x14ac:dyDescent="0.25">
      <c r="E551" s="1" t="s">
        <v>19</v>
      </c>
      <c r="V551" s="17"/>
      <c r="AA551" s="1" t="s">
        <v>19</v>
      </c>
    </row>
    <row r="552" spans="1:43" x14ac:dyDescent="0.25">
      <c r="V552" s="17"/>
    </row>
    <row r="553" spans="1:43" x14ac:dyDescent="0.25">
      <c r="V553" s="17"/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2:41" x14ac:dyDescent="0.25">
      <c r="V561" s="17"/>
    </row>
    <row r="562" spans="2:41" x14ac:dyDescent="0.25">
      <c r="H562" s="174" t="s">
        <v>30</v>
      </c>
      <c r="I562" s="174"/>
      <c r="J562" s="174"/>
      <c r="V562" s="17"/>
      <c r="AA562" s="174" t="s">
        <v>31</v>
      </c>
      <c r="AB562" s="174"/>
      <c r="AC562" s="174"/>
    </row>
    <row r="563" spans="2:41" x14ac:dyDescent="0.25">
      <c r="H563" s="174"/>
      <c r="I563" s="174"/>
      <c r="J563" s="174"/>
      <c r="V563" s="17"/>
      <c r="AA563" s="174"/>
      <c r="AB563" s="174"/>
      <c r="AC563" s="174"/>
    </row>
    <row r="564" spans="2:41" x14ac:dyDescent="0.25">
      <c r="V564" s="17"/>
    </row>
    <row r="565" spans="2:41" x14ac:dyDescent="0.25">
      <c r="V565" s="17"/>
    </row>
    <row r="566" spans="2:41" ht="23.25" x14ac:dyDescent="0.35">
      <c r="B566" s="24" t="s">
        <v>67</v>
      </c>
      <c r="V566" s="17"/>
      <c r="X566" s="22" t="s">
        <v>67</v>
      </c>
    </row>
    <row r="567" spans="2:41" ht="23.25" x14ac:dyDescent="0.35">
      <c r="B567" s="23" t="s">
        <v>32</v>
      </c>
      <c r="C567" s="20">
        <f>IF(X522="PAGADO",0,C527)</f>
        <v>-1000</v>
      </c>
      <c r="E567" s="175" t="s">
        <v>20</v>
      </c>
      <c r="F567" s="175"/>
      <c r="G567" s="175"/>
      <c r="H567" s="175"/>
      <c r="V567" s="17"/>
      <c r="X567" s="23" t="s">
        <v>32</v>
      </c>
      <c r="Y567" s="20">
        <f>IF(B1367="PAGADO",0,C572)</f>
        <v>-1000</v>
      </c>
      <c r="AA567" s="175" t="s">
        <v>20</v>
      </c>
      <c r="AB567" s="175"/>
      <c r="AC567" s="175"/>
      <c r="AD567" s="175"/>
    </row>
    <row r="568" spans="2:41" x14ac:dyDescent="0.25">
      <c r="B568" s="1" t="s">
        <v>0</v>
      </c>
      <c r="C568" s="19">
        <f>H583</f>
        <v>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2:41" x14ac:dyDescent="0.25">
      <c r="C569" s="2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Y569" s="2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" t="s">
        <v>24</v>
      </c>
      <c r="C570" s="19">
        <f>IF(C567&gt;0,C567+C568,C568)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24</v>
      </c>
      <c r="Y570" s="19">
        <f>IF(Y567&gt;0,Y567+Y568,Y568)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9</v>
      </c>
      <c r="C571" s="20">
        <f>C595</f>
        <v>1000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Y595</f>
        <v>1000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6" t="s">
        <v>26</v>
      </c>
      <c r="C572" s="21">
        <f>C570-C571</f>
        <v>-1000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-1000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ht="23.25" x14ac:dyDescent="0.35">
      <c r="B573" s="6"/>
      <c r="C573" s="7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77" t="str">
        <f>IF(Y572&lt;0,"NO PAGAR","COBRAR'")</f>
        <v>NO PAGAR</v>
      </c>
      <c r="Y573" s="17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3.25" x14ac:dyDescent="0.35">
      <c r="B574" s="177" t="str">
        <f>IF(C572&lt;0,"NO PAGAR","COBRAR'")</f>
        <v>NO PAGAR</v>
      </c>
      <c r="C574" s="17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68" t="s">
        <v>9</v>
      </c>
      <c r="C575" s="16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8" t="s">
        <v>9</v>
      </c>
      <c r="Y575" s="16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IF(Y527&lt;0,"SALDO ADELANTADO","SALDO A FAVOR '")</f>
        <v>SALDO ADELANTADO</v>
      </c>
      <c r="C576" s="10">
        <f>IF(Y527&lt;=0,Y527*-1)</f>
        <v>1000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1000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170" t="s">
        <v>7</v>
      </c>
      <c r="F583" s="171"/>
      <c r="G583" s="172"/>
      <c r="H583" s="5">
        <f>SUM(H569:H582)</f>
        <v>0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70" t="s">
        <v>7</v>
      </c>
      <c r="AB583" s="171"/>
      <c r="AC583" s="172"/>
      <c r="AD583" s="5">
        <f>SUM(AD569:AD582)</f>
        <v>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3"/>
      <c r="F584" s="13"/>
      <c r="G584" s="13"/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N585" s="170" t="s">
        <v>7</v>
      </c>
      <c r="O585" s="171"/>
      <c r="P585" s="171"/>
      <c r="Q585" s="172"/>
      <c r="R585" s="18">
        <f>SUM(R569:R584)</f>
        <v>0</v>
      </c>
      <c r="S585" s="3"/>
      <c r="V585" s="17"/>
      <c r="X585" s="12"/>
      <c r="Y585" s="10"/>
      <c r="AJ585" s="170" t="s">
        <v>7</v>
      </c>
      <c r="AK585" s="171"/>
      <c r="AL585" s="171"/>
      <c r="AM585" s="172"/>
      <c r="AN585" s="18">
        <f>SUM(AN569:AN584)</f>
        <v>0</v>
      </c>
      <c r="AO585" s="3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E588" s="14"/>
      <c r="V588" s="17"/>
      <c r="X588" s="12"/>
      <c r="Y588" s="10"/>
      <c r="AA588" s="14"/>
    </row>
    <row r="589" spans="2:41" x14ac:dyDescent="0.25">
      <c r="B589" s="12"/>
      <c r="C589" s="10"/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1"/>
      <c r="C594" s="10"/>
      <c r="V594" s="17"/>
      <c r="X594" s="11"/>
      <c r="Y594" s="10"/>
    </row>
    <row r="595" spans="2:27" x14ac:dyDescent="0.25">
      <c r="B595" s="15" t="s">
        <v>18</v>
      </c>
      <c r="C595" s="16">
        <f>SUM(C576:C594)</f>
        <v>1000</v>
      </c>
      <c r="D595" t="s">
        <v>22</v>
      </c>
      <c r="E595" t="s">
        <v>21</v>
      </c>
      <c r="V595" s="17"/>
      <c r="X595" s="15" t="s">
        <v>18</v>
      </c>
      <c r="Y595" s="16">
        <f>SUM(Y576:Y594)</f>
        <v>1000</v>
      </c>
      <c r="Z595" t="s">
        <v>22</v>
      </c>
      <c r="AA595" t="s">
        <v>21</v>
      </c>
    </row>
    <row r="596" spans="2:27" x14ac:dyDescent="0.25">
      <c r="E596" s="1" t="s">
        <v>19</v>
      </c>
      <c r="V596" s="17"/>
      <c r="AA596" s="1" t="s">
        <v>19</v>
      </c>
    </row>
    <row r="597" spans="2:27" x14ac:dyDescent="0.25">
      <c r="V597" s="17"/>
    </row>
    <row r="598" spans="2:27" x14ac:dyDescent="0.25">
      <c r="V598" s="17"/>
    </row>
    <row r="599" spans="2:27" x14ac:dyDescent="0.25">
      <c r="V599" s="17"/>
    </row>
    <row r="600" spans="2:27" x14ac:dyDescent="0.25">
      <c r="V600" s="17"/>
    </row>
    <row r="601" spans="2:27" x14ac:dyDescent="0.25">
      <c r="V601" s="17"/>
    </row>
    <row r="602" spans="2:27" x14ac:dyDescent="0.25">
      <c r="V602" s="17"/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2:41" x14ac:dyDescent="0.25">
      <c r="V609" s="17"/>
      <c r="AC609" s="173" t="s">
        <v>29</v>
      </c>
      <c r="AD609" s="173"/>
      <c r="AE609" s="173"/>
    </row>
    <row r="610" spans="2:41" x14ac:dyDescent="0.25">
      <c r="H610" s="174" t="s">
        <v>28</v>
      </c>
      <c r="I610" s="174"/>
      <c r="J610" s="174"/>
      <c r="V610" s="17"/>
      <c r="AC610" s="173"/>
      <c r="AD610" s="173"/>
      <c r="AE610" s="173"/>
    </row>
    <row r="611" spans="2:41" x14ac:dyDescent="0.25">
      <c r="H611" s="174"/>
      <c r="I611" s="174"/>
      <c r="J611" s="174"/>
      <c r="V611" s="17"/>
      <c r="AC611" s="173"/>
      <c r="AD611" s="173"/>
      <c r="AE611" s="173"/>
    </row>
    <row r="612" spans="2:41" x14ac:dyDescent="0.25">
      <c r="V612" s="17"/>
    </row>
    <row r="613" spans="2:41" x14ac:dyDescent="0.25">
      <c r="V613" s="17"/>
    </row>
    <row r="614" spans="2:41" ht="23.25" x14ac:dyDescent="0.35">
      <c r="B614" s="22" t="s">
        <v>68</v>
      </c>
      <c r="V614" s="17"/>
      <c r="X614" s="22" t="s">
        <v>68</v>
      </c>
    </row>
    <row r="615" spans="2:41" ht="23.25" x14ac:dyDescent="0.35">
      <c r="B615" s="23" t="s">
        <v>32</v>
      </c>
      <c r="C615" s="20">
        <f>IF(X567="PAGADO",0,Y572)</f>
        <v>-1000</v>
      </c>
      <c r="E615" s="175" t="s">
        <v>20</v>
      </c>
      <c r="F615" s="175"/>
      <c r="G615" s="175"/>
      <c r="H615" s="175"/>
      <c r="V615" s="17"/>
      <c r="X615" s="23" t="s">
        <v>32</v>
      </c>
      <c r="Y615" s="20">
        <f>IF(B615="PAGADO",0,C620)</f>
        <v>-1000</v>
      </c>
      <c r="AA615" s="175" t="s">
        <v>20</v>
      </c>
      <c r="AB615" s="175"/>
      <c r="AC615" s="175"/>
      <c r="AD615" s="175"/>
    </row>
    <row r="616" spans="2:41" x14ac:dyDescent="0.25">
      <c r="B616" s="1" t="s">
        <v>0</v>
      </c>
      <c r="C616" s="19">
        <f>H631</f>
        <v>0</v>
      </c>
      <c r="E616" s="2" t="s">
        <v>1</v>
      </c>
      <c r="F616" s="2" t="s">
        <v>2</v>
      </c>
      <c r="G616" s="2" t="s">
        <v>3</v>
      </c>
      <c r="H616" s="2" t="s">
        <v>4</v>
      </c>
      <c r="N616" s="2" t="s">
        <v>1</v>
      </c>
      <c r="O616" s="2" t="s">
        <v>5</v>
      </c>
      <c r="P616" s="2" t="s">
        <v>4</v>
      </c>
      <c r="Q616" s="2" t="s">
        <v>6</v>
      </c>
      <c r="R616" s="2" t="s">
        <v>7</v>
      </c>
      <c r="S616" s="3"/>
      <c r="V616" s="17"/>
      <c r="X616" s="1" t="s">
        <v>0</v>
      </c>
      <c r="Y616" s="19">
        <f>AD631</f>
        <v>0</v>
      </c>
      <c r="AA616" s="2" t="s">
        <v>1</v>
      </c>
      <c r="AB616" s="2" t="s">
        <v>2</v>
      </c>
      <c r="AC616" s="2" t="s">
        <v>3</v>
      </c>
      <c r="AD616" s="2" t="s">
        <v>4</v>
      </c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 x14ac:dyDescent="0.25">
      <c r="C617" s="2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Y617" s="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" t="s">
        <v>24</v>
      </c>
      <c r="C618" s="19">
        <f>IF(C615&gt;0,C615+C616,C616)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" t="s">
        <v>24</v>
      </c>
      <c r="Y618" s="19">
        <f>IF(Y615&gt;0,Y615+Y616,Y616)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" t="s">
        <v>9</v>
      </c>
      <c r="C619" s="20">
        <f>C642</f>
        <v>1000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9</v>
      </c>
      <c r="Y619" s="20">
        <f>Y642</f>
        <v>1000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6" t="s">
        <v>25</v>
      </c>
      <c r="C620" s="21">
        <f>C618-C619</f>
        <v>-1000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 t="s">
        <v>8</v>
      </c>
      <c r="Y620" s="21">
        <f>Y618-Y619</f>
        <v>-1000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ht="26.25" x14ac:dyDescent="0.4">
      <c r="B621" s="176" t="str">
        <f>IF(C620&lt;0,"NO PAGAR","COBRAR")</f>
        <v>NO PAGAR</v>
      </c>
      <c r="C621" s="176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76" t="str">
        <f>IF(Y620&lt;0,"NO PAGAR","COBRAR")</f>
        <v>NO PAGAR</v>
      </c>
      <c r="Y621" s="176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68" t="s">
        <v>9</v>
      </c>
      <c r="C622" s="169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68" t="s">
        <v>9</v>
      </c>
      <c r="Y622" s="16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9" t="str">
        <f>IF(C656&lt;0,"SALDO A FAVOR","SALDO ADELANTAD0'")</f>
        <v>SALDO ADELANTAD0'</v>
      </c>
      <c r="C623" s="10">
        <f>IF(Y567&lt;=0,Y567*-1)</f>
        <v>1000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9" t="str">
        <f>IF(C620&lt;0,"SALDO ADELANTADO","SALDO A FAVOR'")</f>
        <v>SALDO ADELANTADO</v>
      </c>
      <c r="Y623" s="10">
        <f>IF(C620&lt;=0,C620*-1)</f>
        <v>1000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10</v>
      </c>
      <c r="C624" s="10">
        <f>R633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10</v>
      </c>
      <c r="Y624" s="10">
        <f>AN633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11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11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12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12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13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13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14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14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15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15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16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16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17</v>
      </c>
      <c r="C631" s="10"/>
      <c r="E631" s="170" t="s">
        <v>7</v>
      </c>
      <c r="F631" s="171"/>
      <c r="G631" s="172"/>
      <c r="H631" s="5">
        <f>SUM(H617:H630)</f>
        <v>0</v>
      </c>
      <c r="N631" s="3"/>
      <c r="O631" s="3"/>
      <c r="P631" s="3"/>
      <c r="Q631" s="3"/>
      <c r="R631" s="18"/>
      <c r="S631" s="3"/>
      <c r="V631" s="17"/>
      <c r="X631" s="11" t="s">
        <v>17</v>
      </c>
      <c r="Y631" s="10"/>
      <c r="AA631" s="170" t="s">
        <v>7</v>
      </c>
      <c r="AB631" s="171"/>
      <c r="AC631" s="172"/>
      <c r="AD631" s="5">
        <f>SUM(AD617:AD630)</f>
        <v>0</v>
      </c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E632" s="13"/>
      <c r="F632" s="13"/>
      <c r="G632" s="13"/>
      <c r="N632" s="3"/>
      <c r="O632" s="3"/>
      <c r="P632" s="3"/>
      <c r="Q632" s="3"/>
      <c r="R632" s="18"/>
      <c r="S632" s="3"/>
      <c r="V632" s="17"/>
      <c r="X632" s="12"/>
      <c r="Y632" s="10"/>
      <c r="AA632" s="13"/>
      <c r="AB632" s="13"/>
      <c r="AC632" s="13"/>
      <c r="AJ632" s="3"/>
      <c r="AK632" s="3"/>
      <c r="AL632" s="3"/>
      <c r="AM632" s="3"/>
      <c r="AN632" s="18"/>
      <c r="AO632" s="3"/>
    </row>
    <row r="633" spans="2:41" x14ac:dyDescent="0.25">
      <c r="B633" s="12"/>
      <c r="C633" s="10"/>
      <c r="N633" s="170" t="s">
        <v>7</v>
      </c>
      <c r="O633" s="171"/>
      <c r="P633" s="171"/>
      <c r="Q633" s="172"/>
      <c r="R633" s="18">
        <f>SUM(R617:R632)</f>
        <v>0</v>
      </c>
      <c r="S633" s="3"/>
      <c r="V633" s="17"/>
      <c r="X633" s="12"/>
      <c r="Y633" s="10"/>
      <c r="AJ633" s="170" t="s">
        <v>7</v>
      </c>
      <c r="AK633" s="171"/>
      <c r="AL633" s="171"/>
      <c r="AM633" s="172"/>
      <c r="AN633" s="18">
        <f>SUM(AN617:AN632)</f>
        <v>0</v>
      </c>
      <c r="AO633" s="3"/>
    </row>
    <row r="634" spans="2:41" x14ac:dyDescent="0.25">
      <c r="B634" s="12"/>
      <c r="C634" s="10"/>
      <c r="V634" s="17"/>
      <c r="X634" s="12"/>
      <c r="Y634" s="10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E636" s="14"/>
      <c r="V636" s="17"/>
      <c r="X636" s="12"/>
      <c r="Y636" s="10"/>
      <c r="AA636" s="14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2"/>
      <c r="C640" s="10"/>
      <c r="V640" s="17"/>
      <c r="X640" s="12"/>
      <c r="Y640" s="10"/>
    </row>
    <row r="641" spans="1:43" x14ac:dyDescent="0.25">
      <c r="B641" s="11"/>
      <c r="C641" s="10"/>
      <c r="V641" s="17"/>
      <c r="X641" s="11"/>
      <c r="Y641" s="10"/>
    </row>
    <row r="642" spans="1:43" x14ac:dyDescent="0.25">
      <c r="B642" s="15" t="s">
        <v>18</v>
      </c>
      <c r="C642" s="16">
        <f>SUM(C623:C641)</f>
        <v>1000</v>
      </c>
      <c r="V642" s="17"/>
      <c r="X642" s="15" t="s">
        <v>18</v>
      </c>
      <c r="Y642" s="16">
        <f>SUM(Y623:Y641)</f>
        <v>1000</v>
      </c>
    </row>
    <row r="643" spans="1:43" x14ac:dyDescent="0.25">
      <c r="D643" t="s">
        <v>22</v>
      </c>
      <c r="E643" t="s">
        <v>21</v>
      </c>
      <c r="V643" s="17"/>
      <c r="Z643" t="s">
        <v>22</v>
      </c>
      <c r="AA643" t="s">
        <v>21</v>
      </c>
    </row>
    <row r="644" spans="1:43" x14ac:dyDescent="0.25">
      <c r="E644" s="1" t="s">
        <v>19</v>
      </c>
      <c r="V644" s="17"/>
      <c r="AA644" s="1" t="s">
        <v>19</v>
      </c>
    </row>
    <row r="645" spans="1:43" x14ac:dyDescent="0.25">
      <c r="V645" s="17"/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V654" s="17"/>
    </row>
    <row r="655" spans="1:43" x14ac:dyDescent="0.25">
      <c r="H655" s="174" t="s">
        <v>30</v>
      </c>
      <c r="I655" s="174"/>
      <c r="J655" s="174"/>
      <c r="V655" s="17"/>
      <c r="AA655" s="174" t="s">
        <v>31</v>
      </c>
      <c r="AB655" s="174"/>
      <c r="AC655" s="174"/>
    </row>
    <row r="656" spans="1:43" x14ac:dyDescent="0.25">
      <c r="H656" s="174"/>
      <c r="I656" s="174"/>
      <c r="J656" s="174"/>
      <c r="V656" s="17"/>
      <c r="AA656" s="174"/>
      <c r="AB656" s="174"/>
      <c r="AC656" s="174"/>
    </row>
    <row r="657" spans="2:41" x14ac:dyDescent="0.25">
      <c r="V657" s="17"/>
    </row>
    <row r="658" spans="2:41" x14ac:dyDescent="0.25">
      <c r="V658" s="17"/>
    </row>
    <row r="659" spans="2:41" ht="23.25" x14ac:dyDescent="0.35">
      <c r="B659" s="24" t="s">
        <v>68</v>
      </c>
      <c r="V659" s="17"/>
      <c r="X659" s="22" t="s">
        <v>68</v>
      </c>
    </row>
    <row r="660" spans="2:41" ht="23.25" x14ac:dyDescent="0.35">
      <c r="B660" s="23" t="s">
        <v>32</v>
      </c>
      <c r="C660" s="20">
        <f>IF(X615="PAGADO",0,C620)</f>
        <v>-1000</v>
      </c>
      <c r="E660" s="175" t="s">
        <v>20</v>
      </c>
      <c r="F660" s="175"/>
      <c r="G660" s="175"/>
      <c r="H660" s="175"/>
      <c r="V660" s="17"/>
      <c r="X660" s="23" t="s">
        <v>32</v>
      </c>
      <c r="Y660" s="20">
        <f>IF(B1460="PAGADO",0,C665)</f>
        <v>-1000</v>
      </c>
      <c r="AA660" s="175" t="s">
        <v>20</v>
      </c>
      <c r="AB660" s="175"/>
      <c r="AC660" s="175"/>
      <c r="AD660" s="175"/>
    </row>
    <row r="661" spans="2:41" x14ac:dyDescent="0.25">
      <c r="B661" s="1" t="s">
        <v>0</v>
      </c>
      <c r="C661" s="19">
        <f>H676</f>
        <v>0</v>
      </c>
      <c r="E661" s="2" t="s">
        <v>1</v>
      </c>
      <c r="F661" s="2" t="s">
        <v>2</v>
      </c>
      <c r="G661" s="2" t="s">
        <v>3</v>
      </c>
      <c r="H661" s="2" t="s">
        <v>4</v>
      </c>
      <c r="N661" s="2" t="s">
        <v>1</v>
      </c>
      <c r="O661" s="2" t="s">
        <v>5</v>
      </c>
      <c r="P661" s="2" t="s">
        <v>4</v>
      </c>
      <c r="Q661" s="2" t="s">
        <v>6</v>
      </c>
      <c r="R661" s="2" t="s">
        <v>7</v>
      </c>
      <c r="S661" s="3"/>
      <c r="V661" s="17"/>
      <c r="X661" s="1" t="s">
        <v>0</v>
      </c>
      <c r="Y661" s="19">
        <f>AD676</f>
        <v>0</v>
      </c>
      <c r="AA661" s="2" t="s">
        <v>1</v>
      </c>
      <c r="AB661" s="2" t="s">
        <v>2</v>
      </c>
      <c r="AC661" s="2" t="s">
        <v>3</v>
      </c>
      <c r="AD661" s="2" t="s">
        <v>4</v>
      </c>
      <c r="AJ661" s="2" t="s">
        <v>1</v>
      </c>
      <c r="AK661" s="2" t="s">
        <v>5</v>
      </c>
      <c r="AL661" s="2" t="s">
        <v>4</v>
      </c>
      <c r="AM661" s="2" t="s">
        <v>6</v>
      </c>
      <c r="AN661" s="2" t="s">
        <v>7</v>
      </c>
      <c r="AO661" s="3"/>
    </row>
    <row r="662" spans="2:41" x14ac:dyDescent="0.25">
      <c r="C662" s="2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Y662" s="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" t="s">
        <v>24</v>
      </c>
      <c r="C663" s="19">
        <f>IF(C660&gt;0,C660+C661,C661)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24</v>
      </c>
      <c r="Y663" s="19">
        <f>IF(Y660&gt;0,Y660+Y661,Y661)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9</v>
      </c>
      <c r="C664" s="20">
        <f>C688</f>
        <v>1000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9</v>
      </c>
      <c r="Y664" s="20">
        <f>Y688</f>
        <v>1000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6" t="s">
        <v>26</v>
      </c>
      <c r="C665" s="21">
        <f>C663-C664</f>
        <v>-1000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 t="s">
        <v>27</v>
      </c>
      <c r="Y665" s="21">
        <f>Y663-Y664</f>
        <v>-1000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 x14ac:dyDescent="0.35">
      <c r="B666" s="6"/>
      <c r="C666" s="7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77" t="str">
        <f>IF(Y665&lt;0,"NO PAGAR","COBRAR'")</f>
        <v>NO PAGAR</v>
      </c>
      <c r="Y666" s="177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3.25" x14ac:dyDescent="0.35">
      <c r="B667" s="177" t="str">
        <f>IF(C665&lt;0,"NO PAGAR","COBRAR'")</f>
        <v>NO PAGAR</v>
      </c>
      <c r="C667" s="17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6"/>
      <c r="Y667" s="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68" t="s">
        <v>9</v>
      </c>
      <c r="C668" s="16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8" t="s">
        <v>9</v>
      </c>
      <c r="Y668" s="16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IF(Y620&lt;0,"SALDO ADELANTADO","SALDO A FAVOR '")</f>
        <v>SALDO ADELANTADO</v>
      </c>
      <c r="C669" s="10">
        <f>IF(Y620&lt;=0,Y620*-1)</f>
        <v>1000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IF(C665&lt;0,"SALDO ADELANTADO","SALDO A FAVOR'")</f>
        <v>SALDO ADELANTADO</v>
      </c>
      <c r="Y669" s="10">
        <f>IF(C665&lt;=0,C665*-1)</f>
        <v>1000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R678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AN678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170" t="s">
        <v>7</v>
      </c>
      <c r="F676" s="171"/>
      <c r="G676" s="172"/>
      <c r="H676" s="5">
        <f>SUM(H662:H675)</f>
        <v>0</v>
      </c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170" t="s">
        <v>7</v>
      </c>
      <c r="AB676" s="171"/>
      <c r="AC676" s="172"/>
      <c r="AD676" s="5">
        <f>SUM(AD662:AD675)</f>
        <v>0</v>
      </c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3"/>
      <c r="F677" s="13"/>
      <c r="G677" s="13"/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"/>
      <c r="AB677" s="13"/>
      <c r="AC677" s="13"/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N678" s="170" t="s">
        <v>7</v>
      </c>
      <c r="O678" s="171"/>
      <c r="P678" s="171"/>
      <c r="Q678" s="172"/>
      <c r="R678" s="18">
        <f>SUM(R662:R677)</f>
        <v>0</v>
      </c>
      <c r="S678" s="3"/>
      <c r="V678" s="17"/>
      <c r="X678" s="12"/>
      <c r="Y678" s="10"/>
      <c r="AJ678" s="170" t="s">
        <v>7</v>
      </c>
      <c r="AK678" s="171"/>
      <c r="AL678" s="171"/>
      <c r="AM678" s="172"/>
      <c r="AN678" s="18">
        <f>SUM(AN662:AN677)</f>
        <v>0</v>
      </c>
      <c r="AO678" s="3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E681" s="14"/>
      <c r="V681" s="17"/>
      <c r="X681" s="12"/>
      <c r="Y681" s="10"/>
      <c r="AA681" s="14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1000</v>
      </c>
      <c r="D688" t="s">
        <v>22</v>
      </c>
      <c r="E688" t="s">
        <v>21</v>
      </c>
      <c r="V688" s="17"/>
      <c r="X688" s="15" t="s">
        <v>18</v>
      </c>
      <c r="Y688" s="16">
        <f>SUM(Y669:Y687)</f>
        <v>1000</v>
      </c>
      <c r="Z688" t="s">
        <v>22</v>
      </c>
      <c r="AA688" t="s">
        <v>21</v>
      </c>
    </row>
    <row r="689" spans="5:31" x14ac:dyDescent="0.25">
      <c r="E689" s="1" t="s">
        <v>19</v>
      </c>
      <c r="V689" s="17"/>
      <c r="AA689" s="1" t="s">
        <v>19</v>
      </c>
    </row>
    <row r="690" spans="5:31" x14ac:dyDescent="0.25">
      <c r="V690" s="17"/>
    </row>
    <row r="691" spans="5:31" x14ac:dyDescent="0.25">
      <c r="V691" s="17"/>
    </row>
    <row r="692" spans="5:31" x14ac:dyDescent="0.25">
      <c r="V692" s="17"/>
    </row>
    <row r="693" spans="5:31" x14ac:dyDescent="0.25">
      <c r="V693" s="17"/>
    </row>
    <row r="694" spans="5:31" x14ac:dyDescent="0.25">
      <c r="V694" s="17"/>
    </row>
    <row r="695" spans="5:31" x14ac:dyDescent="0.25">
      <c r="V695" s="17"/>
    </row>
    <row r="696" spans="5:31" x14ac:dyDescent="0.25">
      <c r="V696" s="17"/>
    </row>
    <row r="697" spans="5:31" x14ac:dyDescent="0.25">
      <c r="V697" s="17"/>
    </row>
    <row r="698" spans="5:31" x14ac:dyDescent="0.25">
      <c r="V698" s="17"/>
    </row>
    <row r="699" spans="5:31" x14ac:dyDescent="0.25">
      <c r="V699" s="17"/>
    </row>
    <row r="700" spans="5:31" x14ac:dyDescent="0.25">
      <c r="V700" s="17"/>
    </row>
    <row r="701" spans="5:31" x14ac:dyDescent="0.25">
      <c r="V701" s="17"/>
    </row>
    <row r="702" spans="5:31" x14ac:dyDescent="0.25">
      <c r="V702" s="17"/>
      <c r="AC702" s="173" t="s">
        <v>29</v>
      </c>
      <c r="AD702" s="173"/>
      <c r="AE702" s="173"/>
    </row>
    <row r="703" spans="5:31" x14ac:dyDescent="0.25">
      <c r="H703" s="174" t="s">
        <v>28</v>
      </c>
      <c r="I703" s="174"/>
      <c r="J703" s="174"/>
      <c r="V703" s="17"/>
      <c r="AC703" s="173"/>
      <c r="AD703" s="173"/>
      <c r="AE703" s="173"/>
    </row>
    <row r="704" spans="5:31" x14ac:dyDescent="0.25">
      <c r="H704" s="174"/>
      <c r="I704" s="174"/>
      <c r="J704" s="174"/>
      <c r="V704" s="17"/>
      <c r="AC704" s="173"/>
      <c r="AD704" s="173"/>
      <c r="AE704" s="173"/>
    </row>
    <row r="705" spans="2:41" x14ac:dyDescent="0.25">
      <c r="V705" s="17"/>
    </row>
    <row r="706" spans="2:41" x14ac:dyDescent="0.25">
      <c r="V706" s="17"/>
    </row>
    <row r="707" spans="2:41" ht="23.25" x14ac:dyDescent="0.35">
      <c r="B707" s="22" t="s">
        <v>69</v>
      </c>
      <c r="V707" s="17"/>
      <c r="X707" s="22" t="s">
        <v>69</v>
      </c>
    </row>
    <row r="708" spans="2:41" ht="23.25" x14ac:dyDescent="0.35">
      <c r="B708" s="23" t="s">
        <v>32</v>
      </c>
      <c r="C708" s="20">
        <f>IF(X660="PAGADO",0,Y665)</f>
        <v>-1000</v>
      </c>
      <c r="E708" s="175" t="s">
        <v>20</v>
      </c>
      <c r="F708" s="175"/>
      <c r="G708" s="175"/>
      <c r="H708" s="175"/>
      <c r="V708" s="17"/>
      <c r="X708" s="23" t="s">
        <v>32</v>
      </c>
      <c r="Y708" s="20">
        <f>IF(B708="PAGADO",0,C713)</f>
        <v>-1000</v>
      </c>
      <c r="AA708" s="175" t="s">
        <v>20</v>
      </c>
      <c r="AB708" s="175"/>
      <c r="AC708" s="175"/>
      <c r="AD708" s="175"/>
    </row>
    <row r="709" spans="2:41" x14ac:dyDescent="0.25">
      <c r="B709" s="1" t="s">
        <v>0</v>
      </c>
      <c r="C709" s="19">
        <f>H724</f>
        <v>0</v>
      </c>
      <c r="E709" s="2" t="s">
        <v>1</v>
      </c>
      <c r="F709" s="2" t="s">
        <v>2</v>
      </c>
      <c r="G709" s="2" t="s">
        <v>3</v>
      </c>
      <c r="H709" s="2" t="s">
        <v>4</v>
      </c>
      <c r="N709" s="2" t="s">
        <v>1</v>
      </c>
      <c r="O709" s="2" t="s">
        <v>5</v>
      </c>
      <c r="P709" s="2" t="s">
        <v>4</v>
      </c>
      <c r="Q709" s="2" t="s">
        <v>6</v>
      </c>
      <c r="R709" s="2" t="s">
        <v>7</v>
      </c>
      <c r="S709" s="3"/>
      <c r="V709" s="17"/>
      <c r="X709" s="1" t="s">
        <v>0</v>
      </c>
      <c r="Y709" s="19">
        <f>AD724</f>
        <v>0</v>
      </c>
      <c r="AA709" s="2" t="s">
        <v>1</v>
      </c>
      <c r="AB709" s="2" t="s">
        <v>2</v>
      </c>
      <c r="AC709" s="2" t="s">
        <v>3</v>
      </c>
      <c r="AD709" s="2" t="s">
        <v>4</v>
      </c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 x14ac:dyDescent="0.25">
      <c r="C710" s="2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Y710" s="2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" t="s">
        <v>24</v>
      </c>
      <c r="C711" s="19">
        <f>IF(C708&gt;0,C708+C709,C709)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24</v>
      </c>
      <c r="Y711" s="19">
        <f>IF(Y708&gt;0,Y708+Y709,Y709)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" t="s">
        <v>9</v>
      </c>
      <c r="C712" s="20">
        <f>C735</f>
        <v>1000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9</v>
      </c>
      <c r="Y712" s="20">
        <f>Y735</f>
        <v>1000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6" t="s">
        <v>25</v>
      </c>
      <c r="C713" s="21">
        <f>C711-C712</f>
        <v>-1000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 t="s">
        <v>8</v>
      </c>
      <c r="Y713" s="21">
        <f>Y711-Y712</f>
        <v>-1000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6.25" x14ac:dyDescent="0.4">
      <c r="B714" s="176" t="str">
        <f>IF(C713&lt;0,"NO PAGAR","COBRAR")</f>
        <v>NO PAGAR</v>
      </c>
      <c r="C714" s="176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76" t="str">
        <f>IF(Y713&lt;0,"NO PAGAR","COBRAR")</f>
        <v>NO PAGAR</v>
      </c>
      <c r="Y714" s="176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68" t="s">
        <v>9</v>
      </c>
      <c r="C715" s="169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68" t="s">
        <v>9</v>
      </c>
      <c r="Y715" s="16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9" t="str">
        <f>IF(C749&lt;0,"SALDO A FAVOR","SALDO ADELANTAD0'")</f>
        <v>SALDO ADELANTAD0'</v>
      </c>
      <c r="C716" s="10">
        <f>IF(Y660&lt;=0,Y660*-1)</f>
        <v>1000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9" t="str">
        <f>IF(C713&lt;0,"SALDO ADELANTADO","SALDO A FAVOR'")</f>
        <v>SALDO ADELANTADO</v>
      </c>
      <c r="Y716" s="10">
        <f>IF(C713&lt;=0,C713*-1)</f>
        <v>1000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10</v>
      </c>
      <c r="C717" s="10">
        <f>R726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10</v>
      </c>
      <c r="Y717" s="10">
        <f>AN726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11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11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12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12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13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14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14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15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15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16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16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17</v>
      </c>
      <c r="C724" s="10"/>
      <c r="E724" s="170" t="s">
        <v>7</v>
      </c>
      <c r="F724" s="171"/>
      <c r="G724" s="172"/>
      <c r="H724" s="5">
        <f>SUM(H710:H723)</f>
        <v>0</v>
      </c>
      <c r="N724" s="3"/>
      <c r="O724" s="3"/>
      <c r="P724" s="3"/>
      <c r="Q724" s="3"/>
      <c r="R724" s="18"/>
      <c r="S724" s="3"/>
      <c r="V724" s="17"/>
      <c r="X724" s="11" t="s">
        <v>17</v>
      </c>
      <c r="Y724" s="10"/>
      <c r="AA724" s="170" t="s">
        <v>7</v>
      </c>
      <c r="AB724" s="171"/>
      <c r="AC724" s="172"/>
      <c r="AD724" s="5">
        <f>SUM(AD710:AD723)</f>
        <v>0</v>
      </c>
      <c r="AJ724" s="3"/>
      <c r="AK724" s="3"/>
      <c r="AL724" s="3"/>
      <c r="AM724" s="3"/>
      <c r="AN724" s="18"/>
      <c r="AO724" s="3"/>
    </row>
    <row r="725" spans="2:41" x14ac:dyDescent="0.25">
      <c r="B725" s="12"/>
      <c r="C725" s="10"/>
      <c r="E725" s="13"/>
      <c r="F725" s="13"/>
      <c r="G725" s="13"/>
      <c r="N725" s="3"/>
      <c r="O725" s="3"/>
      <c r="P725" s="3"/>
      <c r="Q725" s="3"/>
      <c r="R725" s="18"/>
      <c r="S725" s="3"/>
      <c r="V725" s="17"/>
      <c r="X725" s="12"/>
      <c r="Y725" s="10"/>
      <c r="AA725" s="13"/>
      <c r="AB725" s="13"/>
      <c r="AC725" s="13"/>
      <c r="AJ725" s="3"/>
      <c r="AK725" s="3"/>
      <c r="AL725" s="3"/>
      <c r="AM725" s="3"/>
      <c r="AN725" s="18"/>
      <c r="AO725" s="3"/>
    </row>
    <row r="726" spans="2:41" x14ac:dyDescent="0.25">
      <c r="B726" s="12"/>
      <c r="C726" s="10"/>
      <c r="N726" s="170" t="s">
        <v>7</v>
      </c>
      <c r="O726" s="171"/>
      <c r="P726" s="171"/>
      <c r="Q726" s="172"/>
      <c r="R726" s="18">
        <f>SUM(R710:R725)</f>
        <v>0</v>
      </c>
      <c r="S726" s="3"/>
      <c r="V726" s="17"/>
      <c r="X726" s="12"/>
      <c r="Y726" s="10"/>
      <c r="AJ726" s="170" t="s">
        <v>7</v>
      </c>
      <c r="AK726" s="171"/>
      <c r="AL726" s="171"/>
      <c r="AM726" s="172"/>
      <c r="AN726" s="18">
        <f>SUM(AN710:AN725)</f>
        <v>0</v>
      </c>
      <c r="AO726" s="3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E729" s="14"/>
      <c r="V729" s="17"/>
      <c r="X729" s="12"/>
      <c r="Y729" s="10"/>
      <c r="AA729" s="14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1"/>
      <c r="C734" s="10"/>
      <c r="V734" s="17"/>
      <c r="X734" s="11"/>
      <c r="Y734" s="10"/>
    </row>
    <row r="735" spans="2:41" x14ac:dyDescent="0.25">
      <c r="B735" s="15" t="s">
        <v>18</v>
      </c>
      <c r="C735" s="16">
        <f>SUM(C716:C734)</f>
        <v>1000</v>
      </c>
      <c r="V735" s="17"/>
      <c r="X735" s="15" t="s">
        <v>18</v>
      </c>
      <c r="Y735" s="16">
        <f>SUM(Y716:Y734)</f>
        <v>1000</v>
      </c>
    </row>
    <row r="736" spans="2:41" x14ac:dyDescent="0.25">
      <c r="D736" t="s">
        <v>22</v>
      </c>
      <c r="E736" t="s">
        <v>21</v>
      </c>
      <c r="V736" s="17"/>
      <c r="Z736" t="s">
        <v>22</v>
      </c>
      <c r="AA736" t="s">
        <v>21</v>
      </c>
    </row>
    <row r="737" spans="1:43" x14ac:dyDescent="0.25">
      <c r="E737" s="1" t="s">
        <v>19</v>
      </c>
      <c r="V737" s="17"/>
      <c r="AA737" s="1" t="s">
        <v>19</v>
      </c>
    </row>
    <row r="738" spans="1:43" x14ac:dyDescent="0.25">
      <c r="V738" s="17"/>
    </row>
    <row r="739" spans="1:43" x14ac:dyDescent="0.25">
      <c r="V739" s="17"/>
    </row>
    <row r="740" spans="1:43" x14ac:dyDescent="0.25">
      <c r="V740" s="17"/>
    </row>
    <row r="741" spans="1:43" x14ac:dyDescent="0.25">
      <c r="V741" s="17"/>
    </row>
    <row r="742" spans="1:43" x14ac:dyDescent="0.25">
      <c r="V742" s="17"/>
    </row>
    <row r="743" spans="1:43" x14ac:dyDescent="0.25">
      <c r="V743" s="17"/>
    </row>
    <row r="744" spans="1:43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 x14ac:dyDescent="0.25">
      <c r="V747" s="17"/>
    </row>
    <row r="748" spans="1:43" x14ac:dyDescent="0.25">
      <c r="H748" s="174" t="s">
        <v>30</v>
      </c>
      <c r="I748" s="174"/>
      <c r="J748" s="174"/>
      <c r="V748" s="17"/>
      <c r="AA748" s="174" t="s">
        <v>31</v>
      </c>
      <c r="AB748" s="174"/>
      <c r="AC748" s="174"/>
    </row>
    <row r="749" spans="1:43" x14ac:dyDescent="0.25">
      <c r="H749" s="174"/>
      <c r="I749" s="174"/>
      <c r="J749" s="174"/>
      <c r="V749" s="17"/>
      <c r="AA749" s="174"/>
      <c r="AB749" s="174"/>
      <c r="AC749" s="174"/>
    </row>
    <row r="750" spans="1:43" x14ac:dyDescent="0.25">
      <c r="V750" s="17"/>
    </row>
    <row r="751" spans="1:43" x14ac:dyDescent="0.25">
      <c r="V751" s="17"/>
    </row>
    <row r="752" spans="1:43" ht="23.25" x14ac:dyDescent="0.35">
      <c r="B752" s="24" t="s">
        <v>69</v>
      </c>
      <c r="V752" s="17"/>
      <c r="X752" s="22" t="s">
        <v>69</v>
      </c>
    </row>
    <row r="753" spans="2:41" ht="23.25" x14ac:dyDescent="0.35">
      <c r="B753" s="23" t="s">
        <v>32</v>
      </c>
      <c r="C753" s="20">
        <f>IF(X708="PAGADO",0,C713)</f>
        <v>-1000</v>
      </c>
      <c r="E753" s="175" t="s">
        <v>20</v>
      </c>
      <c r="F753" s="175"/>
      <c r="G753" s="175"/>
      <c r="H753" s="175"/>
      <c r="V753" s="17"/>
      <c r="X753" s="23" t="s">
        <v>32</v>
      </c>
      <c r="Y753" s="20">
        <f>IF(B1553="PAGADO",0,C758)</f>
        <v>-1000</v>
      </c>
      <c r="AA753" s="175" t="s">
        <v>20</v>
      </c>
      <c r="AB753" s="175"/>
      <c r="AC753" s="175"/>
      <c r="AD753" s="175"/>
    </row>
    <row r="754" spans="2:41" x14ac:dyDescent="0.25">
      <c r="B754" s="1" t="s">
        <v>0</v>
      </c>
      <c r="C754" s="19">
        <f>H769</f>
        <v>0</v>
      </c>
      <c r="E754" s="2" t="s">
        <v>1</v>
      </c>
      <c r="F754" s="2" t="s">
        <v>2</v>
      </c>
      <c r="G754" s="2" t="s">
        <v>3</v>
      </c>
      <c r="H754" s="2" t="s">
        <v>4</v>
      </c>
      <c r="N754" s="2" t="s">
        <v>1</v>
      </c>
      <c r="O754" s="2" t="s">
        <v>5</v>
      </c>
      <c r="P754" s="2" t="s">
        <v>4</v>
      </c>
      <c r="Q754" s="2" t="s">
        <v>6</v>
      </c>
      <c r="R754" s="2" t="s">
        <v>7</v>
      </c>
      <c r="S754" s="3"/>
      <c r="V754" s="17"/>
      <c r="X754" s="1" t="s">
        <v>0</v>
      </c>
      <c r="Y754" s="19">
        <f>AD769</f>
        <v>0</v>
      </c>
      <c r="AA754" s="2" t="s">
        <v>1</v>
      </c>
      <c r="AB754" s="2" t="s">
        <v>2</v>
      </c>
      <c r="AC754" s="2" t="s">
        <v>3</v>
      </c>
      <c r="AD754" s="2" t="s">
        <v>4</v>
      </c>
      <c r="AJ754" s="2" t="s">
        <v>1</v>
      </c>
      <c r="AK754" s="2" t="s">
        <v>5</v>
      </c>
      <c r="AL754" s="2" t="s">
        <v>4</v>
      </c>
      <c r="AM754" s="2" t="s">
        <v>6</v>
      </c>
      <c r="AN754" s="2" t="s">
        <v>7</v>
      </c>
      <c r="AO754" s="3"/>
    </row>
    <row r="755" spans="2:41" x14ac:dyDescent="0.25">
      <c r="C755" s="2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Y755" s="2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" t="s">
        <v>24</v>
      </c>
      <c r="C756" s="19">
        <f>IF(C753&gt;0,C753+C754,C754)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24</v>
      </c>
      <c r="Y756" s="19">
        <f>IF(Y753&gt;0,Y753+Y754,Y754)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9</v>
      </c>
      <c r="C757" s="20">
        <f>C781</f>
        <v>1000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9</v>
      </c>
      <c r="Y757" s="20">
        <f>Y781</f>
        <v>1000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6" t="s">
        <v>26</v>
      </c>
      <c r="C758" s="21">
        <f>C756-C757</f>
        <v>-1000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 t="s">
        <v>27</v>
      </c>
      <c r="Y758" s="21">
        <f>Y756-Y757</f>
        <v>-1000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 x14ac:dyDescent="0.35">
      <c r="B759" s="6"/>
      <c r="C759" s="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77" t="str">
        <f>IF(Y758&lt;0,"NO PAGAR","COBRAR'")</f>
        <v>NO PAGAR</v>
      </c>
      <c r="Y759" s="177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 x14ac:dyDescent="0.35">
      <c r="B760" s="177" t="str">
        <f>IF(C758&lt;0,"NO PAGAR","COBRAR'")</f>
        <v>NO PAGAR</v>
      </c>
      <c r="C760" s="17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6"/>
      <c r="Y760" s="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68" t="s">
        <v>9</v>
      </c>
      <c r="C761" s="16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8" t="s">
        <v>9</v>
      </c>
      <c r="Y761" s="16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IF(Y713&lt;0,"SALDO ADELANTADO","SALDO A FAVOR '")</f>
        <v>SALDO ADELANTADO</v>
      </c>
      <c r="C762" s="10">
        <f>IF(Y713&lt;=0,Y713*-1)</f>
        <v>1000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IF(C758&lt;0,"SALDO ADELANTADO","SALDO A FAVOR'")</f>
        <v>SALDO ADELANTADO</v>
      </c>
      <c r="Y762" s="10">
        <f>IF(C758&lt;=0,C758*-1)</f>
        <v>1000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R771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AN771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170" t="s">
        <v>7</v>
      </c>
      <c r="F769" s="171"/>
      <c r="G769" s="172"/>
      <c r="H769" s="5">
        <f>SUM(H755:H768)</f>
        <v>0</v>
      </c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170" t="s">
        <v>7</v>
      </c>
      <c r="AB769" s="171"/>
      <c r="AC769" s="172"/>
      <c r="AD769" s="5">
        <f>SUM(AD755:AD768)</f>
        <v>0</v>
      </c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3"/>
      <c r="F770" s="13"/>
      <c r="G770" s="13"/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"/>
      <c r="AB770" s="13"/>
      <c r="AC770" s="13"/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N771" s="170" t="s">
        <v>7</v>
      </c>
      <c r="O771" s="171"/>
      <c r="P771" s="171"/>
      <c r="Q771" s="172"/>
      <c r="R771" s="18">
        <f>SUM(R755:R770)</f>
        <v>0</v>
      </c>
      <c r="S771" s="3"/>
      <c r="V771" s="17"/>
      <c r="X771" s="12"/>
      <c r="Y771" s="10"/>
      <c r="AJ771" s="170" t="s">
        <v>7</v>
      </c>
      <c r="AK771" s="171"/>
      <c r="AL771" s="171"/>
      <c r="AM771" s="172"/>
      <c r="AN771" s="18">
        <f>SUM(AN755:AN770)</f>
        <v>0</v>
      </c>
      <c r="AO771" s="3"/>
    </row>
    <row r="772" spans="2:41" x14ac:dyDescent="0.25">
      <c r="B772" s="12"/>
      <c r="C772" s="10"/>
      <c r="V772" s="17"/>
      <c r="X772" s="12"/>
      <c r="Y772" s="10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E774" s="14"/>
      <c r="V774" s="17"/>
      <c r="X774" s="12"/>
      <c r="Y774" s="10"/>
      <c r="AA774" s="14"/>
    </row>
    <row r="775" spans="2:41" x14ac:dyDescent="0.25">
      <c r="B775" s="12"/>
      <c r="C775" s="10"/>
      <c r="V775" s="17"/>
      <c r="X775" s="12"/>
      <c r="Y775" s="10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1000</v>
      </c>
      <c r="D781" t="s">
        <v>22</v>
      </c>
      <c r="E781" t="s">
        <v>21</v>
      </c>
      <c r="V781" s="17"/>
      <c r="X781" s="15" t="s">
        <v>18</v>
      </c>
      <c r="Y781" s="16">
        <f>SUM(Y762:Y780)</f>
        <v>1000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173" t="s">
        <v>29</v>
      </c>
      <c r="AD795" s="173"/>
      <c r="AE795" s="173"/>
    </row>
    <row r="796" spans="2:31" x14ac:dyDescent="0.25">
      <c r="H796" s="174" t="s">
        <v>28</v>
      </c>
      <c r="I796" s="174"/>
      <c r="J796" s="174"/>
      <c r="V796" s="17"/>
      <c r="AC796" s="173"/>
      <c r="AD796" s="173"/>
      <c r="AE796" s="173"/>
    </row>
    <row r="797" spans="2:31" x14ac:dyDescent="0.25">
      <c r="H797" s="174"/>
      <c r="I797" s="174"/>
      <c r="J797" s="174"/>
      <c r="V797" s="17"/>
      <c r="AC797" s="173"/>
      <c r="AD797" s="173"/>
      <c r="AE797" s="173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IF(X753="PAGADO",0,Y758)</f>
        <v>-1000</v>
      </c>
      <c r="E801" s="175" t="s">
        <v>20</v>
      </c>
      <c r="F801" s="175"/>
      <c r="G801" s="175"/>
      <c r="H801" s="175"/>
      <c r="V801" s="17"/>
      <c r="X801" s="23" t="s">
        <v>32</v>
      </c>
      <c r="Y801" s="20">
        <f>IF(B801="PAGADO",0,C806)</f>
        <v>-1000</v>
      </c>
      <c r="AA801" s="175" t="s">
        <v>20</v>
      </c>
      <c r="AB801" s="175"/>
      <c r="AC801" s="175"/>
      <c r="AD801" s="175"/>
    </row>
    <row r="802" spans="2:41" x14ac:dyDescent="0.25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" t="s">
        <v>24</v>
      </c>
      <c r="C804" s="19">
        <f>IF(C801&gt;0,C801+C802,C802)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IF(Y801&gt;0,Y802+Y801,Y802)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1000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1000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-1000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-1000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176" t="str">
        <f>IF(C806&lt;0,"NO PAGAR","COBRAR")</f>
        <v>NO PAGAR</v>
      </c>
      <c r="C807" s="176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76" t="str">
        <f>IF(Y806&lt;0,"NO PAGAR","COBRAR")</f>
        <v>NO PAGAR</v>
      </c>
      <c r="Y807" s="17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68" t="s">
        <v>9</v>
      </c>
      <c r="C808" s="169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68" t="s">
        <v>9</v>
      </c>
      <c r="Y808" s="16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IF(Y753&lt;=0,Y753*-1)</f>
        <v>1000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1000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17</v>
      </c>
      <c r="C817" s="10"/>
      <c r="E817" s="170" t="s">
        <v>7</v>
      </c>
      <c r="F817" s="171"/>
      <c r="G817" s="172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70" t="s">
        <v>7</v>
      </c>
      <c r="AB817" s="171"/>
      <c r="AC817" s="172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170" t="s">
        <v>7</v>
      </c>
      <c r="O819" s="171"/>
      <c r="P819" s="171"/>
      <c r="Q819" s="172"/>
      <c r="R819" s="18">
        <f>SUM(R803:R818)</f>
        <v>0</v>
      </c>
      <c r="S819" s="3"/>
      <c r="V819" s="17"/>
      <c r="X819" s="12"/>
      <c r="Y819" s="10"/>
      <c r="AJ819" s="170" t="s">
        <v>7</v>
      </c>
      <c r="AK819" s="171"/>
      <c r="AL819" s="171"/>
      <c r="AM819" s="172"/>
      <c r="AN819" s="18">
        <f>SUM(AN803:AN818)</f>
        <v>0</v>
      </c>
      <c r="AO819" s="3"/>
    </row>
    <row r="820" spans="2:41" x14ac:dyDescent="0.25">
      <c r="B820" s="12"/>
      <c r="C820" s="10"/>
      <c r="V820" s="17"/>
      <c r="X820" s="12"/>
      <c r="Y820" s="10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E822" s="14"/>
      <c r="V822" s="17"/>
      <c r="X822" s="12"/>
      <c r="Y822" s="10"/>
      <c r="AA822" s="14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1000</v>
      </c>
      <c r="V828" s="17"/>
      <c r="X828" s="15" t="s">
        <v>18</v>
      </c>
      <c r="Y828" s="16">
        <f>SUM(Y809:Y827)</f>
        <v>1000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x14ac:dyDescent="0.25">
      <c r="H841" s="174" t="s">
        <v>30</v>
      </c>
      <c r="I841" s="174"/>
      <c r="J841" s="174"/>
      <c r="V841" s="17"/>
      <c r="AA841" s="174" t="s">
        <v>31</v>
      </c>
      <c r="AB841" s="174"/>
      <c r="AC841" s="174"/>
    </row>
    <row r="842" spans="1:43" x14ac:dyDescent="0.25">
      <c r="H842" s="174"/>
      <c r="I842" s="174"/>
      <c r="J842" s="174"/>
      <c r="V842" s="17"/>
      <c r="AA842" s="174"/>
      <c r="AB842" s="174"/>
      <c r="AC842" s="174"/>
    </row>
    <row r="843" spans="1:43" x14ac:dyDescent="0.25">
      <c r="V843" s="17"/>
    </row>
    <row r="844" spans="1:43" x14ac:dyDescent="0.25">
      <c r="V844" s="17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32</v>
      </c>
      <c r="C846" s="20">
        <f>IF(X801="PAGADO",0,C806)</f>
        <v>-1000</v>
      </c>
      <c r="E846" s="175" t="s">
        <v>20</v>
      </c>
      <c r="F846" s="175"/>
      <c r="G846" s="175"/>
      <c r="H846" s="175"/>
      <c r="V846" s="17"/>
      <c r="X846" s="23" t="s">
        <v>32</v>
      </c>
      <c r="Y846" s="20">
        <f>IF(B1646="PAGADO",0,C851)</f>
        <v>-1000</v>
      </c>
      <c r="AA846" s="175" t="s">
        <v>20</v>
      </c>
      <c r="AB846" s="175"/>
      <c r="AC846" s="175"/>
      <c r="AD846" s="175"/>
    </row>
    <row r="847" spans="1:43" x14ac:dyDescent="0.25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C874</f>
        <v>1000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1000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-1000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-1000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77" t="str">
        <f>IF(Y851&lt;0,"NO PAGAR","COBRAR'")</f>
        <v>NO PAGAR</v>
      </c>
      <c r="Y852" s="177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177" t="str">
        <f>IF(C851&lt;0,"NO PAGAR","COBRAR'")</f>
        <v>NO PAGAR</v>
      </c>
      <c r="C853" s="17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68" t="s">
        <v>9</v>
      </c>
      <c r="C854" s="16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8" t="s">
        <v>9</v>
      </c>
      <c r="Y854" s="16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IF(Y806&lt;0,"SALDO ADELANTADO","SALDO A FAVOR '")</f>
        <v>SALDO ADELANTADO</v>
      </c>
      <c r="C855" s="10">
        <f>IF(Y806&lt;=0,Y806*-1)</f>
        <v>1000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1000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170" t="s">
        <v>7</v>
      </c>
      <c r="F862" s="171"/>
      <c r="G862" s="172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70" t="s">
        <v>7</v>
      </c>
      <c r="AB862" s="171"/>
      <c r="AC862" s="172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N864" s="170" t="s">
        <v>7</v>
      </c>
      <c r="O864" s="171"/>
      <c r="P864" s="171"/>
      <c r="Q864" s="172"/>
      <c r="R864" s="18">
        <f>SUM(R848:R863)</f>
        <v>0</v>
      </c>
      <c r="S864" s="3"/>
      <c r="V864" s="17"/>
      <c r="X864" s="12"/>
      <c r="Y864" s="10"/>
      <c r="AJ864" s="170" t="s">
        <v>7</v>
      </c>
      <c r="AK864" s="171"/>
      <c r="AL864" s="171"/>
      <c r="AM864" s="172"/>
      <c r="AN864" s="18">
        <f>SUM(AN848:AN863)</f>
        <v>0</v>
      </c>
      <c r="AO864" s="3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E867" s="14"/>
      <c r="V867" s="17"/>
      <c r="X867" s="12"/>
      <c r="Y867" s="10"/>
      <c r="AA867" s="14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2"/>
      <c r="C869" s="10"/>
      <c r="V869" s="17"/>
      <c r="X869" s="12"/>
      <c r="Y869" s="10"/>
    </row>
    <row r="870" spans="2:27" x14ac:dyDescent="0.25">
      <c r="B870" s="12"/>
      <c r="C870" s="10"/>
      <c r="V870" s="17"/>
      <c r="X870" s="12"/>
      <c r="Y870" s="10"/>
    </row>
    <row r="871" spans="2:27" x14ac:dyDescent="0.25">
      <c r="B871" s="12"/>
      <c r="C871" s="10"/>
      <c r="V871" s="17"/>
      <c r="X871" s="12"/>
      <c r="Y871" s="10"/>
    </row>
    <row r="872" spans="2:27" x14ac:dyDescent="0.25">
      <c r="B872" s="12"/>
      <c r="C872" s="10"/>
      <c r="V872" s="17"/>
      <c r="X872" s="12"/>
      <c r="Y872" s="10"/>
    </row>
    <row r="873" spans="2:27" x14ac:dyDescent="0.25">
      <c r="B873" s="11"/>
      <c r="C873" s="10"/>
      <c r="V873" s="17"/>
      <c r="X873" s="11"/>
      <c r="Y873" s="10"/>
    </row>
    <row r="874" spans="2:27" x14ac:dyDescent="0.25">
      <c r="B874" s="15" t="s">
        <v>18</v>
      </c>
      <c r="C874" s="16">
        <f>SUM(C855:C873)</f>
        <v>1000</v>
      </c>
      <c r="D874" t="s">
        <v>22</v>
      </c>
      <c r="E874" t="s">
        <v>21</v>
      </c>
      <c r="V874" s="17"/>
      <c r="X874" s="15" t="s">
        <v>18</v>
      </c>
      <c r="Y874" s="16">
        <f>SUM(Y855:Y873)</f>
        <v>1000</v>
      </c>
      <c r="Z874" t="s">
        <v>22</v>
      </c>
      <c r="AA874" t="s">
        <v>21</v>
      </c>
    </row>
    <row r="875" spans="2:27" x14ac:dyDescent="0.25">
      <c r="E875" s="1" t="s">
        <v>19</v>
      </c>
      <c r="V875" s="17"/>
      <c r="AA875" s="1" t="s">
        <v>19</v>
      </c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</row>
    <row r="889" spans="2:41" x14ac:dyDescent="0.25">
      <c r="V889" s="17"/>
      <c r="AC889" s="173" t="s">
        <v>29</v>
      </c>
      <c r="AD889" s="173"/>
      <c r="AE889" s="173"/>
    </row>
    <row r="890" spans="2:41" x14ac:dyDescent="0.25">
      <c r="H890" s="174" t="s">
        <v>28</v>
      </c>
      <c r="I890" s="174"/>
      <c r="J890" s="174"/>
      <c r="V890" s="17"/>
      <c r="AC890" s="173"/>
      <c r="AD890" s="173"/>
      <c r="AE890" s="173"/>
    </row>
    <row r="891" spans="2:41" x14ac:dyDescent="0.25">
      <c r="H891" s="174"/>
      <c r="I891" s="174"/>
      <c r="J891" s="174"/>
      <c r="V891" s="17"/>
      <c r="AC891" s="173"/>
      <c r="AD891" s="173"/>
      <c r="AE891" s="173"/>
    </row>
    <row r="892" spans="2:41" x14ac:dyDescent="0.25">
      <c r="V892" s="17"/>
    </row>
    <row r="893" spans="2:41" x14ac:dyDescent="0.25">
      <c r="V893" s="17"/>
    </row>
    <row r="894" spans="2:41" ht="23.25" x14ac:dyDescent="0.35">
      <c r="B894" s="22" t="s">
        <v>71</v>
      </c>
      <c r="V894" s="17"/>
      <c r="X894" s="22" t="s">
        <v>71</v>
      </c>
    </row>
    <row r="895" spans="2:41" ht="23.25" x14ac:dyDescent="0.35">
      <c r="B895" s="23" t="s">
        <v>32</v>
      </c>
      <c r="C895" s="20">
        <f>IF(X846="PAGADO",0,Y851)</f>
        <v>-1000</v>
      </c>
      <c r="E895" s="175" t="s">
        <v>20</v>
      </c>
      <c r="F895" s="175"/>
      <c r="G895" s="175"/>
      <c r="H895" s="175"/>
      <c r="V895" s="17"/>
      <c r="X895" s="23" t="s">
        <v>32</v>
      </c>
      <c r="Y895" s="20">
        <f>IF(B895="PAGADO",0,C900)</f>
        <v>-1000</v>
      </c>
      <c r="AA895" s="175" t="s">
        <v>20</v>
      </c>
      <c r="AB895" s="175"/>
      <c r="AC895" s="175"/>
      <c r="AD895" s="175"/>
    </row>
    <row r="896" spans="2:41" x14ac:dyDescent="0.25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 x14ac:dyDescent="0.25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9</v>
      </c>
      <c r="C899" s="20">
        <f>C922</f>
        <v>1000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1000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6" t="s">
        <v>25</v>
      </c>
      <c r="C900" s="21">
        <f>C898-C899</f>
        <v>-1000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-1000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 x14ac:dyDescent="0.4">
      <c r="B901" s="176" t="str">
        <f>IF(C900&lt;0,"NO PAGAR","COBRAR")</f>
        <v>NO PAGAR</v>
      </c>
      <c r="C901" s="176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76" t="str">
        <f>IF(Y900&lt;0,"NO PAGAR","COBRAR")</f>
        <v>NO PAGAR</v>
      </c>
      <c r="Y901" s="176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68" t="s">
        <v>9</v>
      </c>
      <c r="C902" s="16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68" t="s">
        <v>9</v>
      </c>
      <c r="Y902" s="16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9" t="str">
        <f>IF(C936&lt;0,"SALDO A FAVOR","SALDO ADELANTAD0'")</f>
        <v>SALDO ADELANTAD0'</v>
      </c>
      <c r="C903" s="10">
        <f>IF(Y851&lt;=0,Y851*-1)</f>
        <v>1000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1000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17</v>
      </c>
      <c r="C911" s="10"/>
      <c r="E911" s="170" t="s">
        <v>7</v>
      </c>
      <c r="F911" s="171"/>
      <c r="G911" s="172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70" t="s">
        <v>7</v>
      </c>
      <c r="AB911" s="171"/>
      <c r="AC911" s="172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 x14ac:dyDescent="0.25">
      <c r="B913" s="12"/>
      <c r="C913" s="10"/>
      <c r="N913" s="170" t="s">
        <v>7</v>
      </c>
      <c r="O913" s="171"/>
      <c r="P913" s="171"/>
      <c r="Q913" s="172"/>
      <c r="R913" s="18">
        <f>SUM(R897:R912)</f>
        <v>0</v>
      </c>
      <c r="S913" s="3"/>
      <c r="V913" s="17"/>
      <c r="X913" s="12"/>
      <c r="Y913" s="10"/>
      <c r="AJ913" s="170" t="s">
        <v>7</v>
      </c>
      <c r="AK913" s="171"/>
      <c r="AL913" s="171"/>
      <c r="AM913" s="172"/>
      <c r="AN913" s="18">
        <f>SUM(AN897:AN912)</f>
        <v>0</v>
      </c>
      <c r="AO913" s="3"/>
    </row>
    <row r="914" spans="2:41" x14ac:dyDescent="0.25">
      <c r="B914" s="12"/>
      <c r="C914" s="10"/>
      <c r="V914" s="17"/>
      <c r="X914" s="12"/>
      <c r="Y914" s="10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E916" s="14"/>
      <c r="V916" s="17"/>
      <c r="X916" s="12"/>
      <c r="Y916" s="10"/>
      <c r="AA916" s="14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1"/>
      <c r="C921" s="10"/>
      <c r="V921" s="17"/>
      <c r="X921" s="11"/>
      <c r="Y921" s="10"/>
    </row>
    <row r="922" spans="2:41" x14ac:dyDescent="0.25">
      <c r="B922" s="15" t="s">
        <v>18</v>
      </c>
      <c r="C922" s="16">
        <f>SUM(C903:C921)</f>
        <v>1000</v>
      </c>
      <c r="V922" s="17"/>
      <c r="X922" s="15" t="s">
        <v>18</v>
      </c>
      <c r="Y922" s="16">
        <f>SUM(Y903:Y921)</f>
        <v>1000</v>
      </c>
    </row>
    <row r="923" spans="2:41" x14ac:dyDescent="0.25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 x14ac:dyDescent="0.25">
      <c r="E924" s="1" t="s">
        <v>19</v>
      </c>
      <c r="V924" s="17"/>
      <c r="AA924" s="1" t="s">
        <v>19</v>
      </c>
    </row>
    <row r="925" spans="2:41" x14ac:dyDescent="0.25">
      <c r="V925" s="17"/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 x14ac:dyDescent="0.25">
      <c r="V934" s="17"/>
    </row>
    <row r="935" spans="1:43" x14ac:dyDescent="0.25">
      <c r="H935" s="174" t="s">
        <v>30</v>
      </c>
      <c r="I935" s="174"/>
      <c r="J935" s="174"/>
      <c r="V935" s="17"/>
      <c r="AA935" s="174" t="s">
        <v>31</v>
      </c>
      <c r="AB935" s="174"/>
      <c r="AC935" s="174"/>
    </row>
    <row r="936" spans="1:43" x14ac:dyDescent="0.25">
      <c r="H936" s="174"/>
      <c r="I936" s="174"/>
      <c r="J936" s="174"/>
      <c r="V936" s="17"/>
      <c r="AA936" s="174"/>
      <c r="AB936" s="174"/>
      <c r="AC936" s="174"/>
    </row>
    <row r="937" spans="1:43" x14ac:dyDescent="0.25">
      <c r="V937" s="17"/>
    </row>
    <row r="938" spans="1:43" x14ac:dyDescent="0.25">
      <c r="V938" s="17"/>
    </row>
    <row r="939" spans="1:43" ht="23.25" x14ac:dyDescent="0.35">
      <c r="B939" s="24" t="s">
        <v>73</v>
      </c>
      <c r="V939" s="17"/>
      <c r="X939" s="22" t="s">
        <v>71</v>
      </c>
    </row>
    <row r="940" spans="1:43" ht="23.25" x14ac:dyDescent="0.35">
      <c r="B940" s="23" t="s">
        <v>32</v>
      </c>
      <c r="C940" s="20">
        <f>IF(X895="PAGADO",0,C900)</f>
        <v>-1000</v>
      </c>
      <c r="E940" s="175" t="s">
        <v>20</v>
      </c>
      <c r="F940" s="175"/>
      <c r="G940" s="175"/>
      <c r="H940" s="175"/>
      <c r="V940" s="17"/>
      <c r="X940" s="23" t="s">
        <v>32</v>
      </c>
      <c r="Y940" s="20">
        <f>IF(B1740="PAGADO",0,C945)</f>
        <v>-1000</v>
      </c>
      <c r="AA940" s="175" t="s">
        <v>20</v>
      </c>
      <c r="AB940" s="175"/>
      <c r="AC940" s="175"/>
      <c r="AD940" s="175"/>
    </row>
    <row r="941" spans="1:43" x14ac:dyDescent="0.25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 x14ac:dyDescent="0.25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" t="s">
        <v>9</v>
      </c>
      <c r="C944" s="20">
        <f>C968</f>
        <v>1000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1000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6" t="s">
        <v>26</v>
      </c>
      <c r="C945" s="21">
        <f>C943-C944</f>
        <v>-1000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-1000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77" t="str">
        <f>IF(Y945&lt;0,"NO PAGAR","COBRAR'")</f>
        <v>NO PAGAR</v>
      </c>
      <c r="Y946" s="177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 x14ac:dyDescent="0.35">
      <c r="B947" s="177" t="str">
        <f>IF(C945&lt;0,"NO PAGAR","COBRAR'")</f>
        <v>NO PAGAR</v>
      </c>
      <c r="C947" s="17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68" t="s">
        <v>9</v>
      </c>
      <c r="C948" s="16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8" t="s">
        <v>9</v>
      </c>
      <c r="Y948" s="16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IF(Y900&lt;0,"SALDO ADELANTADO","SALDO A FAVOR '")</f>
        <v>SALDO ADELANTADO</v>
      </c>
      <c r="C949" s="10">
        <f>IF(Y900&lt;=0,Y900*-1)</f>
        <v>1000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1000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170" t="s">
        <v>7</v>
      </c>
      <c r="F956" s="171"/>
      <c r="G956" s="172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70" t="s">
        <v>7</v>
      </c>
      <c r="AB956" s="171"/>
      <c r="AC956" s="172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N958" s="170" t="s">
        <v>7</v>
      </c>
      <c r="O958" s="171"/>
      <c r="P958" s="171"/>
      <c r="Q958" s="172"/>
      <c r="R958" s="18">
        <f>SUM(R942:R957)</f>
        <v>0</v>
      </c>
      <c r="S958" s="3"/>
      <c r="V958" s="17"/>
      <c r="X958" s="12"/>
      <c r="Y958" s="10"/>
      <c r="AJ958" s="170" t="s">
        <v>7</v>
      </c>
      <c r="AK958" s="171"/>
      <c r="AL958" s="171"/>
      <c r="AM958" s="172"/>
      <c r="AN958" s="18">
        <f>SUM(AN942:AN957)</f>
        <v>0</v>
      </c>
      <c r="AO958" s="3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E961" s="14"/>
      <c r="V961" s="17"/>
      <c r="X961" s="12"/>
      <c r="Y961" s="10"/>
      <c r="AA961" s="14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1000</v>
      </c>
      <c r="D968" t="s">
        <v>22</v>
      </c>
      <c r="E968" t="s">
        <v>21</v>
      </c>
      <c r="V968" s="17"/>
      <c r="X968" s="15" t="s">
        <v>18</v>
      </c>
      <c r="Y968" s="16">
        <f>SUM(Y949:Y967)</f>
        <v>1000</v>
      </c>
      <c r="Z968" t="s">
        <v>22</v>
      </c>
      <c r="AA968" t="s">
        <v>21</v>
      </c>
    </row>
    <row r="969" spans="2:27" x14ac:dyDescent="0.25">
      <c r="E969" s="1" t="s">
        <v>19</v>
      </c>
      <c r="V969" s="17"/>
      <c r="AA969" s="1" t="s">
        <v>19</v>
      </c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  <c r="AC982" s="173" t="s">
        <v>29</v>
      </c>
      <c r="AD982" s="173"/>
      <c r="AE982" s="173"/>
    </row>
    <row r="983" spans="2:41" x14ac:dyDescent="0.25">
      <c r="H983" s="174" t="s">
        <v>28</v>
      </c>
      <c r="I983" s="174"/>
      <c r="J983" s="174"/>
      <c r="V983" s="17"/>
      <c r="AC983" s="173"/>
      <c r="AD983" s="173"/>
      <c r="AE983" s="173"/>
    </row>
    <row r="984" spans="2:41" x14ac:dyDescent="0.25">
      <c r="H984" s="174"/>
      <c r="I984" s="174"/>
      <c r="J984" s="174"/>
      <c r="V984" s="17"/>
      <c r="AC984" s="173"/>
      <c r="AD984" s="173"/>
      <c r="AE984" s="173"/>
    </row>
    <row r="985" spans="2:41" x14ac:dyDescent="0.25">
      <c r="V985" s="17"/>
    </row>
    <row r="986" spans="2:41" x14ac:dyDescent="0.25">
      <c r="V986" s="17"/>
    </row>
    <row r="987" spans="2:41" ht="23.25" x14ac:dyDescent="0.35">
      <c r="B987" s="22" t="s">
        <v>72</v>
      </c>
      <c r="V987" s="17"/>
      <c r="X987" s="22" t="s">
        <v>74</v>
      </c>
    </row>
    <row r="988" spans="2:41" ht="23.25" x14ac:dyDescent="0.35">
      <c r="B988" s="23" t="s">
        <v>32</v>
      </c>
      <c r="C988" s="20">
        <f>IF(X940="PAGADO",0,Y945)</f>
        <v>-1000</v>
      </c>
      <c r="E988" s="175" t="s">
        <v>20</v>
      </c>
      <c r="F988" s="175"/>
      <c r="G988" s="175"/>
      <c r="H988" s="175"/>
      <c r="V988" s="17"/>
      <c r="X988" s="23" t="s">
        <v>32</v>
      </c>
      <c r="Y988" s="20">
        <f>IF(B988="PAGADO",0,C993)</f>
        <v>-1000</v>
      </c>
      <c r="AA988" s="175" t="s">
        <v>20</v>
      </c>
      <c r="AB988" s="175"/>
      <c r="AC988" s="175"/>
      <c r="AD988" s="175"/>
    </row>
    <row r="989" spans="2:41" x14ac:dyDescent="0.25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 x14ac:dyDescent="0.25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" t="s">
        <v>9</v>
      </c>
      <c r="C992" s="20">
        <f>C1015</f>
        <v>1000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1000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6" t="s">
        <v>25</v>
      </c>
      <c r="C993" s="21">
        <f>C991-C992</f>
        <v>-1000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-1000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 x14ac:dyDescent="0.4">
      <c r="B994" s="176" t="str">
        <f>IF(C993&lt;0,"NO PAGAR","COBRAR")</f>
        <v>NO PAGAR</v>
      </c>
      <c r="C994" s="176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76" t="str">
        <f>IF(Y993&lt;0,"NO PAGAR","COBRAR")</f>
        <v>NO PAGAR</v>
      </c>
      <c r="Y994" s="176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68" t="s">
        <v>9</v>
      </c>
      <c r="C995" s="16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68" t="s">
        <v>9</v>
      </c>
      <c r="Y995" s="16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9" t="str">
        <f>IF(C1029&lt;0,"SALDO A FAVOR","SALDO ADELANTAD0'")</f>
        <v>SALDO ADELANTAD0'</v>
      </c>
      <c r="C996" s="10">
        <f>IF(Y940&lt;=0,Y940*-1)</f>
        <v>1000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1000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17</v>
      </c>
      <c r="C1004" s="10"/>
      <c r="E1004" s="170" t="s">
        <v>7</v>
      </c>
      <c r="F1004" s="171"/>
      <c r="G1004" s="172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70" t="s">
        <v>7</v>
      </c>
      <c r="AB1004" s="171"/>
      <c r="AC1004" s="172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 x14ac:dyDescent="0.25">
      <c r="B1006" s="12"/>
      <c r="C1006" s="10"/>
      <c r="N1006" s="170" t="s">
        <v>7</v>
      </c>
      <c r="O1006" s="171"/>
      <c r="P1006" s="171"/>
      <c r="Q1006" s="172"/>
      <c r="R1006" s="18">
        <f>SUM(R990:R1005)</f>
        <v>0</v>
      </c>
      <c r="S1006" s="3"/>
      <c r="V1006" s="17"/>
      <c r="X1006" s="12"/>
      <c r="Y1006" s="10"/>
      <c r="AJ1006" s="170" t="s">
        <v>7</v>
      </c>
      <c r="AK1006" s="171"/>
      <c r="AL1006" s="171"/>
      <c r="AM1006" s="172"/>
      <c r="AN1006" s="18">
        <f>SUM(AN990:AN1005)</f>
        <v>0</v>
      </c>
      <c r="AO1006" s="3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2"/>
      <c r="C1009" s="10"/>
      <c r="E1009" s="14"/>
      <c r="V1009" s="17"/>
      <c r="X1009" s="12"/>
      <c r="Y1009" s="10"/>
      <c r="AA1009" s="14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2"/>
      <c r="C1013" s="10"/>
      <c r="V1013" s="17"/>
      <c r="X1013" s="12"/>
      <c r="Y1013" s="10"/>
    </row>
    <row r="1014" spans="1:43" x14ac:dyDescent="0.25">
      <c r="B1014" s="11"/>
      <c r="C1014" s="10"/>
      <c r="V1014" s="17"/>
      <c r="X1014" s="11"/>
      <c r="Y1014" s="10"/>
    </row>
    <row r="1015" spans="1:43" x14ac:dyDescent="0.25">
      <c r="B1015" s="15" t="s">
        <v>18</v>
      </c>
      <c r="C1015" s="16">
        <f>SUM(C996:C1014)</f>
        <v>1000</v>
      </c>
      <c r="V1015" s="17"/>
      <c r="X1015" s="15" t="s">
        <v>18</v>
      </c>
      <c r="Y1015" s="16">
        <f>SUM(Y996:Y1014)</f>
        <v>1000</v>
      </c>
    </row>
    <row r="1016" spans="1:43" x14ac:dyDescent="0.25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 x14ac:dyDescent="0.25">
      <c r="E1017" s="1" t="s">
        <v>19</v>
      </c>
      <c r="V1017" s="17"/>
      <c r="AA1017" s="1" t="s">
        <v>19</v>
      </c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V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V1027" s="17"/>
    </row>
    <row r="1028" spans="1:43" x14ac:dyDescent="0.25">
      <c r="H1028" s="174" t="s">
        <v>30</v>
      </c>
      <c r="I1028" s="174"/>
      <c r="J1028" s="174"/>
      <c r="V1028" s="17"/>
      <c r="AA1028" s="174" t="s">
        <v>31</v>
      </c>
      <c r="AB1028" s="174"/>
      <c r="AC1028" s="174"/>
    </row>
    <row r="1029" spans="1:43" x14ac:dyDescent="0.25">
      <c r="H1029" s="174"/>
      <c r="I1029" s="174"/>
      <c r="J1029" s="174"/>
      <c r="V1029" s="17"/>
      <c r="AA1029" s="174"/>
      <c r="AB1029" s="174"/>
      <c r="AC1029" s="174"/>
    </row>
    <row r="1030" spans="1:43" x14ac:dyDescent="0.25">
      <c r="V1030" s="17"/>
    </row>
    <row r="1031" spans="1:43" x14ac:dyDescent="0.25">
      <c r="V1031" s="17"/>
    </row>
    <row r="1032" spans="1:43" ht="23.25" x14ac:dyDescent="0.35">
      <c r="B1032" s="24" t="s">
        <v>72</v>
      </c>
      <c r="V1032" s="17"/>
      <c r="X1032" s="22" t="s">
        <v>72</v>
      </c>
    </row>
    <row r="1033" spans="1:43" ht="23.25" x14ac:dyDescent="0.35">
      <c r="B1033" s="23" t="s">
        <v>32</v>
      </c>
      <c r="C1033" s="20">
        <f>IF(X988="PAGADO",0,C993)</f>
        <v>-1000</v>
      </c>
      <c r="E1033" s="175" t="s">
        <v>20</v>
      </c>
      <c r="F1033" s="175"/>
      <c r="G1033" s="175"/>
      <c r="H1033" s="175"/>
      <c r="V1033" s="17"/>
      <c r="X1033" s="23" t="s">
        <v>32</v>
      </c>
      <c r="Y1033" s="20">
        <f>IF(B1833="PAGADO",0,C1038)</f>
        <v>-1000</v>
      </c>
      <c r="AA1033" s="175" t="s">
        <v>20</v>
      </c>
      <c r="AB1033" s="175"/>
      <c r="AC1033" s="175"/>
      <c r="AD1033" s="175"/>
    </row>
    <row r="1034" spans="1:43" x14ac:dyDescent="0.25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 x14ac:dyDescent="0.25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1" t="s">
        <v>9</v>
      </c>
      <c r="C1037" s="20">
        <f>C1061</f>
        <v>1000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1000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x14ac:dyDescent="0.25">
      <c r="B1038" s="6" t="s">
        <v>26</v>
      </c>
      <c r="C1038" s="21">
        <f>C1036-C1037</f>
        <v>-1000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-1000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77" t="str">
        <f>IF(Y1038&lt;0,"NO PAGAR","COBRAR'")</f>
        <v>NO PAGAR</v>
      </c>
      <c r="Y1039" s="177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 x14ac:dyDescent="0.35">
      <c r="B1040" s="177" t="str">
        <f>IF(C1038&lt;0,"NO PAGAR","COBRAR'")</f>
        <v>NO PAGAR</v>
      </c>
      <c r="C1040" s="17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68" t="s">
        <v>9</v>
      </c>
      <c r="C1041" s="16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8" t="s">
        <v>9</v>
      </c>
      <c r="Y1041" s="16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IF(Y993&lt;0,"SALDO ADELANTADO","SALDO A FAVOR '")</f>
        <v>SALDO ADELANTADO</v>
      </c>
      <c r="C1042" s="10">
        <f>IF(Y993&lt;=0,Y993*-1)</f>
        <v>1000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1000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170" t="s">
        <v>7</v>
      </c>
      <c r="F1049" s="171"/>
      <c r="G1049" s="172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70" t="s">
        <v>7</v>
      </c>
      <c r="AB1049" s="171"/>
      <c r="AC1049" s="172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N1051" s="170" t="s">
        <v>7</v>
      </c>
      <c r="O1051" s="171"/>
      <c r="P1051" s="171"/>
      <c r="Q1051" s="172"/>
      <c r="R1051" s="18">
        <f>SUM(R1035:R1050)</f>
        <v>0</v>
      </c>
      <c r="S1051" s="3"/>
      <c r="V1051" s="17"/>
      <c r="X1051" s="12"/>
      <c r="Y1051" s="10"/>
      <c r="AJ1051" s="170" t="s">
        <v>7</v>
      </c>
      <c r="AK1051" s="171"/>
      <c r="AL1051" s="171"/>
      <c r="AM1051" s="172"/>
      <c r="AN1051" s="18">
        <f>SUM(AN1035:AN1050)</f>
        <v>0</v>
      </c>
      <c r="AO1051" s="3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E1054" s="14"/>
      <c r="V1054" s="17"/>
      <c r="X1054" s="12"/>
      <c r="Y1054" s="10"/>
      <c r="AA1054" s="14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1"/>
      <c r="C1060" s="10"/>
      <c r="V1060" s="17"/>
      <c r="X1060" s="11"/>
      <c r="Y1060" s="10"/>
    </row>
    <row r="1061" spans="2:27" x14ac:dyDescent="0.25">
      <c r="B1061" s="15" t="s">
        <v>18</v>
      </c>
      <c r="C1061" s="16">
        <f>SUM(C1042:C1060)</f>
        <v>1000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1000</v>
      </c>
      <c r="Z1061" t="s">
        <v>22</v>
      </c>
      <c r="AA1061" t="s">
        <v>21</v>
      </c>
    </row>
    <row r="1062" spans="2:27" x14ac:dyDescent="0.25">
      <c r="E1062" s="1" t="s">
        <v>19</v>
      </c>
      <c r="V1062" s="17"/>
      <c r="AA1062" s="1" t="s">
        <v>19</v>
      </c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</sheetData>
  <mergeCells count="290"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H1028:J1029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H983:J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H935:J936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H890:J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H841:J842"/>
    <mergeCell ref="AA841:AC842"/>
    <mergeCell ref="E801:H801"/>
    <mergeCell ref="AA801:AD801"/>
    <mergeCell ref="B807:C807"/>
    <mergeCell ref="X807:Y807"/>
    <mergeCell ref="B808:C808"/>
    <mergeCell ref="X808:Y808"/>
    <mergeCell ref="E769:G769"/>
    <mergeCell ref="AA769:AC769"/>
    <mergeCell ref="N771:Q771"/>
    <mergeCell ref="AJ771:AM771"/>
    <mergeCell ref="AC795:AE797"/>
    <mergeCell ref="H796:J797"/>
    <mergeCell ref="E753:H753"/>
    <mergeCell ref="AA753:AD753"/>
    <mergeCell ref="X759:Y759"/>
    <mergeCell ref="B760:C760"/>
    <mergeCell ref="B761:C761"/>
    <mergeCell ref="X761:Y761"/>
    <mergeCell ref="E724:G724"/>
    <mergeCell ref="AA724:AC724"/>
    <mergeCell ref="N726:Q726"/>
    <mergeCell ref="AJ726:AM726"/>
    <mergeCell ref="H748:J749"/>
    <mergeCell ref="AA748:AC749"/>
    <mergeCell ref="E708:H708"/>
    <mergeCell ref="AA708:AD708"/>
    <mergeCell ref="B714:C714"/>
    <mergeCell ref="X714:Y714"/>
    <mergeCell ref="B715:C715"/>
    <mergeCell ref="X715:Y715"/>
    <mergeCell ref="E676:G676"/>
    <mergeCell ref="AA676:AC676"/>
    <mergeCell ref="N678:Q678"/>
    <mergeCell ref="AJ678:AM678"/>
    <mergeCell ref="AC702:AE704"/>
    <mergeCell ref="H703:J704"/>
    <mergeCell ref="E660:H660"/>
    <mergeCell ref="AA660:AD660"/>
    <mergeCell ref="X666:Y666"/>
    <mergeCell ref="B667:C667"/>
    <mergeCell ref="B668:C668"/>
    <mergeCell ref="X668:Y668"/>
    <mergeCell ref="E631:G631"/>
    <mergeCell ref="AA631:AC631"/>
    <mergeCell ref="N633:Q633"/>
    <mergeCell ref="AJ633:AM633"/>
    <mergeCell ref="H655:J656"/>
    <mergeCell ref="AA655:AC656"/>
    <mergeCell ref="E615:H615"/>
    <mergeCell ref="AA615:AD615"/>
    <mergeCell ref="B621:C621"/>
    <mergeCell ref="X621:Y621"/>
    <mergeCell ref="B622:C622"/>
    <mergeCell ref="X622:Y622"/>
    <mergeCell ref="E583:G583"/>
    <mergeCell ref="AA583:AC583"/>
    <mergeCell ref="N585:Q585"/>
    <mergeCell ref="AJ585:AM585"/>
    <mergeCell ref="AC609:AE611"/>
    <mergeCell ref="H610:J611"/>
    <mergeCell ref="E567:H567"/>
    <mergeCell ref="AA567:AD567"/>
    <mergeCell ref="X573:Y573"/>
    <mergeCell ref="B574:C574"/>
    <mergeCell ref="B575:C575"/>
    <mergeCell ref="X575:Y575"/>
    <mergeCell ref="E538:G538"/>
    <mergeCell ref="AA538:AC538"/>
    <mergeCell ref="N540:Q540"/>
    <mergeCell ref="AJ540:AM540"/>
    <mergeCell ref="H562:J563"/>
    <mergeCell ref="AA562:AC563"/>
    <mergeCell ref="E522:H522"/>
    <mergeCell ref="AA522:AD522"/>
    <mergeCell ref="B528:C528"/>
    <mergeCell ref="X528:Y528"/>
    <mergeCell ref="B529:C529"/>
    <mergeCell ref="X529:Y529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4"/>
  <sheetViews>
    <sheetView topLeftCell="A316" zoomScale="85" zoomScaleNormal="85" workbookViewId="0">
      <selection activeCell="H334" sqref="H334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73" t="s">
        <v>29</v>
      </c>
      <c r="AD2" s="173"/>
      <c r="AE2" s="173"/>
    </row>
    <row r="3" spans="2:41" x14ac:dyDescent="0.25">
      <c r="H3" s="174" t="s">
        <v>28</v>
      </c>
      <c r="I3" s="174"/>
      <c r="J3" s="174"/>
      <c r="V3" s="17"/>
      <c r="AC3" s="173"/>
      <c r="AD3" s="173"/>
      <c r="AE3" s="173"/>
    </row>
    <row r="4" spans="2:41" x14ac:dyDescent="0.25">
      <c r="H4" s="174"/>
      <c r="I4" s="174"/>
      <c r="J4" s="174"/>
      <c r="V4" s="17"/>
      <c r="AC4" s="173"/>
      <c r="AD4" s="173"/>
      <c r="AE4" s="173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75" t="s">
        <v>62</v>
      </c>
      <c r="F8" s="175"/>
      <c r="G8" s="175"/>
      <c r="H8" s="175"/>
      <c r="O8" s="185" t="s">
        <v>188</v>
      </c>
      <c r="P8" s="185"/>
      <c r="Q8" s="185"/>
      <c r="V8" s="17"/>
      <c r="X8" s="23" t="s">
        <v>156</v>
      </c>
      <c r="Y8" s="20">
        <f>IF(B8="PAGADO",0,C13)</f>
        <v>212.35000000000002</v>
      </c>
      <c r="AA8" s="175" t="s">
        <v>142</v>
      </c>
      <c r="AB8" s="175"/>
      <c r="AC8" s="175"/>
      <c r="AD8" s="175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70" t="s">
        <v>7</v>
      </c>
      <c r="AB24" s="171"/>
      <c r="AC24" s="17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70" t="s">
        <v>7</v>
      </c>
      <c r="O26" s="171"/>
      <c r="P26" s="171"/>
      <c r="Q26" s="172"/>
      <c r="R26" s="18">
        <f>SUM(R10:R25)</f>
        <v>282.64999999999998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x14ac:dyDescent="0.25">
      <c r="H49" s="174"/>
      <c r="I49" s="174"/>
      <c r="J49" s="174"/>
      <c r="V49" s="17"/>
      <c r="AA49" s="174"/>
      <c r="AB49" s="174"/>
      <c r="AC49" s="174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75" t="s">
        <v>142</v>
      </c>
      <c r="F53" s="175"/>
      <c r="G53" s="175"/>
      <c r="H53" s="175"/>
      <c r="V53" s="17"/>
      <c r="X53" s="23" t="s">
        <v>32</v>
      </c>
      <c r="Y53" s="20">
        <f>IF(B53="PAGADO",0,C58)</f>
        <v>142.09</v>
      </c>
      <c r="AA53" s="175" t="s">
        <v>253</v>
      </c>
      <c r="AB53" s="175"/>
      <c r="AC53" s="175"/>
      <c r="AD53" s="175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70" t="s">
        <v>7</v>
      </c>
      <c r="F69" s="171"/>
      <c r="G69" s="17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73" t="s">
        <v>29</v>
      </c>
      <c r="AD99" s="173"/>
      <c r="AE99" s="173"/>
    </row>
    <row r="100" spans="2:41" x14ac:dyDescent="0.25">
      <c r="H100" s="174" t="s">
        <v>28</v>
      </c>
      <c r="I100" s="174"/>
      <c r="J100" s="174"/>
      <c r="V100" s="17"/>
      <c r="AC100" s="173"/>
      <c r="AD100" s="173"/>
      <c r="AE100" s="173"/>
    </row>
    <row r="101" spans="2:41" x14ac:dyDescent="0.25">
      <c r="H101" s="174"/>
      <c r="I101" s="174"/>
      <c r="J101" s="174"/>
      <c r="V101" s="17"/>
      <c r="AC101" s="173"/>
      <c r="AD101" s="173"/>
      <c r="AE101" s="173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75" t="s">
        <v>62</v>
      </c>
      <c r="F105" s="175"/>
      <c r="G105" s="175"/>
      <c r="H105" s="175"/>
      <c r="V105" s="17"/>
      <c r="X105" s="23" t="s">
        <v>75</v>
      </c>
      <c r="Y105" s="20">
        <f>IF(B105="PAGADO",0,C110)</f>
        <v>0</v>
      </c>
      <c r="AA105" s="175" t="s">
        <v>311</v>
      </c>
      <c r="AB105" s="175"/>
      <c r="AC105" s="175"/>
      <c r="AD105" s="175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76" t="str">
        <f>IF(C110&lt;0,"NO PAGAR","COBRAR")</f>
        <v>COBRAR</v>
      </c>
      <c r="C111" s="17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76" t="str">
        <f>IF(Y110&lt;0,"NO PAGAR","COBRAR")</f>
        <v>NO PAGAR</v>
      </c>
      <c r="Y111" s="17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68" t="s">
        <v>9</v>
      </c>
      <c r="C112" s="16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8" t="s">
        <v>9</v>
      </c>
      <c r="Y112" s="16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70" t="s">
        <v>7</v>
      </c>
      <c r="F121" s="171"/>
      <c r="G121" s="17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70" t="s">
        <v>7</v>
      </c>
      <c r="AB121" s="171"/>
      <c r="AC121" s="17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70" t="s">
        <v>7</v>
      </c>
      <c r="O123" s="171"/>
      <c r="P123" s="171"/>
      <c r="Q123" s="172"/>
      <c r="R123" s="18">
        <f>SUM(R107:R122)</f>
        <v>0</v>
      </c>
      <c r="S123" s="3"/>
      <c r="V123" s="17"/>
      <c r="X123" s="12"/>
      <c r="Y123" s="10"/>
      <c r="AJ123" s="170" t="s">
        <v>7</v>
      </c>
      <c r="AK123" s="171"/>
      <c r="AL123" s="171"/>
      <c r="AM123" s="172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74" t="s">
        <v>30</v>
      </c>
      <c r="I132" s="174"/>
      <c r="J132" s="174"/>
      <c r="V132" s="17"/>
      <c r="AA132" s="174" t="s">
        <v>31</v>
      </c>
      <c r="AB132" s="174"/>
      <c r="AC132" s="174"/>
    </row>
    <row r="133" spans="1:43" x14ac:dyDescent="0.25">
      <c r="H133" s="174"/>
      <c r="I133" s="174"/>
      <c r="J133" s="174"/>
      <c r="V133" s="17"/>
      <c r="AA133" s="174"/>
      <c r="AB133" s="174"/>
      <c r="AC133" s="174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75" t="s">
        <v>311</v>
      </c>
      <c r="F137" s="175"/>
      <c r="G137" s="175"/>
      <c r="H137" s="175"/>
      <c r="V137" s="17"/>
      <c r="X137" s="23" t="s">
        <v>82</v>
      </c>
      <c r="Y137" s="20">
        <f>IF(B137="PAGADO",0,C142)</f>
        <v>474.76</v>
      </c>
      <c r="AA137" s="175" t="s">
        <v>311</v>
      </c>
      <c r="AB137" s="175"/>
      <c r="AC137" s="175"/>
      <c r="AD137" s="175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77" t="str">
        <f>IF(Y142&lt;0,"NO PAGAR","COBRAR'")</f>
        <v>COBRAR'</v>
      </c>
      <c r="Y143" s="17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 x14ac:dyDescent="0.35">
      <c r="B144" s="177" t="str">
        <f>IF(C142&lt;0,"NO PAGAR","COBRAR'")</f>
        <v>COBRAR'</v>
      </c>
      <c r="C144" s="17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68" t="s">
        <v>9</v>
      </c>
      <c r="C145" s="16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68" t="s">
        <v>9</v>
      </c>
      <c r="Y145" s="16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70" t="s">
        <v>7</v>
      </c>
      <c r="F153" s="171"/>
      <c r="G153" s="17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70" t="s">
        <v>7</v>
      </c>
      <c r="AB153" s="171"/>
      <c r="AC153" s="17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70" t="s">
        <v>7</v>
      </c>
      <c r="O155" s="171"/>
      <c r="P155" s="171"/>
      <c r="Q155" s="172"/>
      <c r="R155" s="18">
        <f>SUM(R139:R154)</f>
        <v>20</v>
      </c>
      <c r="S155" s="3"/>
      <c r="V155" s="17"/>
      <c r="X155" s="12"/>
      <c r="Y155" s="10"/>
      <c r="AJ155" s="170" t="s">
        <v>7</v>
      </c>
      <c r="AK155" s="171"/>
      <c r="AL155" s="171"/>
      <c r="AM155" s="172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73" t="s">
        <v>29</v>
      </c>
      <c r="AD180" s="173"/>
      <c r="AE180" s="173"/>
    </row>
    <row r="181" spans="2:41" x14ac:dyDescent="0.25">
      <c r="H181" s="174" t="s">
        <v>28</v>
      </c>
      <c r="I181" s="174"/>
      <c r="J181" s="174"/>
      <c r="V181" s="17"/>
      <c r="AC181" s="173"/>
      <c r="AD181" s="173"/>
      <c r="AE181" s="173"/>
    </row>
    <row r="182" spans="2:41" x14ac:dyDescent="0.25">
      <c r="H182" s="174"/>
      <c r="I182" s="174"/>
      <c r="J182" s="174"/>
      <c r="V182" s="17"/>
      <c r="AC182" s="173"/>
      <c r="AD182" s="173"/>
      <c r="AE182" s="173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75" t="s">
        <v>253</v>
      </c>
      <c r="F186" s="175"/>
      <c r="G186" s="175"/>
      <c r="H186" s="175"/>
      <c r="V186" s="17"/>
      <c r="X186" s="23" t="s">
        <v>130</v>
      </c>
      <c r="Y186" s="20">
        <f>IF(B186="PAGADO",0,C191)</f>
        <v>1010</v>
      </c>
      <c r="AA186" s="175" t="s">
        <v>311</v>
      </c>
      <c r="AB186" s="175"/>
      <c r="AC186" s="175"/>
      <c r="AD186" s="175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76" t="str">
        <f>IF(C191&lt;0,"NO PAGAR","COBRAR")</f>
        <v>COBRAR</v>
      </c>
      <c r="C192" s="17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76" t="str">
        <f>IF(Y191&lt;0,"NO PAGAR","COBRAR")</f>
        <v>COBRAR</v>
      </c>
      <c r="Y192" s="17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68" t="s">
        <v>9</v>
      </c>
      <c r="C193" s="16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8" t="s">
        <v>9</v>
      </c>
      <c r="Y193" s="16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70" t="s">
        <v>7</v>
      </c>
      <c r="F202" s="171"/>
      <c r="G202" s="17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70" t="s">
        <v>7</v>
      </c>
      <c r="AB202" s="171"/>
      <c r="AC202" s="17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70" t="s">
        <v>7</v>
      </c>
      <c r="O204" s="171"/>
      <c r="P204" s="171"/>
      <c r="Q204" s="172"/>
      <c r="R204" s="18">
        <f>SUM(R188:R203)</f>
        <v>0</v>
      </c>
      <c r="S204" s="3"/>
      <c r="V204" s="17"/>
      <c r="X204" s="12"/>
      <c r="Y204" s="10"/>
      <c r="AJ204" s="170" t="s">
        <v>7</v>
      </c>
      <c r="AK204" s="171"/>
      <c r="AL204" s="171"/>
      <c r="AM204" s="172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74" t="s">
        <v>30</v>
      </c>
      <c r="I226" s="174"/>
      <c r="J226" s="174"/>
      <c r="V226" s="17"/>
      <c r="AA226" s="174" t="s">
        <v>31</v>
      </c>
      <c r="AB226" s="174"/>
      <c r="AC226" s="174"/>
    </row>
    <row r="227" spans="2:41" x14ac:dyDescent="0.25">
      <c r="H227" s="174"/>
      <c r="I227" s="174"/>
      <c r="J227" s="174"/>
      <c r="V227" s="17"/>
      <c r="AA227" s="174"/>
      <c r="AB227" s="174"/>
      <c r="AC227" s="174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75" t="s">
        <v>253</v>
      </c>
      <c r="F231" s="175"/>
      <c r="G231" s="175"/>
      <c r="H231" s="175"/>
      <c r="V231" s="17"/>
      <c r="X231" s="23" t="s">
        <v>82</v>
      </c>
      <c r="Y231" s="20">
        <f>IF(B231="PAGADO",0,C236)</f>
        <v>0</v>
      </c>
      <c r="AA231" s="175" t="s">
        <v>253</v>
      </c>
      <c r="AB231" s="175"/>
      <c r="AC231" s="175"/>
      <c r="AD231" s="175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77" t="str">
        <f>IF(Y236&lt;0,"NO PAGAR","COBRAR'")</f>
        <v>COBRAR'</v>
      </c>
      <c r="Y237" s="17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 x14ac:dyDescent="0.35">
      <c r="B238" s="177" t="str">
        <f>IF(C236&lt;0,"NO PAGAR","COBRAR'")</f>
        <v>COBRAR'</v>
      </c>
      <c r="C238" s="177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 x14ac:dyDescent="0.25">
      <c r="B239" s="168" t="s">
        <v>9</v>
      </c>
      <c r="C239" s="16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68" t="s">
        <v>9</v>
      </c>
      <c r="Y239" s="16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70" t="s">
        <v>7</v>
      </c>
      <c r="F247" s="171"/>
      <c r="G247" s="17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70" t="s">
        <v>7</v>
      </c>
      <c r="AB247" s="171"/>
      <c r="AC247" s="17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70" t="s">
        <v>7</v>
      </c>
      <c r="O249" s="171"/>
      <c r="P249" s="171"/>
      <c r="Q249" s="172"/>
      <c r="R249" s="18">
        <f>SUM(R233:R248)</f>
        <v>0</v>
      </c>
      <c r="S249" s="3"/>
      <c r="V249" s="17"/>
      <c r="X249" s="12"/>
      <c r="Y249" s="10"/>
      <c r="AJ249" s="170" t="s">
        <v>7</v>
      </c>
      <c r="AK249" s="171"/>
      <c r="AL249" s="171"/>
      <c r="AM249" s="172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73" t="s">
        <v>29</v>
      </c>
      <c r="AD272" s="173"/>
      <c r="AE272" s="173"/>
    </row>
    <row r="273" spans="2:41" x14ac:dyDescent="0.25">
      <c r="H273" s="174" t="s">
        <v>28</v>
      </c>
      <c r="I273" s="174"/>
      <c r="J273" s="174"/>
      <c r="V273" s="17"/>
      <c r="AC273" s="173"/>
      <c r="AD273" s="173"/>
      <c r="AE273" s="173"/>
    </row>
    <row r="274" spans="2:41" x14ac:dyDescent="0.25">
      <c r="H274" s="174"/>
      <c r="I274" s="174"/>
      <c r="J274" s="174"/>
      <c r="V274" s="17"/>
      <c r="AC274" s="173"/>
      <c r="AD274" s="173"/>
      <c r="AE274" s="173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75" t="s">
        <v>253</v>
      </c>
      <c r="F278" s="175"/>
      <c r="G278" s="175"/>
      <c r="H278" s="175"/>
      <c r="V278" s="17"/>
      <c r="X278" s="23" t="s">
        <v>32</v>
      </c>
      <c r="Y278" s="20">
        <f>IF(B278="PAGADO",0,C283)</f>
        <v>-367.1</v>
      </c>
      <c r="AA278" s="175" t="s">
        <v>253</v>
      </c>
      <c r="AB278" s="175"/>
      <c r="AC278" s="175"/>
      <c r="AD278" s="175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76" t="str">
        <f>IF(C283&lt;0,"NO PAGAR","COBRAR")</f>
        <v>NO PAGAR</v>
      </c>
      <c r="C284" s="17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76" t="str">
        <f>IF(Y283&lt;0,"NO PAGAR","COBRAR")</f>
        <v>NO PAGAR</v>
      </c>
      <c r="Y284" s="17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68" t="s">
        <v>9</v>
      </c>
      <c r="C285" s="16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8" t="s">
        <v>9</v>
      </c>
      <c r="Y285" s="16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70" t="s">
        <v>7</v>
      </c>
      <c r="F294" s="171"/>
      <c r="G294" s="17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70" t="s">
        <v>7</v>
      </c>
      <c r="AB294" s="171"/>
      <c r="AC294" s="17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70" t="s">
        <v>7</v>
      </c>
      <c r="O296" s="171"/>
      <c r="P296" s="171"/>
      <c r="Q296" s="172"/>
      <c r="R296" s="18">
        <f>SUM(R280:R295)</f>
        <v>320</v>
      </c>
      <c r="S296" s="3"/>
      <c r="V296" s="17"/>
      <c r="X296" s="12"/>
      <c r="Y296" s="10"/>
      <c r="AJ296" s="170" t="s">
        <v>7</v>
      </c>
      <c r="AK296" s="171"/>
      <c r="AL296" s="171"/>
      <c r="AM296" s="172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74" t="s">
        <v>30</v>
      </c>
      <c r="I318" s="174"/>
      <c r="J318" s="174"/>
      <c r="V318" s="17"/>
      <c r="AA318" s="174" t="s">
        <v>31</v>
      </c>
      <c r="AB318" s="174"/>
      <c r="AC318" s="174"/>
    </row>
    <row r="319" spans="1:43" x14ac:dyDescent="0.25">
      <c r="H319" s="174"/>
      <c r="I319" s="174"/>
      <c r="J319" s="174"/>
      <c r="V319" s="17"/>
      <c r="AA319" s="174"/>
      <c r="AB319" s="174"/>
      <c r="AC319" s="174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75" t="s">
        <v>311</v>
      </c>
      <c r="F323" s="175"/>
      <c r="G323" s="175"/>
      <c r="H323" s="175"/>
      <c r="V323" s="17"/>
      <c r="X323" s="23" t="s">
        <v>32</v>
      </c>
      <c r="Y323" s="20">
        <f>IF(B1084="PAGADO",0,C328)</f>
        <v>-324.73999999999978</v>
      </c>
      <c r="AA323" s="175" t="s">
        <v>311</v>
      </c>
      <c r="AB323" s="175"/>
      <c r="AC323" s="175"/>
      <c r="AD323" s="175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77" t="str">
        <f>IF(Y328&lt;0,"NO PAGAR","COBRAR'")</f>
        <v>NO PAGAR</v>
      </c>
      <c r="Y329" s="17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77" t="str">
        <f>IF(C328&lt;0,"NO PAGAR","COBRAR'")</f>
        <v>NO PAGAR</v>
      </c>
      <c r="C330" s="17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68" t="s">
        <v>9</v>
      </c>
      <c r="C331" s="169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68" t="s">
        <v>9</v>
      </c>
      <c r="Y331" s="16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70" t="s">
        <v>7</v>
      </c>
      <c r="AB339" s="171"/>
      <c r="AC339" s="17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70" t="s">
        <v>7</v>
      </c>
      <c r="F340" s="171"/>
      <c r="G340" s="17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70" t="s">
        <v>7</v>
      </c>
      <c r="O341" s="171"/>
      <c r="P341" s="171"/>
      <c r="Q341" s="172"/>
      <c r="R341" s="18">
        <f>SUM(R325:R340)</f>
        <v>3750</v>
      </c>
      <c r="S341" s="3"/>
      <c r="V341" s="17"/>
      <c r="X341" s="12"/>
      <c r="Y341" s="10"/>
      <c r="AJ341" s="170" t="s">
        <v>7</v>
      </c>
      <c r="AK341" s="171"/>
      <c r="AL341" s="171"/>
      <c r="AM341" s="172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186" t="s">
        <v>64</v>
      </c>
      <c r="AC368" s="180" t="s">
        <v>29</v>
      </c>
      <c r="AD368" s="180"/>
      <c r="AE368" s="180"/>
    </row>
    <row r="369" spans="2:41" x14ac:dyDescent="0.25">
      <c r="V369" s="17"/>
      <c r="X369" s="186"/>
      <c r="AC369" s="180"/>
      <c r="AD369" s="180"/>
      <c r="AE369" s="180"/>
    </row>
    <row r="370" spans="2:41" ht="23.25" x14ac:dyDescent="0.35">
      <c r="B370" s="22" t="s">
        <v>64</v>
      </c>
      <c r="V370" s="17"/>
      <c r="X370" s="186"/>
      <c r="AC370" s="180"/>
      <c r="AD370" s="180"/>
      <c r="AE370" s="180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75" t="s">
        <v>311</v>
      </c>
      <c r="AB371" s="175"/>
      <c r="AC371" s="175"/>
      <c r="AD371" s="175"/>
    </row>
    <row r="372" spans="2:41" ht="23.25" x14ac:dyDescent="0.35">
      <c r="B372" s="1" t="s">
        <v>0</v>
      </c>
      <c r="C372" s="19">
        <f>H388</f>
        <v>590</v>
      </c>
      <c r="E372" s="175" t="s">
        <v>311</v>
      </c>
      <c r="F372" s="175"/>
      <c r="G372" s="175"/>
      <c r="H372" s="17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 x14ac:dyDescent="0.4">
      <c r="B377" s="176" t="str">
        <f>IF(C376&lt;0,"NO PAGAR","COBRAR")</f>
        <v>COBRAR</v>
      </c>
      <c r="C377" s="176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76" t="str">
        <f>IF(Y376&lt;0,"NO PAGAR","COBRAR")</f>
        <v>NO PAGAR</v>
      </c>
      <c r="Y377" s="176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68" t="s">
        <v>9</v>
      </c>
      <c r="C378" s="16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8" t="s">
        <v>9</v>
      </c>
      <c r="Y378" s="169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70" t="s">
        <v>7</v>
      </c>
      <c r="AK383" s="171"/>
      <c r="AL383" s="171"/>
      <c r="AM383" s="172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70" t="s">
        <v>7</v>
      </c>
      <c r="AB387" s="171"/>
      <c r="AC387" s="172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70" t="s">
        <v>7</v>
      </c>
      <c r="F388" s="171"/>
      <c r="G388" s="17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70" t="s">
        <v>7</v>
      </c>
      <c r="O389" s="171"/>
      <c r="P389" s="171"/>
      <c r="Q389" s="172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 x14ac:dyDescent="0.25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 x14ac:dyDescent="0.25">
      <c r="V395" s="17"/>
      <c r="AR395" s="103"/>
    </row>
    <row r="396" spans="2:44" x14ac:dyDescent="0.25">
      <c r="V396" s="17"/>
      <c r="AR396" s="103"/>
    </row>
    <row r="397" spans="2:44" x14ac:dyDescent="0.25">
      <c r="V397" s="17"/>
      <c r="AR397" s="103"/>
    </row>
    <row r="398" spans="2:44" x14ac:dyDescent="0.25">
      <c r="V398" s="17"/>
      <c r="AR398" s="103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74" t="s">
        <v>31</v>
      </c>
      <c r="AB405" s="174"/>
      <c r="AC405" s="174"/>
    </row>
    <row r="406" spans="1:43" ht="15" customHeight="1" x14ac:dyDescent="0.4">
      <c r="H406" s="76"/>
      <c r="I406" s="76"/>
      <c r="J406" s="76"/>
      <c r="V406" s="17"/>
      <c r="AA406" s="174"/>
      <c r="AB406" s="174"/>
      <c r="AC406" s="174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175" t="s">
        <v>62</v>
      </c>
      <c r="F410" s="175"/>
      <c r="G410" s="175"/>
      <c r="H410" s="175"/>
      <c r="V410" s="17"/>
      <c r="X410" s="23" t="s">
        <v>82</v>
      </c>
      <c r="Y410" s="20">
        <f>IF(B410="PAGADO",0,C415)</f>
        <v>0</v>
      </c>
      <c r="AA410" s="175" t="s">
        <v>142</v>
      </c>
      <c r="AB410" s="175"/>
      <c r="AC410" s="175"/>
      <c r="AD410" s="175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77" t="str">
        <f>IF(Y415&lt;0,"NO PAGAR","COBRAR'")</f>
        <v>COBRAR'</v>
      </c>
      <c r="Y416" s="17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 x14ac:dyDescent="0.35">
      <c r="B417" s="177" t="str">
        <f>IF(C415&lt;0,"NO PAGAR","COBRAR'")</f>
        <v>COBRAR'</v>
      </c>
      <c r="C417" s="17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 x14ac:dyDescent="0.25">
      <c r="B418" s="168" t="s">
        <v>9</v>
      </c>
      <c r="C418" s="16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68" t="s">
        <v>9</v>
      </c>
      <c r="Y418" s="16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70" t="s">
        <v>7</v>
      </c>
      <c r="AK422" s="171"/>
      <c r="AL422" s="171"/>
      <c r="AM422" s="172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 x14ac:dyDescent="0.25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70" t="s">
        <v>7</v>
      </c>
      <c r="AB426" s="171"/>
      <c r="AC426" s="172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70" t="s">
        <v>7</v>
      </c>
      <c r="O428" s="171"/>
      <c r="P428" s="171"/>
      <c r="Q428" s="172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 x14ac:dyDescent="0.25">
      <c r="B430" s="12"/>
      <c r="C430" s="10"/>
      <c r="E430" s="170" t="s">
        <v>7</v>
      </c>
      <c r="F430" s="171"/>
      <c r="G430" s="172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173" t="s">
        <v>29</v>
      </c>
      <c r="AD441" s="173"/>
      <c r="AE441" s="173"/>
    </row>
    <row r="442" spans="2:41" ht="35.25" customHeight="1" x14ac:dyDescent="0.4">
      <c r="H442" s="76" t="s">
        <v>28</v>
      </c>
      <c r="I442" s="76"/>
      <c r="J442" s="76"/>
      <c r="V442" s="17"/>
      <c r="AC442" s="173"/>
      <c r="AD442" s="173"/>
      <c r="AE442" s="173"/>
    </row>
    <row r="443" spans="2:41" ht="15" customHeight="1" x14ac:dyDescent="0.4">
      <c r="H443" s="76"/>
      <c r="I443" s="76"/>
      <c r="J443" s="76"/>
      <c r="V443" s="17"/>
      <c r="AC443" s="173"/>
      <c r="AD443" s="173"/>
      <c r="AE443" s="173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175" t="s">
        <v>311</v>
      </c>
      <c r="F447" s="175"/>
      <c r="G447" s="175"/>
      <c r="H447" s="175"/>
      <c r="V447" s="17"/>
      <c r="X447" s="23" t="s">
        <v>32</v>
      </c>
      <c r="Y447" s="20">
        <f>IF(B447="PAGADO",0,C452)</f>
        <v>221.34</v>
      </c>
      <c r="AA447" s="175" t="s">
        <v>253</v>
      </c>
      <c r="AB447" s="175"/>
      <c r="AC447" s="175"/>
      <c r="AD447" s="175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176" t="str">
        <f>IF(C452&lt;0,"NO PAGAR","COBRAR")</f>
        <v>COBRAR</v>
      </c>
      <c r="C453" s="17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76" t="str">
        <f>IF(Y452&lt;0,"NO PAGAR","COBRAR")</f>
        <v>NO PAGAR</v>
      </c>
      <c r="Y453" s="17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168" t="s">
        <v>9</v>
      </c>
      <c r="C454" s="16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68" t="s">
        <v>9</v>
      </c>
      <c r="Y454" s="16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170" t="s">
        <v>7</v>
      </c>
      <c r="F463" s="171"/>
      <c r="G463" s="17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70" t="s">
        <v>7</v>
      </c>
      <c r="AB463" s="171"/>
      <c r="AC463" s="172"/>
      <c r="AD463" s="5">
        <f>SUM(AD449:AD462)</f>
        <v>370</v>
      </c>
      <c r="AJ463" s="170" t="s">
        <v>7</v>
      </c>
      <c r="AK463" s="171"/>
      <c r="AL463" s="171"/>
      <c r="AM463" s="172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 x14ac:dyDescent="0.25">
      <c r="B465" s="12"/>
      <c r="C465" s="10"/>
      <c r="N465" s="170" t="s">
        <v>7</v>
      </c>
      <c r="O465" s="171"/>
      <c r="P465" s="171"/>
      <c r="Q465" s="172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 x14ac:dyDescent="0.25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 x14ac:dyDescent="0.25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 x14ac:dyDescent="0.25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 x14ac:dyDescent="0.25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 x14ac:dyDescent="0.25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 x14ac:dyDescent="0.25">
      <c r="V473" s="17"/>
      <c r="AN473" s="134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6"/>
      <c r="I480" s="76"/>
      <c r="J480" s="76"/>
      <c r="V480" s="17"/>
      <c r="AA480" s="174" t="s">
        <v>31</v>
      </c>
      <c r="AB480" s="174"/>
      <c r="AC480" s="174"/>
    </row>
    <row r="481" spans="2:41" ht="15" customHeight="1" x14ac:dyDescent="0.4">
      <c r="H481" s="76"/>
      <c r="I481" s="76"/>
      <c r="J481" s="76"/>
      <c r="V481" s="17"/>
      <c r="AA481" s="174"/>
      <c r="AB481" s="174"/>
      <c r="AC481" s="174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175" t="s">
        <v>62</v>
      </c>
      <c r="F483" s="175"/>
      <c r="G483" s="175"/>
      <c r="H483" s="175"/>
      <c r="V483" s="17"/>
      <c r="X483" s="23" t="s">
        <v>32</v>
      </c>
      <c r="Y483" s="20">
        <f>IF(B1274="PAGADO",0,C488)</f>
        <v>-88.629999999999654</v>
      </c>
      <c r="AA483" s="175" t="s">
        <v>253</v>
      </c>
      <c r="AB483" s="175"/>
      <c r="AC483" s="175"/>
      <c r="AD483" s="175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924</v>
      </c>
      <c r="H485" s="5">
        <v>580</v>
      </c>
      <c r="I485" t="s">
        <v>380</v>
      </c>
      <c r="N485" s="25">
        <v>45086</v>
      </c>
      <c r="O485" s="3" t="s">
        <v>922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976</v>
      </c>
      <c r="AC485" s="3" t="s">
        <v>977</v>
      </c>
      <c r="AD485" s="214">
        <v>160</v>
      </c>
      <c r="AE485" t="s">
        <v>136</v>
      </c>
      <c r="AJ485" s="25">
        <v>45098</v>
      </c>
      <c r="AK485" s="3" t="s">
        <v>317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930</v>
      </c>
      <c r="G486" s="3"/>
      <c r="H486" s="5">
        <v>75</v>
      </c>
      <c r="N486" s="25">
        <v>45089</v>
      </c>
      <c r="O486" s="3" t="s">
        <v>935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990</v>
      </c>
      <c r="AD486" s="214">
        <v>110</v>
      </c>
      <c r="AE486" t="s">
        <v>380</v>
      </c>
      <c r="AJ486" s="25">
        <v>45106</v>
      </c>
      <c r="AK486" s="3" t="s">
        <v>317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939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214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944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999</v>
      </c>
      <c r="AB488" s="3" t="s">
        <v>149</v>
      </c>
      <c r="AC488" s="3" t="s">
        <v>141</v>
      </c>
      <c r="AD488" s="214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435</v>
      </c>
      <c r="P489" s="3"/>
      <c r="Q489" s="3"/>
      <c r="R489" s="18">
        <v>3000</v>
      </c>
      <c r="S489" s="3"/>
      <c r="V489" s="17"/>
      <c r="X489" s="177" t="str">
        <f>IF(Y488&lt;0,"NO PAGAR","COBRAR'")</f>
        <v>NO PAGAR</v>
      </c>
      <c r="Y489" s="177"/>
      <c r="AA489" s="4">
        <v>45042</v>
      </c>
      <c r="AB489" s="3" t="s">
        <v>149</v>
      </c>
      <c r="AC489" s="3" t="s">
        <v>141</v>
      </c>
      <c r="AD489" s="214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177" t="str">
        <f>IF(C488&lt;0,"NO PAGAR","COBRAR'")</f>
        <v>NO PAGAR</v>
      </c>
      <c r="C490" s="17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214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168" t="s">
        <v>9</v>
      </c>
      <c r="C491" s="169"/>
      <c r="E491" s="4">
        <v>45037</v>
      </c>
      <c r="F491" s="3" t="s">
        <v>138</v>
      </c>
      <c r="G491" s="3" t="s">
        <v>152</v>
      </c>
      <c r="H491" s="5">
        <v>190</v>
      </c>
      <c r="I491" t="s">
        <v>380</v>
      </c>
      <c r="N491" s="3"/>
      <c r="O491" s="3"/>
      <c r="P491" s="3"/>
      <c r="Q491" s="3"/>
      <c r="R491" s="18"/>
      <c r="S491" s="3"/>
      <c r="V491" s="17"/>
      <c r="X491" s="168" t="s">
        <v>9</v>
      </c>
      <c r="Y491" s="169"/>
      <c r="AA491" s="4">
        <v>45047</v>
      </c>
      <c r="AB491" s="3" t="s">
        <v>149</v>
      </c>
      <c r="AC491" s="3" t="s">
        <v>86</v>
      </c>
      <c r="AD491" s="214">
        <v>170</v>
      </c>
      <c r="AE491" t="s">
        <v>380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977</v>
      </c>
      <c r="AD492" s="214">
        <v>200</v>
      </c>
      <c r="AE492" t="s">
        <v>380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977</v>
      </c>
      <c r="AD493" s="214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599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924</v>
      </c>
      <c r="AD494" s="214">
        <v>580</v>
      </c>
      <c r="AE494" t="s">
        <v>380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332</v>
      </c>
      <c r="G495" s="3" t="s">
        <v>504</v>
      </c>
      <c r="H495" s="5">
        <v>330</v>
      </c>
      <c r="I495" t="s">
        <v>380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214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332</v>
      </c>
      <c r="G496" s="3" t="s">
        <v>106</v>
      </c>
      <c r="H496" s="5">
        <v>285</v>
      </c>
      <c r="I496" t="s">
        <v>380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214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954</v>
      </c>
      <c r="G497" s="3" t="s">
        <v>106</v>
      </c>
      <c r="H497" s="5">
        <v>325</v>
      </c>
      <c r="I497" t="s">
        <v>380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214">
        <v>170</v>
      </c>
      <c r="AE497" t="s">
        <v>380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332</v>
      </c>
      <c r="G498" s="3" t="s">
        <v>334</v>
      </c>
      <c r="H498" s="5">
        <v>315</v>
      </c>
      <c r="I498" t="s">
        <v>380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214">
        <v>170</v>
      </c>
      <c r="AE498" t="s">
        <v>380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931</v>
      </c>
      <c r="C499" s="10">
        <v>18.2</v>
      </c>
      <c r="E499" s="25">
        <v>45074</v>
      </c>
      <c r="F499" s="3" t="s">
        <v>332</v>
      </c>
      <c r="G499" s="3" t="s">
        <v>958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13">
        <v>45078</v>
      </c>
      <c r="AB499" s="212" t="s">
        <v>201</v>
      </c>
      <c r="AC499" s="212" t="s">
        <v>141</v>
      </c>
      <c r="AD499" s="214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52">
        <v>45075</v>
      </c>
      <c r="F500" s="151" t="s">
        <v>332</v>
      </c>
      <c r="G500" s="151" t="s">
        <v>504</v>
      </c>
      <c r="H500" s="18">
        <v>330</v>
      </c>
      <c r="I500" t="s">
        <v>380</v>
      </c>
      <c r="N500" s="3"/>
      <c r="O500" s="3"/>
      <c r="P500" s="3"/>
      <c r="Q500" s="3"/>
      <c r="R500" s="18"/>
      <c r="S500" s="3"/>
      <c r="V500" s="17"/>
      <c r="X500" s="11" t="s">
        <v>983</v>
      </c>
      <c r="Y500" s="10">
        <v>742.01</v>
      </c>
      <c r="AA500" s="152">
        <v>45084</v>
      </c>
      <c r="AB500" s="163" t="s">
        <v>201</v>
      </c>
      <c r="AC500" s="163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964</v>
      </c>
      <c r="C501" s="10">
        <v>48.66</v>
      </c>
      <c r="E501" s="25"/>
      <c r="F501" s="3"/>
      <c r="G501" s="3"/>
      <c r="H501" s="18"/>
      <c r="N501" s="170" t="s">
        <v>7</v>
      </c>
      <c r="O501" s="171"/>
      <c r="P501" s="171"/>
      <c r="Q501" s="17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1008</v>
      </c>
      <c r="AC501" s="3"/>
      <c r="AD501" s="18">
        <v>69</v>
      </c>
      <c r="AE501" t="s">
        <v>136</v>
      </c>
      <c r="AJ501" s="170" t="s">
        <v>7</v>
      </c>
      <c r="AK501" s="171"/>
      <c r="AL501" s="171"/>
      <c r="AM501" s="172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4">
        <v>20230604</v>
      </c>
      <c r="AK502" s="154" t="s">
        <v>677</v>
      </c>
      <c r="AL502" s="154" t="s">
        <v>979</v>
      </c>
      <c r="AM502" s="154" t="s">
        <v>478</v>
      </c>
      <c r="AN502" s="156">
        <v>87</v>
      </c>
      <c r="AO502" s="155">
        <v>49712</v>
      </c>
      <c r="AP502" s="154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216" t="s">
        <v>229</v>
      </c>
      <c r="AC503" s="216" t="s">
        <v>230</v>
      </c>
      <c r="AD503" s="215">
        <v>110</v>
      </c>
      <c r="AE503" t="s">
        <v>380</v>
      </c>
      <c r="AJ503" s="154">
        <v>20230608</v>
      </c>
      <c r="AK503" s="154" t="s">
        <v>677</v>
      </c>
      <c r="AL503" s="154" t="s">
        <v>979</v>
      </c>
      <c r="AM503" s="154" t="s">
        <v>478</v>
      </c>
      <c r="AN503" s="156">
        <v>75</v>
      </c>
      <c r="AO503" s="155">
        <v>42856</v>
      </c>
      <c r="AP503" s="154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70" t="s">
        <v>7</v>
      </c>
      <c r="AC504" s="172"/>
      <c r="AD504" s="153">
        <f>SUM(AD485:AD503)</f>
        <v>3439</v>
      </c>
      <c r="AJ504" s="154">
        <v>20230608</v>
      </c>
      <c r="AK504" s="154" t="s">
        <v>693</v>
      </c>
      <c r="AL504" s="154" t="s">
        <v>979</v>
      </c>
      <c r="AM504" s="154" t="s">
        <v>478</v>
      </c>
      <c r="AN504" s="156">
        <v>200</v>
      </c>
      <c r="AO504" s="155">
        <v>114283</v>
      </c>
      <c r="AP504" s="154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4">
        <v>20230609</v>
      </c>
      <c r="AK505" s="154" t="s">
        <v>755</v>
      </c>
      <c r="AL505" s="154" t="s">
        <v>979</v>
      </c>
      <c r="AM505" s="154" t="s">
        <v>478</v>
      </c>
      <c r="AN505" s="156">
        <v>150.001</v>
      </c>
      <c r="AO505" s="155">
        <v>85715</v>
      </c>
      <c r="AP505" s="154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4">
        <v>20230614</v>
      </c>
      <c r="AK506" s="154" t="s">
        <v>677</v>
      </c>
      <c r="AL506" s="154" t="s">
        <v>979</v>
      </c>
      <c r="AM506" s="154" t="s">
        <v>478</v>
      </c>
      <c r="AN506" s="156">
        <v>80</v>
      </c>
      <c r="AO506" s="155">
        <v>45712</v>
      </c>
      <c r="AP506" s="154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4">
        <v>20230615</v>
      </c>
      <c r="AK507" s="154" t="s">
        <v>693</v>
      </c>
      <c r="AL507" s="154" t="s">
        <v>979</v>
      </c>
      <c r="AM507" s="154" t="s">
        <v>478</v>
      </c>
      <c r="AN507" s="156">
        <v>150.01</v>
      </c>
      <c r="AO507" s="155">
        <v>85721</v>
      </c>
      <c r="AP507" s="154">
        <v>0</v>
      </c>
    </row>
    <row r="508" spans="2:42" x14ac:dyDescent="0.25">
      <c r="E508" s="1" t="s">
        <v>19</v>
      </c>
      <c r="V508" s="17"/>
      <c r="AA508" s="1" t="s">
        <v>19</v>
      </c>
      <c r="AN508" s="157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ht="24" customHeight="1" x14ac:dyDescent="0.25">
      <c r="V521" s="17"/>
    </row>
    <row r="522" spans="2:31" hidden="1" x14ac:dyDescent="0.25">
      <c r="V522" s="17"/>
      <c r="AC522" s="173" t="s">
        <v>29</v>
      </c>
      <c r="AD522" s="173"/>
      <c r="AE522" s="173"/>
    </row>
    <row r="523" spans="2:31" ht="36" customHeight="1" x14ac:dyDescent="0.4">
      <c r="H523" s="76" t="s">
        <v>28</v>
      </c>
      <c r="I523" s="76"/>
      <c r="J523" s="76"/>
      <c r="V523" s="17"/>
      <c r="AC523" s="173"/>
      <c r="AD523" s="173"/>
      <c r="AE523" s="173"/>
    </row>
    <row r="524" spans="2:31" ht="15" customHeight="1" x14ac:dyDescent="0.4">
      <c r="H524" s="76"/>
      <c r="I524" s="76"/>
      <c r="J524" s="76"/>
      <c r="V524" s="17"/>
      <c r="AC524" s="173"/>
      <c r="AD524" s="173"/>
      <c r="AE524" s="173"/>
    </row>
    <row r="525" spans="2:31" x14ac:dyDescent="0.25">
      <c r="V525" s="17"/>
    </row>
    <row r="526" spans="2:31" x14ac:dyDescent="0.25">
      <c r="V526" s="17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IF(X483="PAGADO",0,Y488)</f>
        <v>-1000</v>
      </c>
      <c r="E528" s="175" t="s">
        <v>20</v>
      </c>
      <c r="F528" s="175"/>
      <c r="G528" s="175"/>
      <c r="H528" s="175"/>
      <c r="V528" s="17"/>
      <c r="X528" s="23" t="s">
        <v>32</v>
      </c>
      <c r="Y528" s="20">
        <f>IF(B528="PAGADO",0,C533)</f>
        <v>-1000</v>
      </c>
      <c r="AA528" s="175" t="s">
        <v>20</v>
      </c>
      <c r="AB528" s="175"/>
      <c r="AC528" s="175"/>
      <c r="AD528" s="175"/>
    </row>
    <row r="529" spans="2:41" x14ac:dyDescent="0.25">
      <c r="B529" s="1" t="s">
        <v>0</v>
      </c>
      <c r="C529" s="19">
        <f>H544</f>
        <v>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Y530" s="2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24</v>
      </c>
      <c r="C531" s="19">
        <f>IF(C528&gt;0,C528+C529,C529)</f>
        <v>0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24</v>
      </c>
      <c r="Y531" s="19">
        <f>IF(Y528&gt;0,Y528+Y529,Y529)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C555</f>
        <v>1000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" t="s">
        <v>9</v>
      </c>
      <c r="Y532" s="20">
        <f>Y555</f>
        <v>1000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6" t="s">
        <v>8</v>
      </c>
      <c r="Y533" s="21">
        <f>Y531-Y532</f>
        <v>-1000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176" t="str">
        <f>IF(C533&lt;0,"NO PAGAR","COBRAR")</f>
        <v>NO PAGAR</v>
      </c>
      <c r="C534" s="17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76" t="str">
        <f>IF(Y533&lt;0,"NO PAGAR","COBRAR")</f>
        <v>NO PAGAR</v>
      </c>
      <c r="Y534" s="176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68" t="s">
        <v>9</v>
      </c>
      <c r="C535" s="16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8" t="s">
        <v>9</v>
      </c>
      <c r="Y535" s="16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IF(C569&lt;0,"SALDO A FAVOR","SALDO ADELANTAD0'")</f>
        <v>SALDO ADELANTAD0'</v>
      </c>
      <c r="C536" s="10">
        <f>IF(Y488&lt;=0,Y488*-1)</f>
        <v>1000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1000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70" t="s">
        <v>7</v>
      </c>
      <c r="F544" s="171"/>
      <c r="G544" s="172"/>
      <c r="H544" s="5">
        <f>SUM(H530:H543)</f>
        <v>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70" t="s">
        <v>7</v>
      </c>
      <c r="AB544" s="171"/>
      <c r="AC544" s="172"/>
      <c r="AD544" s="5">
        <f>SUM(AD530:AD543)</f>
        <v>0</v>
      </c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2:41" x14ac:dyDescent="0.25">
      <c r="B546" s="12"/>
      <c r="C546" s="10"/>
      <c r="N546" s="170" t="s">
        <v>7</v>
      </c>
      <c r="O546" s="171"/>
      <c r="P546" s="171"/>
      <c r="Q546" s="172"/>
      <c r="R546" s="18">
        <f>SUM(R530:R545)</f>
        <v>0</v>
      </c>
      <c r="S546" s="3"/>
      <c r="V546" s="17"/>
      <c r="X546" s="12"/>
      <c r="Y546" s="10"/>
      <c r="AJ546" s="170" t="s">
        <v>7</v>
      </c>
      <c r="AK546" s="171"/>
      <c r="AL546" s="171"/>
      <c r="AM546" s="172"/>
      <c r="AN546" s="18">
        <f>SUM(AN530:AN545)</f>
        <v>0</v>
      </c>
      <c r="AO546" s="3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V548" s="17"/>
      <c r="X548" s="12"/>
      <c r="Y548" s="10"/>
    </row>
    <row r="549" spans="2:41" x14ac:dyDescent="0.25">
      <c r="B549" s="12"/>
      <c r="C549" s="10"/>
      <c r="E549" s="14"/>
      <c r="V549" s="17"/>
      <c r="X549" s="12"/>
      <c r="Y549" s="10"/>
      <c r="AA549" s="14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1000</v>
      </c>
      <c r="V555" s="17"/>
      <c r="X555" s="15" t="s">
        <v>18</v>
      </c>
      <c r="Y555" s="16">
        <f>SUM(Y536:Y554)</f>
        <v>1000</v>
      </c>
    </row>
    <row r="556" spans="2:41" x14ac:dyDescent="0.25">
      <c r="D556" t="s">
        <v>22</v>
      </c>
      <c r="E556" t="s">
        <v>21</v>
      </c>
      <c r="V556" s="17"/>
      <c r="Z556" t="s">
        <v>22</v>
      </c>
      <c r="AA556" t="s">
        <v>21</v>
      </c>
    </row>
    <row r="557" spans="2:41" x14ac:dyDescent="0.25">
      <c r="E557" s="1" t="s">
        <v>19</v>
      </c>
      <c r="V557" s="17"/>
      <c r="AA557" s="1" t="s">
        <v>19</v>
      </c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1:43" x14ac:dyDescent="0.25">
      <c r="V561" s="17"/>
    </row>
    <row r="562" spans="1:43" x14ac:dyDescent="0.25">
      <c r="V562" s="17"/>
    </row>
    <row r="563" spans="1:43" x14ac:dyDescent="0.25">
      <c r="V563" s="17"/>
    </row>
    <row r="564" spans="1:43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</row>
    <row r="565" spans="1:43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</row>
    <row r="566" spans="1:43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x14ac:dyDescent="0.25">
      <c r="V567" s="17"/>
    </row>
    <row r="568" spans="1:43" ht="15" customHeight="1" x14ac:dyDescent="0.4">
      <c r="H568" s="76" t="s">
        <v>30</v>
      </c>
      <c r="I568" s="76"/>
      <c r="J568" s="76"/>
      <c r="V568" s="17"/>
      <c r="AA568" s="174" t="s">
        <v>31</v>
      </c>
      <c r="AB568" s="174"/>
      <c r="AC568" s="174"/>
    </row>
    <row r="569" spans="1:43" ht="15" customHeight="1" x14ac:dyDescent="0.4">
      <c r="H569" s="76"/>
      <c r="I569" s="76"/>
      <c r="J569" s="76"/>
      <c r="V569" s="17"/>
      <c r="AA569" s="174"/>
      <c r="AB569" s="174"/>
      <c r="AC569" s="174"/>
    </row>
    <row r="570" spans="1:43" x14ac:dyDescent="0.25">
      <c r="V570" s="17"/>
    </row>
    <row r="571" spans="1:43" x14ac:dyDescent="0.25">
      <c r="V571" s="17"/>
    </row>
    <row r="572" spans="1:43" ht="23.25" x14ac:dyDescent="0.35">
      <c r="B572" s="24" t="s">
        <v>67</v>
      </c>
      <c r="V572" s="17"/>
      <c r="X572" s="22" t="s">
        <v>67</v>
      </c>
    </row>
    <row r="573" spans="1:43" ht="23.25" x14ac:dyDescent="0.35">
      <c r="B573" s="23" t="s">
        <v>32</v>
      </c>
      <c r="C573" s="20">
        <f>IF(X528="PAGADO",0,C533)</f>
        <v>-1000</v>
      </c>
      <c r="E573" s="175" t="s">
        <v>20</v>
      </c>
      <c r="F573" s="175"/>
      <c r="G573" s="175"/>
      <c r="H573" s="175"/>
      <c r="V573" s="17"/>
      <c r="X573" s="23" t="s">
        <v>32</v>
      </c>
      <c r="Y573" s="20">
        <f>IF(B1373="PAGADO",0,C578)</f>
        <v>-1000</v>
      </c>
      <c r="AA573" s="175" t="s">
        <v>20</v>
      </c>
      <c r="AB573" s="175"/>
      <c r="AC573" s="175"/>
      <c r="AD573" s="175"/>
    </row>
    <row r="574" spans="1:43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1:43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C601</f>
        <v>1000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Y601</f>
        <v>1000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26</v>
      </c>
      <c r="C578" s="21">
        <f>C576-C577</f>
        <v>-1000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27</v>
      </c>
      <c r="Y578" s="21">
        <f>Y576-Y577</f>
        <v>-1000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3.25" x14ac:dyDescent="0.35">
      <c r="B579" s="6"/>
      <c r="C579" s="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7" t="str">
        <f>IF(Y578&lt;0,"NO PAGAR","COBRAR'")</f>
        <v>NO PAGAR</v>
      </c>
      <c r="Y579" s="17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ht="23.25" x14ac:dyDescent="0.35">
      <c r="B580" s="177" t="str">
        <f>IF(C578&lt;0,"NO PAGAR","COBRAR'")</f>
        <v>NO PAGAR</v>
      </c>
      <c r="C580" s="177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/>
      <c r="Y580" s="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68" t="s">
        <v>9</v>
      </c>
      <c r="C581" s="169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8" t="s">
        <v>9</v>
      </c>
      <c r="Y581" s="169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9" t="str">
        <f>IF(Y533&lt;0,"SALDO ADELANTADO","SALDO A FAVOR '")</f>
        <v>SALDO ADELANTADO</v>
      </c>
      <c r="C582" s="10">
        <f>IF(Y533&lt;=0,Y533*-1)</f>
        <v>1000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9" t="str">
        <f>IF(C578&lt;0,"SALDO ADELANTADO","SALDO A FAVOR'")</f>
        <v>SALDO ADELANTADO</v>
      </c>
      <c r="Y582" s="10">
        <f>IF(C578&lt;=0,C578*-1)</f>
        <v>1000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10</v>
      </c>
      <c r="C583" s="10">
        <f>R591</f>
        <v>0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10</v>
      </c>
      <c r="Y583" s="10">
        <f>AN591</f>
        <v>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11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12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12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13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13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14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14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15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15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16</v>
      </c>
      <c r="C589" s="10"/>
      <c r="E589" s="170" t="s">
        <v>7</v>
      </c>
      <c r="F589" s="171"/>
      <c r="G589" s="17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16</v>
      </c>
      <c r="Y589" s="10"/>
      <c r="AA589" s="170" t="s">
        <v>7</v>
      </c>
      <c r="AB589" s="171"/>
      <c r="AC589" s="17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1" t="s">
        <v>17</v>
      </c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1" t="s">
        <v>17</v>
      </c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70" t="s">
        <v>7</v>
      </c>
      <c r="O591" s="171"/>
      <c r="P591" s="171"/>
      <c r="Q591" s="172"/>
      <c r="R591" s="18">
        <f>SUM(R575:R590)</f>
        <v>0</v>
      </c>
      <c r="S591" s="3"/>
      <c r="V591" s="17"/>
      <c r="X591" s="12"/>
      <c r="Y591" s="10"/>
      <c r="AJ591" s="170" t="s">
        <v>7</v>
      </c>
      <c r="AK591" s="171"/>
      <c r="AL591" s="171"/>
      <c r="AM591" s="172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2"/>
      <c r="C599" s="10"/>
      <c r="V599" s="17"/>
      <c r="X599" s="12"/>
      <c r="Y599" s="10"/>
    </row>
    <row r="600" spans="2:27" x14ac:dyDescent="0.25">
      <c r="B600" s="11"/>
      <c r="C600" s="10"/>
      <c r="V600" s="17"/>
      <c r="X600" s="11"/>
      <c r="Y600" s="10"/>
    </row>
    <row r="601" spans="2:27" x14ac:dyDescent="0.25">
      <c r="B601" s="15" t="s">
        <v>18</v>
      </c>
      <c r="C601" s="16">
        <f>SUM(C582:C600)</f>
        <v>1000</v>
      </c>
      <c r="D601" t="s">
        <v>22</v>
      </c>
      <c r="E601" t="s">
        <v>21</v>
      </c>
      <c r="V601" s="17"/>
      <c r="X601" s="15" t="s">
        <v>18</v>
      </c>
      <c r="Y601" s="16">
        <f>SUM(Y582:Y600)</f>
        <v>1000</v>
      </c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</row>
    <row r="615" spans="2:41" x14ac:dyDescent="0.25">
      <c r="V615" s="17"/>
      <c r="AC615" s="173" t="s">
        <v>29</v>
      </c>
      <c r="AD615" s="173"/>
      <c r="AE615" s="173"/>
    </row>
    <row r="616" spans="2:41" ht="15" customHeight="1" x14ac:dyDescent="0.4">
      <c r="H616" s="76" t="s">
        <v>28</v>
      </c>
      <c r="I616" s="76"/>
      <c r="J616" s="76"/>
      <c r="V616" s="17"/>
      <c r="AC616" s="173"/>
      <c r="AD616" s="173"/>
      <c r="AE616" s="173"/>
    </row>
    <row r="617" spans="2:41" ht="15" customHeight="1" x14ac:dyDescent="0.4">
      <c r="H617" s="76"/>
      <c r="I617" s="76"/>
      <c r="J617" s="76"/>
      <c r="V617" s="17"/>
      <c r="AC617" s="173"/>
      <c r="AD617" s="173"/>
      <c r="AE617" s="173"/>
    </row>
    <row r="618" spans="2:41" x14ac:dyDescent="0.25">
      <c r="V618" s="17"/>
    </row>
    <row r="619" spans="2:41" x14ac:dyDescent="0.25">
      <c r="V619" s="17"/>
    </row>
    <row r="620" spans="2:41" ht="23.25" x14ac:dyDescent="0.35">
      <c r="B620" s="22" t="s">
        <v>68</v>
      </c>
      <c r="V620" s="17"/>
      <c r="X620" s="22" t="s">
        <v>68</v>
      </c>
    </row>
    <row r="621" spans="2:41" ht="23.25" x14ac:dyDescent="0.35">
      <c r="B621" s="23" t="s">
        <v>32</v>
      </c>
      <c r="C621" s="20">
        <f>IF(X573="PAGADO",0,Y578)</f>
        <v>-1000</v>
      </c>
      <c r="E621" s="175" t="s">
        <v>20</v>
      </c>
      <c r="F621" s="175"/>
      <c r="G621" s="175"/>
      <c r="H621" s="175"/>
      <c r="V621" s="17"/>
      <c r="X621" s="23" t="s">
        <v>32</v>
      </c>
      <c r="Y621" s="20">
        <f>IF(B621="PAGADO",0,C626)</f>
        <v>-1000</v>
      </c>
      <c r="AA621" s="175" t="s">
        <v>20</v>
      </c>
      <c r="AB621" s="175"/>
      <c r="AC621" s="175"/>
      <c r="AD621" s="175"/>
    </row>
    <row r="622" spans="2:41" x14ac:dyDescent="0.25">
      <c r="B622" s="1" t="s">
        <v>0</v>
      </c>
      <c r="C622" s="19">
        <f>H637</f>
        <v>0</v>
      </c>
      <c r="E622" s="2" t="s">
        <v>1</v>
      </c>
      <c r="F622" s="2" t="s">
        <v>2</v>
      </c>
      <c r="G622" s="2" t="s">
        <v>3</v>
      </c>
      <c r="H622" s="2" t="s">
        <v>4</v>
      </c>
      <c r="N622" s="2" t="s">
        <v>1</v>
      </c>
      <c r="O622" s="2" t="s">
        <v>5</v>
      </c>
      <c r="P622" s="2" t="s">
        <v>4</v>
      </c>
      <c r="Q622" s="2" t="s">
        <v>6</v>
      </c>
      <c r="R622" s="2" t="s">
        <v>7</v>
      </c>
      <c r="S622" s="3"/>
      <c r="V622" s="17"/>
      <c r="X622" s="1" t="s">
        <v>0</v>
      </c>
      <c r="Y622" s="19">
        <f>AD637</f>
        <v>0</v>
      </c>
      <c r="AA622" s="2" t="s">
        <v>1</v>
      </c>
      <c r="AB622" s="2" t="s">
        <v>2</v>
      </c>
      <c r="AC622" s="2" t="s">
        <v>3</v>
      </c>
      <c r="AD622" s="2" t="s">
        <v>4</v>
      </c>
      <c r="AJ622" s="2" t="s">
        <v>1</v>
      </c>
      <c r="AK622" s="2" t="s">
        <v>5</v>
      </c>
      <c r="AL622" s="2" t="s">
        <v>4</v>
      </c>
      <c r="AM622" s="2" t="s">
        <v>6</v>
      </c>
      <c r="AN622" s="2" t="s">
        <v>7</v>
      </c>
      <c r="AO622" s="3"/>
    </row>
    <row r="623" spans="2:41" x14ac:dyDescent="0.25">
      <c r="C623" s="2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Y623" s="2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24</v>
      </c>
      <c r="C624" s="19">
        <f>IF(C621&gt;0,C621+C622,C622)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" t="s">
        <v>24</v>
      </c>
      <c r="Y624" s="19">
        <f>IF(Y621&gt;0,Y621+Y622,Y622)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" t="s">
        <v>9</v>
      </c>
      <c r="C625" s="20">
        <f>C648</f>
        <v>1000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" t="s">
        <v>9</v>
      </c>
      <c r="Y625" s="20">
        <f>Y648</f>
        <v>1000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6" t="s">
        <v>25</v>
      </c>
      <c r="C626" s="21">
        <f>C624-C625</f>
        <v>-1000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6" t="s">
        <v>8</v>
      </c>
      <c r="Y626" s="21">
        <f>Y624-Y625</f>
        <v>-1000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ht="26.25" x14ac:dyDescent="0.4">
      <c r="B627" s="176" t="str">
        <f>IF(C626&lt;0,"NO PAGAR","COBRAR")</f>
        <v>NO PAGAR</v>
      </c>
      <c r="C627" s="176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76" t="str">
        <f>IF(Y626&lt;0,"NO PAGAR","COBRAR")</f>
        <v>NO PAGAR</v>
      </c>
      <c r="Y627" s="176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68" t="s">
        <v>9</v>
      </c>
      <c r="C628" s="169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68" t="s">
        <v>9</v>
      </c>
      <c r="Y628" s="16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9" t="str">
        <f>IF(C662&lt;0,"SALDO A FAVOR","SALDO ADELANTAD0'")</f>
        <v>SALDO ADELANTAD0'</v>
      </c>
      <c r="C629" s="10">
        <f>IF(Y573&lt;=0,Y573*-1)</f>
        <v>1000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9" t="str">
        <f>IF(C626&lt;0,"SALDO ADELANTADO","SALDO A FAVOR'")</f>
        <v>SALDO ADELANTADO</v>
      </c>
      <c r="Y629" s="10">
        <f>IF(C626&lt;=0,C626*-1)</f>
        <v>1000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10</v>
      </c>
      <c r="C630" s="10">
        <f>R639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10</v>
      </c>
      <c r="Y630" s="10">
        <f>AN639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11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11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12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12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13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13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14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14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15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15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16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16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17</v>
      </c>
      <c r="C637" s="10"/>
      <c r="E637" s="170" t="s">
        <v>7</v>
      </c>
      <c r="F637" s="171"/>
      <c r="G637" s="172"/>
      <c r="H637" s="5">
        <f>SUM(H623:H636)</f>
        <v>0</v>
      </c>
      <c r="N637" s="3"/>
      <c r="O637" s="3"/>
      <c r="P637" s="3"/>
      <c r="Q637" s="3"/>
      <c r="R637" s="18"/>
      <c r="S637" s="3"/>
      <c r="V637" s="17"/>
      <c r="X637" s="11" t="s">
        <v>17</v>
      </c>
      <c r="Y637" s="10"/>
      <c r="AA637" s="170" t="s">
        <v>7</v>
      </c>
      <c r="AB637" s="171"/>
      <c r="AC637" s="172"/>
      <c r="AD637" s="5">
        <f>SUM(AD623:AD636)</f>
        <v>0</v>
      </c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E638" s="13"/>
      <c r="F638" s="13"/>
      <c r="G638" s="13"/>
      <c r="N638" s="3"/>
      <c r="O638" s="3"/>
      <c r="P638" s="3"/>
      <c r="Q638" s="3"/>
      <c r="R638" s="18"/>
      <c r="S638" s="3"/>
      <c r="V638" s="17"/>
      <c r="X638" s="12"/>
      <c r="Y638" s="10"/>
      <c r="AA638" s="13"/>
      <c r="AB638" s="13"/>
      <c r="AC638" s="13"/>
      <c r="AJ638" s="3"/>
      <c r="AK638" s="3"/>
      <c r="AL638" s="3"/>
      <c r="AM638" s="3"/>
      <c r="AN638" s="18"/>
      <c r="AO638" s="3"/>
    </row>
    <row r="639" spans="2:41" x14ac:dyDescent="0.25">
      <c r="B639" s="12"/>
      <c r="C639" s="10"/>
      <c r="N639" s="170" t="s">
        <v>7</v>
      </c>
      <c r="O639" s="171"/>
      <c r="P639" s="171"/>
      <c r="Q639" s="172"/>
      <c r="R639" s="18">
        <f>SUM(R623:R638)</f>
        <v>0</v>
      </c>
      <c r="S639" s="3"/>
      <c r="V639" s="17"/>
      <c r="X639" s="12"/>
      <c r="Y639" s="10"/>
      <c r="AJ639" s="170" t="s">
        <v>7</v>
      </c>
      <c r="AK639" s="171"/>
      <c r="AL639" s="171"/>
      <c r="AM639" s="172"/>
      <c r="AN639" s="18">
        <f>SUM(AN623:AN638)</f>
        <v>0</v>
      </c>
      <c r="AO639" s="3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E642" s="14"/>
      <c r="V642" s="17"/>
      <c r="X642" s="12"/>
      <c r="Y642" s="10"/>
      <c r="AA642" s="14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2"/>
      <c r="C645" s="10"/>
      <c r="V645" s="17"/>
      <c r="X645" s="12"/>
      <c r="Y645" s="10"/>
    </row>
    <row r="646" spans="2:27" x14ac:dyDescent="0.25">
      <c r="B646" s="12"/>
      <c r="C646" s="10"/>
      <c r="V646" s="17"/>
      <c r="X646" s="12"/>
      <c r="Y646" s="10"/>
    </row>
    <row r="647" spans="2:27" x14ac:dyDescent="0.25">
      <c r="B647" s="11"/>
      <c r="C647" s="10"/>
      <c r="V647" s="17"/>
      <c r="X647" s="11"/>
      <c r="Y647" s="10"/>
    </row>
    <row r="648" spans="2:27" x14ac:dyDescent="0.25">
      <c r="B648" s="15" t="s">
        <v>18</v>
      </c>
      <c r="C648" s="16">
        <f>SUM(C629:C647)</f>
        <v>1000</v>
      </c>
      <c r="V648" s="17"/>
      <c r="X648" s="15" t="s">
        <v>18</v>
      </c>
      <c r="Y648" s="16">
        <f>SUM(Y629:Y647)</f>
        <v>1000</v>
      </c>
    </row>
    <row r="649" spans="2:27" x14ac:dyDescent="0.25">
      <c r="D649" t="s">
        <v>22</v>
      </c>
      <c r="E649" t="s">
        <v>21</v>
      </c>
      <c r="V649" s="17"/>
      <c r="Z649" t="s">
        <v>22</v>
      </c>
      <c r="AA649" t="s">
        <v>21</v>
      </c>
    </row>
    <row r="650" spans="2:27" x14ac:dyDescent="0.25">
      <c r="E650" s="1" t="s">
        <v>19</v>
      </c>
      <c r="V650" s="17"/>
      <c r="AA650" s="1" t="s">
        <v>19</v>
      </c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1:43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spans="1:43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spans="1:43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x14ac:dyDescent="0.25">
      <c r="V660" s="17"/>
    </row>
    <row r="661" spans="1:43" ht="15" customHeight="1" x14ac:dyDescent="0.4">
      <c r="H661" s="76" t="s">
        <v>30</v>
      </c>
      <c r="I661" s="76"/>
      <c r="J661" s="76"/>
      <c r="V661" s="17"/>
      <c r="AA661" s="174" t="s">
        <v>31</v>
      </c>
      <c r="AB661" s="174"/>
      <c r="AC661" s="174"/>
    </row>
    <row r="662" spans="1:43" ht="15" customHeight="1" x14ac:dyDescent="0.4">
      <c r="H662" s="76"/>
      <c r="I662" s="76"/>
      <c r="J662" s="76"/>
      <c r="V662" s="17"/>
      <c r="AA662" s="174"/>
      <c r="AB662" s="174"/>
      <c r="AC662" s="174"/>
    </row>
    <row r="663" spans="1:43" x14ac:dyDescent="0.25">
      <c r="V663" s="17"/>
    </row>
    <row r="664" spans="1:43" x14ac:dyDescent="0.25">
      <c r="V664" s="17"/>
    </row>
    <row r="665" spans="1:43" ht="23.25" x14ac:dyDescent="0.35">
      <c r="B665" s="24" t="s">
        <v>68</v>
      </c>
      <c r="V665" s="17"/>
      <c r="X665" s="22" t="s">
        <v>68</v>
      </c>
    </row>
    <row r="666" spans="1:43" ht="23.25" x14ac:dyDescent="0.35">
      <c r="B666" s="23" t="s">
        <v>32</v>
      </c>
      <c r="C666" s="20">
        <f>IF(X621="PAGADO",0,C626)</f>
        <v>-1000</v>
      </c>
      <c r="E666" s="175" t="s">
        <v>20</v>
      </c>
      <c r="F666" s="175"/>
      <c r="G666" s="175"/>
      <c r="H666" s="175"/>
      <c r="V666" s="17"/>
      <c r="X666" s="23" t="s">
        <v>32</v>
      </c>
      <c r="Y666" s="20">
        <f>IF(B1466="PAGADO",0,C671)</f>
        <v>-1000</v>
      </c>
      <c r="AA666" s="175" t="s">
        <v>20</v>
      </c>
      <c r="AB666" s="175"/>
      <c r="AC666" s="175"/>
      <c r="AD666" s="175"/>
    </row>
    <row r="667" spans="1:43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1:43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 x14ac:dyDescent="0.25">
      <c r="B670" s="1" t="s">
        <v>9</v>
      </c>
      <c r="C670" s="20">
        <f>C694</f>
        <v>1000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Y694</f>
        <v>1000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x14ac:dyDescent="0.25">
      <c r="B671" s="6" t="s">
        <v>26</v>
      </c>
      <c r="C671" s="21">
        <f>C669-C670</f>
        <v>-1000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27</v>
      </c>
      <c r="Y671" s="21">
        <f>Y669-Y670</f>
        <v>-1000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 ht="23.25" x14ac:dyDescent="0.35">
      <c r="B672" s="6"/>
      <c r="C672" s="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7" t="str">
        <f>IF(Y671&lt;0,"NO PAGAR","COBRAR'")</f>
        <v>NO PAGAR</v>
      </c>
      <c r="Y672" s="17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ht="23.25" x14ac:dyDescent="0.35">
      <c r="B673" s="177" t="str">
        <f>IF(C671&lt;0,"NO PAGAR","COBRAR'")</f>
        <v>NO PAGAR</v>
      </c>
      <c r="C673" s="177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/>
      <c r="Y673" s="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68" t="s">
        <v>9</v>
      </c>
      <c r="C674" s="169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8" t="s">
        <v>9</v>
      </c>
      <c r="Y674" s="169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9" t="str">
        <f>IF(Y626&lt;0,"SALDO ADELANTADO","SALDO A FAVOR '")</f>
        <v>SALDO ADELANTADO</v>
      </c>
      <c r="C675" s="10">
        <f>IF(Y626&lt;=0,Y626*-1)</f>
        <v>1000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9" t="str">
        <f>IF(C671&lt;0,"SALDO ADELANTADO","SALDO A FAVOR'")</f>
        <v>SALDO ADELANTADO</v>
      </c>
      <c r="Y675" s="10">
        <f>IF(C671&lt;=0,C671*-1)</f>
        <v>1000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10</v>
      </c>
      <c r="C676" s="10">
        <f>R684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10</v>
      </c>
      <c r="Y676" s="10">
        <f>AN684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11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11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12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12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13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13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14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14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15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15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16</v>
      </c>
      <c r="C682" s="10"/>
      <c r="E682" s="170" t="s">
        <v>7</v>
      </c>
      <c r="F682" s="171"/>
      <c r="G682" s="17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16</v>
      </c>
      <c r="Y682" s="10"/>
      <c r="AA682" s="170" t="s">
        <v>7</v>
      </c>
      <c r="AB682" s="171"/>
      <c r="AC682" s="17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1" t="s">
        <v>17</v>
      </c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1" t="s">
        <v>17</v>
      </c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70" t="s">
        <v>7</v>
      </c>
      <c r="O684" s="171"/>
      <c r="P684" s="171"/>
      <c r="Q684" s="172"/>
      <c r="R684" s="18">
        <f>SUM(R668:R683)</f>
        <v>0</v>
      </c>
      <c r="S684" s="3"/>
      <c r="V684" s="17"/>
      <c r="X684" s="12"/>
      <c r="Y684" s="10"/>
      <c r="AJ684" s="170" t="s">
        <v>7</v>
      </c>
      <c r="AK684" s="171"/>
      <c r="AL684" s="171"/>
      <c r="AM684" s="172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2:27" x14ac:dyDescent="0.25">
      <c r="B689" s="12"/>
      <c r="C689" s="10"/>
      <c r="V689" s="17"/>
      <c r="X689" s="12"/>
      <c r="Y689" s="10"/>
    </row>
    <row r="690" spans="2:27" x14ac:dyDescent="0.25">
      <c r="B690" s="12"/>
      <c r="C690" s="10"/>
      <c r="V690" s="17"/>
      <c r="X690" s="12"/>
      <c r="Y690" s="10"/>
    </row>
    <row r="691" spans="2:27" x14ac:dyDescent="0.25">
      <c r="B691" s="12"/>
      <c r="C691" s="10"/>
      <c r="V691" s="17"/>
      <c r="X691" s="12"/>
      <c r="Y691" s="10"/>
    </row>
    <row r="692" spans="2:27" x14ac:dyDescent="0.25">
      <c r="B692" s="12"/>
      <c r="C692" s="10"/>
      <c r="V692" s="17"/>
      <c r="X692" s="12"/>
      <c r="Y692" s="10"/>
    </row>
    <row r="693" spans="2:27" x14ac:dyDescent="0.25">
      <c r="B693" s="11"/>
      <c r="C693" s="10"/>
      <c r="V693" s="17"/>
      <c r="X693" s="11"/>
      <c r="Y693" s="10"/>
    </row>
    <row r="694" spans="2:27" x14ac:dyDescent="0.25">
      <c r="B694" s="15" t="s">
        <v>18</v>
      </c>
      <c r="C694" s="16">
        <f>SUM(C675:C693)</f>
        <v>1000</v>
      </c>
      <c r="D694" t="s">
        <v>22</v>
      </c>
      <c r="E694" t="s">
        <v>21</v>
      </c>
      <c r="V694" s="17"/>
      <c r="X694" s="15" t="s">
        <v>18</v>
      </c>
      <c r="Y694" s="16">
        <f>SUM(Y675:Y693)</f>
        <v>1000</v>
      </c>
      <c r="Z694" t="s">
        <v>22</v>
      </c>
      <c r="AA694" t="s">
        <v>21</v>
      </c>
    </row>
    <row r="695" spans="2:27" x14ac:dyDescent="0.25">
      <c r="E695" s="1" t="s">
        <v>19</v>
      </c>
      <c r="V695" s="17"/>
      <c r="AA695" s="1" t="s">
        <v>19</v>
      </c>
    </row>
    <row r="696" spans="2:27" x14ac:dyDescent="0.25">
      <c r="V696" s="17"/>
    </row>
    <row r="697" spans="2:27" x14ac:dyDescent="0.25">
      <c r="V697" s="17"/>
    </row>
    <row r="698" spans="2:27" x14ac:dyDescent="0.25">
      <c r="V698" s="17"/>
    </row>
    <row r="699" spans="2:27" x14ac:dyDescent="0.25">
      <c r="V699" s="17"/>
    </row>
    <row r="700" spans="2:27" x14ac:dyDescent="0.25">
      <c r="V700" s="17"/>
    </row>
    <row r="701" spans="2:27" x14ac:dyDescent="0.25">
      <c r="V701" s="17"/>
    </row>
    <row r="702" spans="2:27" x14ac:dyDescent="0.25">
      <c r="V702" s="17"/>
    </row>
    <row r="703" spans="2:27" x14ac:dyDescent="0.25">
      <c r="V703" s="17"/>
    </row>
    <row r="704" spans="2:27" x14ac:dyDescent="0.25">
      <c r="V704" s="17"/>
    </row>
    <row r="705" spans="2:41" x14ac:dyDescent="0.25">
      <c r="V705" s="17"/>
    </row>
    <row r="706" spans="2:41" x14ac:dyDescent="0.25">
      <c r="V706" s="17"/>
    </row>
    <row r="707" spans="2:41" x14ac:dyDescent="0.25">
      <c r="V707" s="17"/>
    </row>
    <row r="708" spans="2:41" x14ac:dyDescent="0.25">
      <c r="V708" s="17"/>
      <c r="AC708" s="173" t="s">
        <v>29</v>
      </c>
      <c r="AD708" s="173"/>
      <c r="AE708" s="173"/>
    </row>
    <row r="709" spans="2:41" ht="15" customHeight="1" x14ac:dyDescent="0.4">
      <c r="H709" s="76" t="s">
        <v>28</v>
      </c>
      <c r="I709" s="76"/>
      <c r="J709" s="76"/>
      <c r="V709" s="17"/>
      <c r="AC709" s="173"/>
      <c r="AD709" s="173"/>
      <c r="AE709" s="173"/>
    </row>
    <row r="710" spans="2:41" ht="15" customHeight="1" x14ac:dyDescent="0.4">
      <c r="H710" s="76"/>
      <c r="I710" s="76"/>
      <c r="J710" s="76"/>
      <c r="V710" s="17"/>
      <c r="AC710" s="173"/>
      <c r="AD710" s="173"/>
      <c r="AE710" s="173"/>
    </row>
    <row r="711" spans="2:41" x14ac:dyDescent="0.25">
      <c r="V711" s="17"/>
    </row>
    <row r="712" spans="2:41" x14ac:dyDescent="0.25">
      <c r="V712" s="17"/>
    </row>
    <row r="713" spans="2:41" ht="23.25" x14ac:dyDescent="0.35">
      <c r="B713" s="22" t="s">
        <v>69</v>
      </c>
      <c r="V713" s="17"/>
      <c r="X713" s="22" t="s">
        <v>69</v>
      </c>
    </row>
    <row r="714" spans="2:41" ht="23.25" x14ac:dyDescent="0.35">
      <c r="B714" s="23" t="s">
        <v>32</v>
      </c>
      <c r="C714" s="20">
        <f>IF(X666="PAGADO",0,Y671)</f>
        <v>-1000</v>
      </c>
      <c r="E714" s="175" t="s">
        <v>20</v>
      </c>
      <c r="F714" s="175"/>
      <c r="G714" s="175"/>
      <c r="H714" s="175"/>
      <c r="V714" s="17"/>
      <c r="X714" s="23" t="s">
        <v>32</v>
      </c>
      <c r="Y714" s="20">
        <f>IF(B714="PAGADO",0,C719)</f>
        <v>-1000</v>
      </c>
      <c r="AA714" s="175" t="s">
        <v>20</v>
      </c>
      <c r="AB714" s="175"/>
      <c r="AC714" s="175"/>
      <c r="AD714" s="175"/>
    </row>
    <row r="715" spans="2:41" x14ac:dyDescent="0.25">
      <c r="B715" s="1" t="s">
        <v>0</v>
      </c>
      <c r="C715" s="19">
        <f>H730</f>
        <v>0</v>
      </c>
      <c r="E715" s="2" t="s">
        <v>1</v>
      </c>
      <c r="F715" s="2" t="s">
        <v>2</v>
      </c>
      <c r="G715" s="2" t="s">
        <v>3</v>
      </c>
      <c r="H715" s="2" t="s">
        <v>4</v>
      </c>
      <c r="N715" s="2" t="s">
        <v>1</v>
      </c>
      <c r="O715" s="2" t="s">
        <v>5</v>
      </c>
      <c r="P715" s="2" t="s">
        <v>4</v>
      </c>
      <c r="Q715" s="2" t="s">
        <v>6</v>
      </c>
      <c r="R715" s="2" t="s">
        <v>7</v>
      </c>
      <c r="S715" s="3"/>
      <c r="V715" s="17"/>
      <c r="X715" s="1" t="s">
        <v>0</v>
      </c>
      <c r="Y715" s="19">
        <f>AD730</f>
        <v>0</v>
      </c>
      <c r="AA715" s="2" t="s">
        <v>1</v>
      </c>
      <c r="AB715" s="2" t="s">
        <v>2</v>
      </c>
      <c r="AC715" s="2" t="s">
        <v>3</v>
      </c>
      <c r="AD715" s="2" t="s">
        <v>4</v>
      </c>
      <c r="AJ715" s="2" t="s">
        <v>1</v>
      </c>
      <c r="AK715" s="2" t="s">
        <v>5</v>
      </c>
      <c r="AL715" s="2" t="s">
        <v>4</v>
      </c>
      <c r="AM715" s="2" t="s">
        <v>6</v>
      </c>
      <c r="AN715" s="2" t="s">
        <v>7</v>
      </c>
      <c r="AO715" s="3"/>
    </row>
    <row r="716" spans="2:41" x14ac:dyDescent="0.25">
      <c r="C716" s="2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Y716" s="2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" t="s">
        <v>24</v>
      </c>
      <c r="C717" s="19">
        <f>IF(C714&gt;0,C714+C715,C715)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" t="s">
        <v>24</v>
      </c>
      <c r="Y717" s="19">
        <f>IF(Y714&gt;0,Y714+Y715,Y715)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" t="s">
        <v>9</v>
      </c>
      <c r="C718" s="20">
        <f>C741</f>
        <v>1000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" t="s">
        <v>9</v>
      </c>
      <c r="Y718" s="20">
        <f>Y741</f>
        <v>1000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6" t="s">
        <v>25</v>
      </c>
      <c r="C719" s="21">
        <f>C717-C718</f>
        <v>-1000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 t="s">
        <v>8</v>
      </c>
      <c r="Y719" s="21">
        <f>Y717-Y718</f>
        <v>-1000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ht="26.25" x14ac:dyDescent="0.4">
      <c r="B720" s="176" t="str">
        <f>IF(C719&lt;0,"NO PAGAR","COBRAR")</f>
        <v>NO PAGAR</v>
      </c>
      <c r="C720" s="176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76" t="str">
        <f>IF(Y719&lt;0,"NO PAGAR","COBRAR")</f>
        <v>NO PAGAR</v>
      </c>
      <c r="Y720" s="176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68" t="s">
        <v>9</v>
      </c>
      <c r="C721" s="169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68" t="s">
        <v>9</v>
      </c>
      <c r="Y721" s="169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9" t="str">
        <f>IF(C755&lt;0,"SALDO A FAVOR","SALDO ADELANTAD0'")</f>
        <v>SALDO ADELANTAD0'</v>
      </c>
      <c r="C722" s="10">
        <f>IF(Y666&lt;=0,Y666*-1)</f>
        <v>1000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9" t="str">
        <f>IF(C719&lt;0,"SALDO ADELANTADO","SALDO A FAVOR'")</f>
        <v>SALDO ADELANTADO</v>
      </c>
      <c r="Y722" s="10">
        <f>IF(C719&lt;=0,C719*-1)</f>
        <v>1000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10</v>
      </c>
      <c r="C723" s="10">
        <f>R732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10</v>
      </c>
      <c r="Y723" s="10">
        <f>AN732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11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11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12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12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13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13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14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14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15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15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16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16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17</v>
      </c>
      <c r="C730" s="10"/>
      <c r="E730" s="170" t="s">
        <v>7</v>
      </c>
      <c r="F730" s="171"/>
      <c r="G730" s="172"/>
      <c r="H730" s="5">
        <f>SUM(H716:H729)</f>
        <v>0</v>
      </c>
      <c r="N730" s="3"/>
      <c r="O730" s="3"/>
      <c r="P730" s="3"/>
      <c r="Q730" s="3"/>
      <c r="R730" s="18"/>
      <c r="S730" s="3"/>
      <c r="V730" s="17"/>
      <c r="X730" s="11" t="s">
        <v>17</v>
      </c>
      <c r="Y730" s="10"/>
      <c r="AA730" s="170" t="s">
        <v>7</v>
      </c>
      <c r="AB730" s="171"/>
      <c r="AC730" s="172"/>
      <c r="AD730" s="5">
        <f>SUM(AD716:AD729)</f>
        <v>0</v>
      </c>
      <c r="AJ730" s="3"/>
      <c r="AK730" s="3"/>
      <c r="AL730" s="3"/>
      <c r="AM730" s="3"/>
      <c r="AN730" s="18"/>
      <c r="AO730" s="3"/>
    </row>
    <row r="731" spans="2:41" x14ac:dyDescent="0.25">
      <c r="B731" s="12"/>
      <c r="C731" s="10"/>
      <c r="E731" s="13"/>
      <c r="F731" s="13"/>
      <c r="G731" s="13"/>
      <c r="N731" s="3"/>
      <c r="O731" s="3"/>
      <c r="P731" s="3"/>
      <c r="Q731" s="3"/>
      <c r="R731" s="18"/>
      <c r="S731" s="3"/>
      <c r="V731" s="17"/>
      <c r="X731" s="12"/>
      <c r="Y731" s="10"/>
      <c r="AA731" s="13"/>
      <c r="AB731" s="13"/>
      <c r="AC731" s="13"/>
      <c r="AJ731" s="3"/>
      <c r="AK731" s="3"/>
      <c r="AL731" s="3"/>
      <c r="AM731" s="3"/>
      <c r="AN731" s="18"/>
      <c r="AO731" s="3"/>
    </row>
    <row r="732" spans="2:41" x14ac:dyDescent="0.25">
      <c r="B732" s="12"/>
      <c r="C732" s="10"/>
      <c r="N732" s="170" t="s">
        <v>7</v>
      </c>
      <c r="O732" s="171"/>
      <c r="P732" s="171"/>
      <c r="Q732" s="172"/>
      <c r="R732" s="18">
        <f>SUM(R716:R731)</f>
        <v>0</v>
      </c>
      <c r="S732" s="3"/>
      <c r="V732" s="17"/>
      <c r="X732" s="12"/>
      <c r="Y732" s="10"/>
      <c r="AJ732" s="170" t="s">
        <v>7</v>
      </c>
      <c r="AK732" s="171"/>
      <c r="AL732" s="171"/>
      <c r="AM732" s="172"/>
      <c r="AN732" s="18">
        <f>SUM(AN716:AN731)</f>
        <v>0</v>
      </c>
      <c r="AO732" s="3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E735" s="14"/>
      <c r="V735" s="17"/>
      <c r="X735" s="12"/>
      <c r="Y735" s="10"/>
      <c r="AA735" s="14"/>
    </row>
    <row r="736" spans="2:41" x14ac:dyDescent="0.25">
      <c r="B736" s="12"/>
      <c r="C736" s="10"/>
      <c r="V736" s="17"/>
      <c r="X736" s="12"/>
      <c r="Y736" s="10"/>
    </row>
    <row r="737" spans="1:43" x14ac:dyDescent="0.25">
      <c r="B737" s="12"/>
      <c r="C737" s="10"/>
      <c r="V737" s="17"/>
      <c r="X737" s="12"/>
      <c r="Y737" s="10"/>
    </row>
    <row r="738" spans="1:43" x14ac:dyDescent="0.25">
      <c r="B738" s="12"/>
      <c r="C738" s="10"/>
      <c r="V738" s="17"/>
      <c r="X738" s="12"/>
      <c r="Y738" s="10"/>
    </row>
    <row r="739" spans="1:43" x14ac:dyDescent="0.25">
      <c r="B739" s="12"/>
      <c r="C739" s="10"/>
      <c r="V739" s="17"/>
      <c r="X739" s="12"/>
      <c r="Y739" s="10"/>
    </row>
    <row r="740" spans="1:43" x14ac:dyDescent="0.25">
      <c r="B740" s="11"/>
      <c r="C740" s="10"/>
      <c r="V740" s="17"/>
      <c r="X740" s="11"/>
      <c r="Y740" s="10"/>
    </row>
    <row r="741" spans="1:43" x14ac:dyDescent="0.25">
      <c r="B741" s="15" t="s">
        <v>18</v>
      </c>
      <c r="C741" s="16">
        <f>SUM(C722:C740)</f>
        <v>1000</v>
      </c>
      <c r="V741" s="17"/>
      <c r="X741" s="15" t="s">
        <v>18</v>
      </c>
      <c r="Y741" s="16">
        <f>SUM(Y722:Y740)</f>
        <v>1000</v>
      </c>
    </row>
    <row r="742" spans="1:43" x14ac:dyDescent="0.25">
      <c r="D742" t="s">
        <v>22</v>
      </c>
      <c r="E742" t="s">
        <v>21</v>
      </c>
      <c r="V742" s="17"/>
      <c r="Z742" t="s">
        <v>22</v>
      </c>
      <c r="AA742" t="s">
        <v>21</v>
      </c>
    </row>
    <row r="743" spans="1:43" x14ac:dyDescent="0.25">
      <c r="E743" s="1" t="s">
        <v>19</v>
      </c>
      <c r="V743" s="17"/>
      <c r="AA743" s="1" t="s">
        <v>19</v>
      </c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V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2:41" x14ac:dyDescent="0.25">
      <c r="V753" s="17"/>
    </row>
    <row r="754" spans="2:41" ht="15" customHeight="1" x14ac:dyDescent="0.4">
      <c r="H754" s="76" t="s">
        <v>30</v>
      </c>
      <c r="I754" s="76"/>
      <c r="J754" s="76"/>
      <c r="V754" s="17"/>
      <c r="AA754" s="174" t="s">
        <v>31</v>
      </c>
      <c r="AB754" s="174"/>
      <c r="AC754" s="174"/>
    </row>
    <row r="755" spans="2:41" ht="15" customHeight="1" x14ac:dyDescent="0.4">
      <c r="H755" s="76"/>
      <c r="I755" s="76"/>
      <c r="J755" s="76"/>
      <c r="V755" s="17"/>
      <c r="AA755" s="174"/>
      <c r="AB755" s="174"/>
      <c r="AC755" s="174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4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IF(X714="PAGADO",0,C719)</f>
        <v>-1000</v>
      </c>
      <c r="E759" s="175" t="s">
        <v>20</v>
      </c>
      <c r="F759" s="175"/>
      <c r="G759" s="175"/>
      <c r="H759" s="175"/>
      <c r="V759" s="17"/>
      <c r="X759" s="23" t="s">
        <v>32</v>
      </c>
      <c r="Y759" s="20">
        <f>IF(B1559="PAGADO",0,C764)</f>
        <v>-1000</v>
      </c>
      <c r="AA759" s="175" t="s">
        <v>20</v>
      </c>
      <c r="AB759" s="175"/>
      <c r="AC759" s="175"/>
      <c r="AD759" s="175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C787</f>
        <v>1000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Y787</f>
        <v>1000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26</v>
      </c>
      <c r="C764" s="21">
        <f>C762-C763</f>
        <v>-1000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27</v>
      </c>
      <c r="Y764" s="21">
        <f>Y762-Y763</f>
        <v>-1000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 x14ac:dyDescent="0.35">
      <c r="B765" s="6"/>
      <c r="C765" s="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7" t="str">
        <f>IF(Y764&lt;0,"NO PAGAR","COBRAR'")</f>
        <v>NO PAGAR</v>
      </c>
      <c r="Y765" s="17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3.25" x14ac:dyDescent="0.35">
      <c r="B766" s="177" t="str">
        <f>IF(C764&lt;0,"NO PAGAR","COBRAR'")</f>
        <v>NO PAGAR</v>
      </c>
      <c r="C766" s="17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/>
      <c r="Y766" s="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68" t="s">
        <v>9</v>
      </c>
      <c r="C767" s="169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8" t="s">
        <v>9</v>
      </c>
      <c r="Y767" s="169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IF(Y719&lt;0,"SALDO ADELANTADO","SALDO A FAVOR '")</f>
        <v>SALDO ADELANTADO</v>
      </c>
      <c r="C768" s="10">
        <f>IF(Y719&lt;=0,Y719*-1)</f>
        <v>1000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IF(C764&lt;0,"SALDO ADELANTADO","SALDO A FAVOR'")</f>
        <v>SALDO ADELANTADO</v>
      </c>
      <c r="Y768" s="10">
        <f>IF(C764&lt;=0,C764*-1)</f>
        <v>1000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R777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AN777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170" t="s">
        <v>7</v>
      </c>
      <c r="F775" s="171"/>
      <c r="G775" s="17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170" t="s">
        <v>7</v>
      </c>
      <c r="AB775" s="171"/>
      <c r="AC775" s="17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70" t="s">
        <v>7</v>
      </c>
      <c r="O777" s="171"/>
      <c r="P777" s="171"/>
      <c r="Q777" s="172"/>
      <c r="R777" s="18">
        <f>SUM(R761:R776)</f>
        <v>0</v>
      </c>
      <c r="S777" s="3"/>
      <c r="V777" s="17"/>
      <c r="X777" s="12"/>
      <c r="Y777" s="10"/>
      <c r="AJ777" s="170" t="s">
        <v>7</v>
      </c>
      <c r="AK777" s="171"/>
      <c r="AL777" s="171"/>
      <c r="AM777" s="172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1"/>
      <c r="C786" s="10"/>
      <c r="V786" s="17"/>
      <c r="X786" s="11"/>
      <c r="Y786" s="10"/>
    </row>
    <row r="787" spans="2:27" x14ac:dyDescent="0.25">
      <c r="B787" s="15" t="s">
        <v>18</v>
      </c>
      <c r="C787" s="16">
        <f>SUM(C768:C786)</f>
        <v>1000</v>
      </c>
      <c r="D787" t="s">
        <v>22</v>
      </c>
      <c r="E787" t="s">
        <v>21</v>
      </c>
      <c r="V787" s="17"/>
      <c r="X787" s="15" t="s">
        <v>18</v>
      </c>
      <c r="Y787" s="16">
        <f>SUM(Y768:Y786)</f>
        <v>1000</v>
      </c>
      <c r="Z787" t="s">
        <v>22</v>
      </c>
      <c r="AA787" t="s">
        <v>21</v>
      </c>
    </row>
    <row r="788" spans="2:27" x14ac:dyDescent="0.25">
      <c r="E788" s="1" t="s">
        <v>19</v>
      </c>
      <c r="V788" s="17"/>
      <c r="AA788" s="1" t="s">
        <v>19</v>
      </c>
    </row>
    <row r="789" spans="2:27" x14ac:dyDescent="0.25">
      <c r="V789" s="17"/>
    </row>
    <row r="790" spans="2:27" x14ac:dyDescent="0.25">
      <c r="V790" s="17"/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  <c r="AC801" s="173" t="s">
        <v>29</v>
      </c>
      <c r="AD801" s="173"/>
      <c r="AE801" s="173"/>
    </row>
    <row r="802" spans="2:41" ht="15" customHeight="1" x14ac:dyDescent="0.4">
      <c r="H802" s="76" t="s">
        <v>28</v>
      </c>
      <c r="I802" s="76"/>
      <c r="J802" s="76"/>
      <c r="V802" s="17"/>
      <c r="AC802" s="173"/>
      <c r="AD802" s="173"/>
      <c r="AE802" s="173"/>
    </row>
    <row r="803" spans="2:41" ht="15" customHeight="1" x14ac:dyDescent="0.4">
      <c r="H803" s="76"/>
      <c r="I803" s="76"/>
      <c r="J803" s="76"/>
      <c r="V803" s="17"/>
      <c r="AC803" s="173"/>
      <c r="AD803" s="173"/>
      <c r="AE803" s="173"/>
    </row>
    <row r="804" spans="2:41" x14ac:dyDescent="0.25">
      <c r="V804" s="17"/>
    </row>
    <row r="805" spans="2:41" x14ac:dyDescent="0.25">
      <c r="V805" s="17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32</v>
      </c>
      <c r="C807" s="20">
        <f>IF(X759="PAGADO",0,Y764)</f>
        <v>-1000</v>
      </c>
      <c r="E807" s="175" t="s">
        <v>20</v>
      </c>
      <c r="F807" s="175"/>
      <c r="G807" s="175"/>
      <c r="H807" s="175"/>
      <c r="V807" s="17"/>
      <c r="X807" s="23" t="s">
        <v>32</v>
      </c>
      <c r="Y807" s="20">
        <f>IF(B807="PAGADO",0,C812)</f>
        <v>-1000</v>
      </c>
      <c r="AA807" s="175" t="s">
        <v>20</v>
      </c>
      <c r="AB807" s="175"/>
      <c r="AC807" s="175"/>
      <c r="AD807" s="175"/>
    </row>
    <row r="808" spans="2:41" x14ac:dyDescent="0.25">
      <c r="B808" s="1" t="s">
        <v>0</v>
      </c>
      <c r="C808" s="19">
        <f>H823</f>
        <v>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Y809" s="2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C834</f>
        <v>1000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Y834</f>
        <v>1000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-1000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-1000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176" t="str">
        <f>IF(C812&lt;0,"NO PAGAR","COBRAR")</f>
        <v>NO PAGAR</v>
      </c>
      <c r="C813" s="17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76" t="str">
        <f>IF(Y812&lt;0,"NO PAGAR","COBRAR")</f>
        <v>NO PAGAR</v>
      </c>
      <c r="Y813" s="17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68" t="s">
        <v>9</v>
      </c>
      <c r="C814" s="16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68" t="s">
        <v>9</v>
      </c>
      <c r="Y814" s="16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IF(C848&lt;0,"SALDO A FAVOR","SALDO ADELANTAD0'")</f>
        <v>SALDO ADELANTAD0'</v>
      </c>
      <c r="C815" s="10">
        <f>IF(Y759&lt;=0,Y759*-1)</f>
        <v>1000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ADELANTADO</v>
      </c>
      <c r="Y815" s="10">
        <f>IF(C812&lt;=0,C812*-1)</f>
        <v>1000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13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14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15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16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17</v>
      </c>
      <c r="C823" s="10"/>
      <c r="E823" s="170" t="s">
        <v>7</v>
      </c>
      <c r="F823" s="171"/>
      <c r="G823" s="172"/>
      <c r="H823" s="5">
        <f>SUM(H809:H822)</f>
        <v>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170" t="s">
        <v>7</v>
      </c>
      <c r="AB823" s="171"/>
      <c r="AC823" s="172"/>
      <c r="AD823" s="5">
        <f>SUM(AD809:AD822)</f>
        <v>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N825" s="170" t="s">
        <v>7</v>
      </c>
      <c r="O825" s="171"/>
      <c r="P825" s="171"/>
      <c r="Q825" s="172"/>
      <c r="R825" s="18">
        <f>SUM(R809:R824)</f>
        <v>0</v>
      </c>
      <c r="S825" s="3"/>
      <c r="V825" s="17"/>
      <c r="X825" s="12"/>
      <c r="Y825" s="10"/>
      <c r="AJ825" s="170" t="s">
        <v>7</v>
      </c>
      <c r="AK825" s="171"/>
      <c r="AL825" s="171"/>
      <c r="AM825" s="172"/>
      <c r="AN825" s="18">
        <f>SUM(AN809:AN824)</f>
        <v>0</v>
      </c>
      <c r="AO825" s="3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1:43" x14ac:dyDescent="0.25">
      <c r="B833" s="11"/>
      <c r="C833" s="10"/>
      <c r="V833" s="17"/>
      <c r="X833" s="11"/>
      <c r="Y833" s="10"/>
    </row>
    <row r="834" spans="1:43" x14ac:dyDescent="0.25">
      <c r="B834" s="15" t="s">
        <v>18</v>
      </c>
      <c r="C834" s="16">
        <f>SUM(C815:C833)</f>
        <v>1000</v>
      </c>
      <c r="V834" s="17"/>
      <c r="X834" s="15" t="s">
        <v>18</v>
      </c>
      <c r="Y834" s="16">
        <f>SUM(Y815:Y833)</f>
        <v>1000</v>
      </c>
    </row>
    <row r="835" spans="1:43" x14ac:dyDescent="0.25">
      <c r="D835" t="s">
        <v>22</v>
      </c>
      <c r="E835" t="s">
        <v>21</v>
      </c>
      <c r="V835" s="17"/>
      <c r="Z835" t="s">
        <v>22</v>
      </c>
      <c r="AA835" t="s">
        <v>21</v>
      </c>
    </row>
    <row r="836" spans="1:43" x14ac:dyDescent="0.25">
      <c r="E836" s="1" t="s">
        <v>19</v>
      </c>
      <c r="V836" s="17"/>
      <c r="AA836" s="1" t="s">
        <v>19</v>
      </c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V846" s="17"/>
    </row>
    <row r="847" spans="1:43" ht="15" customHeight="1" x14ac:dyDescent="0.4">
      <c r="H847" s="76" t="s">
        <v>30</v>
      </c>
      <c r="I847" s="76"/>
      <c r="J847" s="76"/>
      <c r="V847" s="17"/>
      <c r="AA847" s="174" t="s">
        <v>31</v>
      </c>
      <c r="AB847" s="174"/>
      <c r="AC847" s="174"/>
    </row>
    <row r="848" spans="1:43" ht="15" customHeight="1" x14ac:dyDescent="0.4">
      <c r="H848" s="76"/>
      <c r="I848" s="76"/>
      <c r="J848" s="76"/>
      <c r="V848" s="17"/>
      <c r="AA848" s="174"/>
      <c r="AB848" s="174"/>
      <c r="AC848" s="174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4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IF(X807="PAGADO",0,C812)</f>
        <v>-1000</v>
      </c>
      <c r="E852" s="175" t="s">
        <v>20</v>
      </c>
      <c r="F852" s="175"/>
      <c r="G852" s="175"/>
      <c r="H852" s="175"/>
      <c r="V852" s="17"/>
      <c r="X852" s="23" t="s">
        <v>32</v>
      </c>
      <c r="Y852" s="20">
        <f>IF(B1652="PAGADO",0,C857)</f>
        <v>-1000</v>
      </c>
      <c r="AA852" s="175" t="s">
        <v>20</v>
      </c>
      <c r="AB852" s="175"/>
      <c r="AC852" s="175"/>
      <c r="AD852" s="175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C880</f>
        <v>1000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Y880</f>
        <v>1000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26</v>
      </c>
      <c r="C857" s="21">
        <f>C855-C856</f>
        <v>-1000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-1000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 x14ac:dyDescent="0.3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7" t="str">
        <f>IF(Y857&lt;0,"NO PAGAR","COBRAR'")</f>
        <v>NO PAGAR</v>
      </c>
      <c r="Y858" s="17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 x14ac:dyDescent="0.35">
      <c r="B859" s="177" t="str">
        <f>IF(C857&lt;0,"NO PAGAR","COBRAR'")</f>
        <v>NO PAGAR</v>
      </c>
      <c r="C859" s="17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68" t="s">
        <v>9</v>
      </c>
      <c r="C860" s="16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8" t="s">
        <v>9</v>
      </c>
      <c r="Y860" s="16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IF(Y812&lt;0,"SALDO ADELANTADO","SALDO A FAVOR '")</f>
        <v>SALDO ADELANTADO</v>
      </c>
      <c r="C861" s="10">
        <f>IF(Y812&lt;=0,Y812*-1)</f>
        <v>1000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IF(C857&lt;0,"SALDO ADELANTADO","SALDO A FAVOR'")</f>
        <v>SALDO ADELANTADO</v>
      </c>
      <c r="Y861" s="10">
        <f>IF(C857&lt;=0,C857*-1)</f>
        <v>1000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170" t="s">
        <v>7</v>
      </c>
      <c r="F868" s="171"/>
      <c r="G868" s="17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170" t="s">
        <v>7</v>
      </c>
      <c r="AB868" s="171"/>
      <c r="AC868" s="17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70" t="s">
        <v>7</v>
      </c>
      <c r="O870" s="171"/>
      <c r="P870" s="171"/>
      <c r="Q870" s="172"/>
      <c r="R870" s="18">
        <f>SUM(R854:R869)</f>
        <v>0</v>
      </c>
      <c r="S870" s="3"/>
      <c r="V870" s="17"/>
      <c r="X870" s="12"/>
      <c r="Y870" s="10"/>
      <c r="AJ870" s="170" t="s">
        <v>7</v>
      </c>
      <c r="AK870" s="171"/>
      <c r="AL870" s="171"/>
      <c r="AM870" s="172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1000</v>
      </c>
      <c r="D880" t="s">
        <v>22</v>
      </c>
      <c r="E880" t="s">
        <v>21</v>
      </c>
      <c r="V880" s="17"/>
      <c r="X880" s="15" t="s">
        <v>18</v>
      </c>
      <c r="Y880" s="16">
        <f>SUM(Y861:Y879)</f>
        <v>1000</v>
      </c>
      <c r="Z880" t="s">
        <v>22</v>
      </c>
      <c r="AA880" t="s">
        <v>21</v>
      </c>
    </row>
    <row r="881" spans="5:31" x14ac:dyDescent="0.25">
      <c r="E881" s="1" t="s">
        <v>19</v>
      </c>
      <c r="V881" s="17"/>
      <c r="AA881" s="1" t="s">
        <v>19</v>
      </c>
    </row>
    <row r="882" spans="5:31" x14ac:dyDescent="0.25">
      <c r="V882" s="17"/>
    </row>
    <row r="883" spans="5:31" x14ac:dyDescent="0.25">
      <c r="V883" s="17"/>
    </row>
    <row r="884" spans="5:31" x14ac:dyDescent="0.25">
      <c r="V884" s="17"/>
    </row>
    <row r="885" spans="5:31" x14ac:dyDescent="0.25">
      <c r="V885" s="17"/>
    </row>
    <row r="886" spans="5:31" x14ac:dyDescent="0.25">
      <c r="V886" s="17"/>
    </row>
    <row r="887" spans="5:31" x14ac:dyDescent="0.25">
      <c r="V887" s="17"/>
    </row>
    <row r="888" spans="5:31" x14ac:dyDescent="0.25">
      <c r="V888" s="17"/>
    </row>
    <row r="889" spans="5:31" x14ac:dyDescent="0.25">
      <c r="V889" s="17"/>
    </row>
    <row r="890" spans="5:31" x14ac:dyDescent="0.25">
      <c r="V890" s="17"/>
    </row>
    <row r="891" spans="5:31" x14ac:dyDescent="0.25">
      <c r="V891" s="17"/>
    </row>
    <row r="892" spans="5:31" x14ac:dyDescent="0.25">
      <c r="V892" s="17"/>
    </row>
    <row r="893" spans="5:31" x14ac:dyDescent="0.25">
      <c r="V893" s="17"/>
    </row>
    <row r="894" spans="5:31" x14ac:dyDescent="0.25">
      <c r="V894" s="17"/>
    </row>
    <row r="895" spans="5:31" x14ac:dyDescent="0.25">
      <c r="V895" s="17"/>
      <c r="AC895" s="173" t="s">
        <v>29</v>
      </c>
      <c r="AD895" s="173"/>
      <c r="AE895" s="173"/>
    </row>
    <row r="896" spans="5:31" ht="15" customHeight="1" x14ac:dyDescent="0.4">
      <c r="H896" s="76" t="s">
        <v>28</v>
      </c>
      <c r="I896" s="76"/>
      <c r="J896" s="76"/>
      <c r="V896" s="17"/>
      <c r="AC896" s="173"/>
      <c r="AD896" s="173"/>
      <c r="AE896" s="173"/>
    </row>
    <row r="897" spans="2:41" ht="15" customHeight="1" x14ac:dyDescent="0.4">
      <c r="H897" s="76"/>
      <c r="I897" s="76"/>
      <c r="J897" s="76"/>
      <c r="V897" s="17"/>
      <c r="AC897" s="173"/>
      <c r="AD897" s="173"/>
      <c r="AE897" s="173"/>
    </row>
    <row r="898" spans="2:41" x14ac:dyDescent="0.25">
      <c r="V898" s="17"/>
    </row>
    <row r="899" spans="2:41" x14ac:dyDescent="0.25">
      <c r="V899" s="17"/>
    </row>
    <row r="900" spans="2:41" ht="23.25" x14ac:dyDescent="0.35">
      <c r="B900" s="22" t="s">
        <v>71</v>
      </c>
      <c r="V900" s="17"/>
      <c r="X900" s="22" t="s">
        <v>71</v>
      </c>
    </row>
    <row r="901" spans="2:41" ht="23.25" x14ac:dyDescent="0.35">
      <c r="B901" s="23" t="s">
        <v>32</v>
      </c>
      <c r="C901" s="20">
        <f>IF(X852="PAGADO",0,Y857)</f>
        <v>-1000</v>
      </c>
      <c r="E901" s="175" t="s">
        <v>20</v>
      </c>
      <c r="F901" s="175"/>
      <c r="G901" s="175"/>
      <c r="H901" s="175"/>
      <c r="V901" s="17"/>
      <c r="X901" s="23" t="s">
        <v>32</v>
      </c>
      <c r="Y901" s="20">
        <f>IF(B901="PAGADO",0,C906)</f>
        <v>-1000</v>
      </c>
      <c r="AA901" s="175" t="s">
        <v>20</v>
      </c>
      <c r="AB901" s="175"/>
      <c r="AC901" s="175"/>
      <c r="AD901" s="175"/>
    </row>
    <row r="902" spans="2:41" x14ac:dyDescent="0.25">
      <c r="B902" s="1" t="s">
        <v>0</v>
      </c>
      <c r="C902" s="19">
        <f>H917</f>
        <v>0</v>
      </c>
      <c r="E902" s="2" t="s">
        <v>1</v>
      </c>
      <c r="F902" s="2" t="s">
        <v>2</v>
      </c>
      <c r="G902" s="2" t="s">
        <v>3</v>
      </c>
      <c r="H902" s="2" t="s">
        <v>4</v>
      </c>
      <c r="N902" s="2" t="s">
        <v>1</v>
      </c>
      <c r="O902" s="2" t="s">
        <v>5</v>
      </c>
      <c r="P902" s="2" t="s">
        <v>4</v>
      </c>
      <c r="Q902" s="2" t="s">
        <v>6</v>
      </c>
      <c r="R902" s="2" t="s">
        <v>7</v>
      </c>
      <c r="S902" s="3"/>
      <c r="V902" s="17"/>
      <c r="X902" s="1" t="s">
        <v>0</v>
      </c>
      <c r="Y902" s="19">
        <f>AD917</f>
        <v>0</v>
      </c>
      <c r="AA902" s="2" t="s">
        <v>1</v>
      </c>
      <c r="AB902" s="2" t="s">
        <v>2</v>
      </c>
      <c r="AC902" s="2" t="s">
        <v>3</v>
      </c>
      <c r="AD902" s="2" t="s">
        <v>4</v>
      </c>
      <c r="AJ902" s="2" t="s">
        <v>1</v>
      </c>
      <c r="AK902" s="2" t="s">
        <v>5</v>
      </c>
      <c r="AL902" s="2" t="s">
        <v>4</v>
      </c>
      <c r="AM902" s="2" t="s">
        <v>6</v>
      </c>
      <c r="AN902" s="2" t="s">
        <v>7</v>
      </c>
      <c r="AO902" s="3"/>
    </row>
    <row r="903" spans="2:41" x14ac:dyDescent="0.25">
      <c r="C903" s="2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Y903" s="2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" t="s">
        <v>24</v>
      </c>
      <c r="C904" s="19">
        <f>IF(C901&gt;0,C901+C902,C902)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24</v>
      </c>
      <c r="Y904" s="19">
        <f>IF(Y901&gt;0,Y902+Y901,Y902)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" t="s">
        <v>9</v>
      </c>
      <c r="C905" s="20">
        <f>C928</f>
        <v>1000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9</v>
      </c>
      <c r="Y905" s="20">
        <f>Y928</f>
        <v>1000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6" t="s">
        <v>25</v>
      </c>
      <c r="C906" s="21">
        <f>C904-C905</f>
        <v>-1000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6" t="s">
        <v>8</v>
      </c>
      <c r="Y906" s="21">
        <f>Y904-Y905</f>
        <v>-1000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ht="26.25" x14ac:dyDescent="0.4">
      <c r="B907" s="176" t="str">
        <f>IF(C906&lt;0,"NO PAGAR","COBRAR")</f>
        <v>NO PAGAR</v>
      </c>
      <c r="C907" s="176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76" t="str">
        <f>IF(Y906&lt;0,"NO PAGAR","COBRAR")</f>
        <v>NO PAGAR</v>
      </c>
      <c r="Y907" s="176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68" t="s">
        <v>9</v>
      </c>
      <c r="C908" s="169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68" t="s">
        <v>9</v>
      </c>
      <c r="Y908" s="169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9" t="str">
        <f>IF(C942&lt;0,"SALDO A FAVOR","SALDO ADELANTAD0'")</f>
        <v>SALDO ADELANTAD0'</v>
      </c>
      <c r="C909" s="10">
        <f>IF(Y857&lt;=0,Y857*-1)</f>
        <v>1000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9" t="str">
        <f>IF(C906&lt;0,"SALDO ADELANTADO","SALDO A FAVOR'")</f>
        <v>SALDO ADELANTADO</v>
      </c>
      <c r="Y909" s="10">
        <f>IF(C906&lt;=0,C906*-1)</f>
        <v>1000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10</v>
      </c>
      <c r="C910" s="10">
        <f>R919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10</v>
      </c>
      <c r="Y910" s="10">
        <f>AN919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11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11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12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12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13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13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14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14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15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15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16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16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17</v>
      </c>
      <c r="C917" s="10"/>
      <c r="E917" s="170" t="s">
        <v>7</v>
      </c>
      <c r="F917" s="171"/>
      <c r="G917" s="172"/>
      <c r="H917" s="5">
        <f>SUM(H903:H916)</f>
        <v>0</v>
      </c>
      <c r="N917" s="3"/>
      <c r="O917" s="3"/>
      <c r="P917" s="3"/>
      <c r="Q917" s="3"/>
      <c r="R917" s="18"/>
      <c r="S917" s="3"/>
      <c r="V917" s="17"/>
      <c r="X917" s="11" t="s">
        <v>17</v>
      </c>
      <c r="Y917" s="10"/>
      <c r="AA917" s="170" t="s">
        <v>7</v>
      </c>
      <c r="AB917" s="171"/>
      <c r="AC917" s="172"/>
      <c r="AD917" s="5">
        <f>SUM(AD903:AD916)</f>
        <v>0</v>
      </c>
      <c r="AJ917" s="3"/>
      <c r="AK917" s="3"/>
      <c r="AL917" s="3"/>
      <c r="AM917" s="3"/>
      <c r="AN917" s="18"/>
      <c r="AO917" s="3"/>
    </row>
    <row r="918" spans="2:41" x14ac:dyDescent="0.25">
      <c r="B918" s="12"/>
      <c r="C918" s="10"/>
      <c r="E918" s="13"/>
      <c r="F918" s="13"/>
      <c r="G918" s="13"/>
      <c r="N918" s="3"/>
      <c r="O918" s="3"/>
      <c r="P918" s="3"/>
      <c r="Q918" s="3"/>
      <c r="R918" s="18"/>
      <c r="S918" s="3"/>
      <c r="V918" s="17"/>
      <c r="X918" s="12"/>
      <c r="Y918" s="10"/>
      <c r="AA918" s="13"/>
      <c r="AB918" s="13"/>
      <c r="AC918" s="13"/>
      <c r="AJ918" s="3"/>
      <c r="AK918" s="3"/>
      <c r="AL918" s="3"/>
      <c r="AM918" s="3"/>
      <c r="AN918" s="18"/>
      <c r="AO918" s="3"/>
    </row>
    <row r="919" spans="2:41" x14ac:dyDescent="0.25">
      <c r="B919" s="12"/>
      <c r="C919" s="10"/>
      <c r="N919" s="170" t="s">
        <v>7</v>
      </c>
      <c r="O919" s="171"/>
      <c r="P919" s="171"/>
      <c r="Q919" s="172"/>
      <c r="R919" s="18">
        <f>SUM(R903:R918)</f>
        <v>0</v>
      </c>
      <c r="S919" s="3"/>
      <c r="V919" s="17"/>
      <c r="X919" s="12"/>
      <c r="Y919" s="10"/>
      <c r="AJ919" s="170" t="s">
        <v>7</v>
      </c>
      <c r="AK919" s="171"/>
      <c r="AL919" s="171"/>
      <c r="AM919" s="172"/>
      <c r="AN919" s="18">
        <f>SUM(AN903:AN918)</f>
        <v>0</v>
      </c>
      <c r="AO919" s="3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E922" s="14"/>
      <c r="V922" s="17"/>
      <c r="X922" s="12"/>
      <c r="Y922" s="10"/>
      <c r="AA922" s="14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1"/>
      <c r="C927" s="10"/>
      <c r="V927" s="17"/>
      <c r="X927" s="11"/>
      <c r="Y927" s="10"/>
    </row>
    <row r="928" spans="2:41" x14ac:dyDescent="0.25">
      <c r="B928" s="15" t="s">
        <v>18</v>
      </c>
      <c r="C928" s="16">
        <f>SUM(C909:C927)</f>
        <v>1000</v>
      </c>
      <c r="V928" s="17"/>
      <c r="X928" s="15" t="s">
        <v>18</v>
      </c>
      <c r="Y928" s="16">
        <f>SUM(Y909:Y927)</f>
        <v>1000</v>
      </c>
    </row>
    <row r="929" spans="1:43" x14ac:dyDescent="0.25">
      <c r="D929" t="s">
        <v>22</v>
      </c>
      <c r="E929" t="s">
        <v>21</v>
      </c>
      <c r="V929" s="17"/>
      <c r="Z929" t="s">
        <v>22</v>
      </c>
      <c r="AA929" t="s">
        <v>21</v>
      </c>
    </row>
    <row r="930" spans="1:43" x14ac:dyDescent="0.25">
      <c r="E930" s="1" t="s">
        <v>19</v>
      </c>
      <c r="V930" s="17"/>
      <c r="AA930" s="1" t="s">
        <v>19</v>
      </c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V934" s="17"/>
    </row>
    <row r="935" spans="1:43" x14ac:dyDescent="0.25">
      <c r="V935" s="17"/>
    </row>
    <row r="936" spans="1:43" x14ac:dyDescent="0.25">
      <c r="V936" s="17"/>
    </row>
    <row r="937" spans="1:43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x14ac:dyDescent="0.25">
      <c r="V940" s="17"/>
    </row>
    <row r="941" spans="1:43" ht="15" customHeight="1" x14ac:dyDescent="0.4">
      <c r="H941" s="76" t="s">
        <v>30</v>
      </c>
      <c r="I941" s="76"/>
      <c r="J941" s="76"/>
      <c r="V941" s="17"/>
      <c r="AA941" s="174" t="s">
        <v>31</v>
      </c>
      <c r="AB941" s="174"/>
      <c r="AC941" s="174"/>
    </row>
    <row r="942" spans="1:43" ht="15" customHeight="1" x14ac:dyDescent="0.4">
      <c r="H942" s="76"/>
      <c r="I942" s="76"/>
      <c r="J942" s="76"/>
      <c r="V942" s="17"/>
      <c r="AA942" s="174"/>
      <c r="AB942" s="174"/>
      <c r="AC942" s="174"/>
    </row>
    <row r="943" spans="1:43" x14ac:dyDescent="0.25">
      <c r="V943" s="17"/>
    </row>
    <row r="944" spans="1:43" x14ac:dyDescent="0.25">
      <c r="V944" s="17"/>
    </row>
    <row r="945" spans="2:41" ht="23.25" x14ac:dyDescent="0.35">
      <c r="B945" s="24" t="s">
        <v>73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IF(X901="PAGADO",0,C906)</f>
        <v>-1000</v>
      </c>
      <c r="E946" s="175" t="s">
        <v>20</v>
      </c>
      <c r="F946" s="175"/>
      <c r="G946" s="175"/>
      <c r="H946" s="175"/>
      <c r="V946" s="17"/>
      <c r="X946" s="23" t="s">
        <v>32</v>
      </c>
      <c r="Y946" s="20">
        <f>IF(B1746="PAGADO",0,C951)</f>
        <v>-1000</v>
      </c>
      <c r="AA946" s="175" t="s">
        <v>20</v>
      </c>
      <c r="AB946" s="175"/>
      <c r="AC946" s="175"/>
      <c r="AD946" s="175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IF(Y946&gt;0,Y946+Y947,Y947)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C974</f>
        <v>1000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Y974</f>
        <v>1000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26</v>
      </c>
      <c r="C951" s="21">
        <f>C949-C950</f>
        <v>-1000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27</v>
      </c>
      <c r="Y951" s="21">
        <f>Y949-Y950</f>
        <v>-1000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 x14ac:dyDescent="0.35">
      <c r="B952" s="6"/>
      <c r="C952" s="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7" t="str">
        <f>IF(Y951&lt;0,"NO PAGAR","COBRAR'")</f>
        <v>NO PAGAR</v>
      </c>
      <c r="Y952" s="17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 x14ac:dyDescent="0.35">
      <c r="B953" s="177" t="str">
        <f>IF(C951&lt;0,"NO PAGAR","COBRAR'")</f>
        <v>NO PAGAR</v>
      </c>
      <c r="C953" s="17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/>
      <c r="Y953" s="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68" t="s">
        <v>9</v>
      </c>
      <c r="C954" s="169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8" t="s">
        <v>9</v>
      </c>
      <c r="Y954" s="16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IF(Y906&lt;0,"SALDO ADELANTADO","SALDO A FAVOR '")</f>
        <v>SALDO ADELANTADO</v>
      </c>
      <c r="C955" s="10">
        <f>IF(Y906&lt;=0,Y906*-1)</f>
        <v>1000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IF(C951&lt;0,"SALDO ADELANTADO","SALDO A FAVOR'")</f>
        <v>SALDO ADELANTADO</v>
      </c>
      <c r="Y955" s="10">
        <f>IF(C951&lt;=0,C951*-1)</f>
        <v>1000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R964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AN964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170" t="s">
        <v>7</v>
      </c>
      <c r="F962" s="171"/>
      <c r="G962" s="17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170" t="s">
        <v>7</v>
      </c>
      <c r="AB962" s="171"/>
      <c r="AC962" s="17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70" t="s">
        <v>7</v>
      </c>
      <c r="O964" s="171"/>
      <c r="P964" s="171"/>
      <c r="Q964" s="172"/>
      <c r="R964" s="18">
        <f>SUM(R948:R963)</f>
        <v>0</v>
      </c>
      <c r="S964" s="3"/>
      <c r="V964" s="17"/>
      <c r="X964" s="12"/>
      <c r="Y964" s="10"/>
      <c r="AJ964" s="170" t="s">
        <v>7</v>
      </c>
      <c r="AK964" s="171"/>
      <c r="AL964" s="171"/>
      <c r="AM964" s="172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1000</v>
      </c>
      <c r="D974" t="s">
        <v>22</v>
      </c>
      <c r="E974" t="s">
        <v>21</v>
      </c>
      <c r="V974" s="17"/>
      <c r="X974" s="15" t="s">
        <v>18</v>
      </c>
      <c r="Y974" s="16">
        <f>SUM(Y955:Y973)</f>
        <v>1000</v>
      </c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8:31" x14ac:dyDescent="0.25">
      <c r="V977" s="17"/>
    </row>
    <row r="978" spans="8:31" x14ac:dyDescent="0.25">
      <c r="V978" s="17"/>
    </row>
    <row r="979" spans="8:31" x14ac:dyDescent="0.25">
      <c r="V979" s="17"/>
    </row>
    <row r="980" spans="8:31" x14ac:dyDescent="0.25">
      <c r="V980" s="17"/>
    </row>
    <row r="981" spans="8:31" x14ac:dyDescent="0.25">
      <c r="V981" s="17"/>
    </row>
    <row r="982" spans="8:31" x14ac:dyDescent="0.25">
      <c r="V982" s="17"/>
    </row>
    <row r="983" spans="8:31" x14ac:dyDescent="0.25">
      <c r="V983" s="17"/>
    </row>
    <row r="984" spans="8:31" x14ac:dyDescent="0.25">
      <c r="V984" s="17"/>
    </row>
    <row r="985" spans="8:31" x14ac:dyDescent="0.25">
      <c r="V985" s="17"/>
    </row>
    <row r="986" spans="8:31" x14ac:dyDescent="0.25">
      <c r="V986" s="17"/>
    </row>
    <row r="987" spans="8:31" x14ac:dyDescent="0.25">
      <c r="V987" s="17"/>
    </row>
    <row r="988" spans="8:31" x14ac:dyDescent="0.25">
      <c r="V988" s="17"/>
      <c r="AC988" s="173" t="s">
        <v>29</v>
      </c>
      <c r="AD988" s="173"/>
      <c r="AE988" s="173"/>
    </row>
    <row r="989" spans="8:31" ht="15" customHeight="1" x14ac:dyDescent="0.4">
      <c r="H989" s="76" t="s">
        <v>28</v>
      </c>
      <c r="I989" s="76"/>
      <c r="J989" s="76"/>
      <c r="V989" s="17"/>
      <c r="AC989" s="173"/>
      <c r="AD989" s="173"/>
      <c r="AE989" s="173"/>
    </row>
    <row r="990" spans="8:31" ht="15" customHeight="1" x14ac:dyDescent="0.4">
      <c r="H990" s="76"/>
      <c r="I990" s="76"/>
      <c r="J990" s="76"/>
      <c r="V990" s="17"/>
      <c r="AC990" s="173"/>
      <c r="AD990" s="173"/>
      <c r="AE990" s="173"/>
    </row>
    <row r="991" spans="8:31" x14ac:dyDescent="0.25">
      <c r="V991" s="17"/>
    </row>
    <row r="992" spans="8:31" x14ac:dyDescent="0.25">
      <c r="V992" s="17"/>
    </row>
    <row r="993" spans="2:41" ht="23.25" x14ac:dyDescent="0.35">
      <c r="B993" s="22" t="s">
        <v>72</v>
      </c>
      <c r="V993" s="17"/>
      <c r="X993" s="22" t="s">
        <v>74</v>
      </c>
    </row>
    <row r="994" spans="2:41" ht="23.25" x14ac:dyDescent="0.35">
      <c r="B994" s="23" t="s">
        <v>32</v>
      </c>
      <c r="C994" s="20">
        <f>IF(X946="PAGADO",0,Y951)</f>
        <v>-1000</v>
      </c>
      <c r="E994" s="175" t="s">
        <v>20</v>
      </c>
      <c r="F994" s="175"/>
      <c r="G994" s="175"/>
      <c r="H994" s="175"/>
      <c r="V994" s="17"/>
      <c r="X994" s="23" t="s">
        <v>32</v>
      </c>
      <c r="Y994" s="20">
        <f>IF(B994="PAGADO",0,C999)</f>
        <v>-1000</v>
      </c>
      <c r="AA994" s="175" t="s">
        <v>20</v>
      </c>
      <c r="AB994" s="175"/>
      <c r="AC994" s="175"/>
      <c r="AD994" s="175"/>
    </row>
    <row r="995" spans="2:41" x14ac:dyDescent="0.25">
      <c r="B995" s="1" t="s">
        <v>0</v>
      </c>
      <c r="C995" s="19">
        <f>H1010</f>
        <v>0</v>
      </c>
      <c r="E995" s="2" t="s">
        <v>1</v>
      </c>
      <c r="F995" s="2" t="s">
        <v>2</v>
      </c>
      <c r="G995" s="2" t="s">
        <v>3</v>
      </c>
      <c r="H995" s="2" t="s">
        <v>4</v>
      </c>
      <c r="N995" s="2" t="s">
        <v>1</v>
      </c>
      <c r="O995" s="2" t="s">
        <v>5</v>
      </c>
      <c r="P995" s="2" t="s">
        <v>4</v>
      </c>
      <c r="Q995" s="2" t="s">
        <v>6</v>
      </c>
      <c r="R995" s="2" t="s">
        <v>7</v>
      </c>
      <c r="S995" s="3"/>
      <c r="V995" s="17"/>
      <c r="X995" s="1" t="s">
        <v>0</v>
      </c>
      <c r="Y995" s="19">
        <f>AD1010</f>
        <v>0</v>
      </c>
      <c r="AA995" s="2" t="s">
        <v>1</v>
      </c>
      <c r="AB995" s="2" t="s">
        <v>2</v>
      </c>
      <c r="AC995" s="2" t="s">
        <v>3</v>
      </c>
      <c r="AD995" s="2" t="s">
        <v>4</v>
      </c>
      <c r="AJ995" s="2" t="s">
        <v>1</v>
      </c>
      <c r="AK995" s="2" t="s">
        <v>5</v>
      </c>
      <c r="AL995" s="2" t="s">
        <v>4</v>
      </c>
      <c r="AM995" s="2" t="s">
        <v>6</v>
      </c>
      <c r="AN995" s="2" t="s">
        <v>7</v>
      </c>
      <c r="AO995" s="3"/>
    </row>
    <row r="996" spans="2:41" x14ac:dyDescent="0.25">
      <c r="C996" s="2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Y996" s="2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" t="s">
        <v>24</v>
      </c>
      <c r="C997" s="19">
        <f>IF(C994&gt;0,C994+C995,C995)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24</v>
      </c>
      <c r="Y997" s="19">
        <f>IF(Y994&gt;0,Y994+Y995,Y995)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" t="s">
        <v>9</v>
      </c>
      <c r="C998" s="20">
        <f>C1021</f>
        <v>1000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9</v>
      </c>
      <c r="Y998" s="20">
        <f>Y1021</f>
        <v>1000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6" t="s">
        <v>25</v>
      </c>
      <c r="C999" s="21">
        <f>C997-C998</f>
        <v>-1000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 t="s">
        <v>8</v>
      </c>
      <c r="Y999" s="21">
        <f>Y997-Y998</f>
        <v>-1000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ht="26.25" x14ac:dyDescent="0.4">
      <c r="B1000" s="176" t="str">
        <f>IF(C999&lt;0,"NO PAGAR","COBRAR")</f>
        <v>NO PAGAR</v>
      </c>
      <c r="C1000" s="176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76" t="str">
        <f>IF(Y999&lt;0,"NO PAGAR","COBRAR")</f>
        <v>NO PAGAR</v>
      </c>
      <c r="Y1000" s="176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68" t="s">
        <v>9</v>
      </c>
      <c r="C1001" s="169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68" t="s">
        <v>9</v>
      </c>
      <c r="Y1001" s="169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9" t="str">
        <f>IF(C1035&lt;0,"SALDO A FAVOR","SALDO ADELANTAD0'")</f>
        <v>SALDO ADELANTAD0'</v>
      </c>
      <c r="C1002" s="10">
        <f>IF(Y946&lt;=0,Y946*-1)</f>
        <v>1000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9" t="str">
        <f>IF(C999&lt;0,"SALDO ADELANTADO","SALDO A FAVOR'")</f>
        <v>SALDO ADELANTADO</v>
      </c>
      <c r="Y1002" s="10">
        <f>IF(C999&lt;=0,C999*-1)</f>
        <v>1000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10</v>
      </c>
      <c r="C1003" s="10">
        <f>R1012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10</v>
      </c>
      <c r="Y1003" s="10">
        <f>AN1012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11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11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12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12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13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13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14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14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15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15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16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16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17</v>
      </c>
      <c r="C1010" s="10"/>
      <c r="E1010" s="170" t="s">
        <v>7</v>
      </c>
      <c r="F1010" s="171"/>
      <c r="G1010" s="172"/>
      <c r="H1010" s="5">
        <f>SUM(H996:H1009)</f>
        <v>0</v>
      </c>
      <c r="N1010" s="3"/>
      <c r="O1010" s="3"/>
      <c r="P1010" s="3"/>
      <c r="Q1010" s="3"/>
      <c r="R1010" s="18"/>
      <c r="S1010" s="3"/>
      <c r="V1010" s="17"/>
      <c r="X1010" s="11" t="s">
        <v>17</v>
      </c>
      <c r="Y1010" s="10"/>
      <c r="AA1010" s="170" t="s">
        <v>7</v>
      </c>
      <c r="AB1010" s="171"/>
      <c r="AC1010" s="172"/>
      <c r="AD1010" s="5">
        <f>SUM(AD996:AD1009)</f>
        <v>0</v>
      </c>
      <c r="AJ1010" s="3"/>
      <c r="AK1010" s="3"/>
      <c r="AL1010" s="3"/>
      <c r="AM1010" s="3"/>
      <c r="AN1010" s="18"/>
      <c r="AO1010" s="3"/>
    </row>
    <row r="1011" spans="2:41" x14ac:dyDescent="0.25">
      <c r="B1011" s="12"/>
      <c r="C1011" s="10"/>
      <c r="E1011" s="13"/>
      <c r="F1011" s="13"/>
      <c r="G1011" s="13"/>
      <c r="N1011" s="3"/>
      <c r="O1011" s="3"/>
      <c r="P1011" s="3"/>
      <c r="Q1011" s="3"/>
      <c r="R1011" s="18"/>
      <c r="S1011" s="3"/>
      <c r="V1011" s="17"/>
      <c r="X1011" s="12"/>
      <c r="Y1011" s="10"/>
      <c r="AA1011" s="13"/>
      <c r="AB1011" s="13"/>
      <c r="AC1011" s="13"/>
      <c r="AJ1011" s="3"/>
      <c r="AK1011" s="3"/>
      <c r="AL1011" s="3"/>
      <c r="AM1011" s="3"/>
      <c r="AN1011" s="18"/>
      <c r="AO1011" s="3"/>
    </row>
    <row r="1012" spans="2:41" x14ac:dyDescent="0.25">
      <c r="B1012" s="12"/>
      <c r="C1012" s="10"/>
      <c r="N1012" s="170" t="s">
        <v>7</v>
      </c>
      <c r="O1012" s="171"/>
      <c r="P1012" s="171"/>
      <c r="Q1012" s="172"/>
      <c r="R1012" s="18">
        <f>SUM(R996:R1011)</f>
        <v>0</v>
      </c>
      <c r="S1012" s="3"/>
      <c r="V1012" s="17"/>
      <c r="X1012" s="12"/>
      <c r="Y1012" s="10"/>
      <c r="AJ1012" s="170" t="s">
        <v>7</v>
      </c>
      <c r="AK1012" s="171"/>
      <c r="AL1012" s="171"/>
      <c r="AM1012" s="172"/>
      <c r="AN1012" s="18">
        <f>SUM(AN996:AN1011)</f>
        <v>0</v>
      </c>
      <c r="AO1012" s="3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E1015" s="14"/>
      <c r="V1015" s="17"/>
      <c r="X1015" s="12"/>
      <c r="Y1015" s="10"/>
      <c r="AA1015" s="14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1"/>
      <c r="C1020" s="10"/>
      <c r="V1020" s="17"/>
      <c r="X1020" s="11"/>
      <c r="Y1020" s="10"/>
    </row>
    <row r="1021" spans="2:41" x14ac:dyDescent="0.25">
      <c r="B1021" s="15" t="s">
        <v>18</v>
      </c>
      <c r="C1021" s="16">
        <f>SUM(C1002:C1020)</f>
        <v>1000</v>
      </c>
      <c r="V1021" s="17"/>
      <c r="X1021" s="15" t="s">
        <v>18</v>
      </c>
      <c r="Y1021" s="16">
        <f>SUM(Y1002:Y1020)</f>
        <v>1000</v>
      </c>
    </row>
    <row r="1022" spans="2:41" x14ac:dyDescent="0.25">
      <c r="D1022" t="s">
        <v>22</v>
      </c>
      <c r="E1022" t="s">
        <v>21</v>
      </c>
      <c r="V1022" s="17"/>
      <c r="Z1022" t="s">
        <v>22</v>
      </c>
      <c r="AA1022" t="s">
        <v>21</v>
      </c>
    </row>
    <row r="1023" spans="2:41" x14ac:dyDescent="0.25">
      <c r="E1023" s="1" t="s">
        <v>19</v>
      </c>
      <c r="V1023" s="17"/>
      <c r="AA1023" s="1" t="s">
        <v>19</v>
      </c>
    </row>
    <row r="1024" spans="2:41" x14ac:dyDescent="0.25">
      <c r="V1024" s="17"/>
    </row>
    <row r="1025" spans="1:43" x14ac:dyDescent="0.25">
      <c r="V1025" s="17"/>
    </row>
    <row r="1026" spans="1:43" x14ac:dyDescent="0.25">
      <c r="V1026" s="17"/>
    </row>
    <row r="1027" spans="1:43" x14ac:dyDescent="0.25">
      <c r="V1027" s="17"/>
    </row>
    <row r="1028" spans="1:43" x14ac:dyDescent="0.25">
      <c r="V1028" s="17"/>
    </row>
    <row r="1029" spans="1:43" x14ac:dyDescent="0.25">
      <c r="V1029" s="17"/>
    </row>
    <row r="1030" spans="1:43" x14ac:dyDescent="0.25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 x14ac:dyDescent="0.25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 x14ac:dyDescent="0.25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x14ac:dyDescent="0.25">
      <c r="V1033" s="17"/>
    </row>
    <row r="1034" spans="1:43" ht="15" customHeight="1" x14ac:dyDescent="0.4">
      <c r="H1034" s="76" t="s">
        <v>30</v>
      </c>
      <c r="I1034" s="76"/>
      <c r="J1034" s="76"/>
      <c r="V1034" s="17"/>
      <c r="AA1034" s="174" t="s">
        <v>31</v>
      </c>
      <c r="AB1034" s="174"/>
      <c r="AC1034" s="174"/>
    </row>
    <row r="1035" spans="1:43" ht="15" customHeight="1" x14ac:dyDescent="0.4">
      <c r="H1035" s="76"/>
      <c r="I1035" s="76"/>
      <c r="J1035" s="76"/>
      <c r="V1035" s="17"/>
      <c r="AA1035" s="174"/>
      <c r="AB1035" s="174"/>
      <c r="AC1035" s="174"/>
    </row>
    <row r="1036" spans="1:43" x14ac:dyDescent="0.25">
      <c r="V1036" s="17"/>
    </row>
    <row r="1037" spans="1:43" x14ac:dyDescent="0.25">
      <c r="V1037" s="17"/>
    </row>
    <row r="1038" spans="1:43" ht="23.25" x14ac:dyDescent="0.35">
      <c r="B1038" s="24" t="s">
        <v>72</v>
      </c>
      <c r="V1038" s="17"/>
      <c r="X1038" s="22" t="s">
        <v>72</v>
      </c>
    </row>
    <row r="1039" spans="1:43" ht="23.25" x14ac:dyDescent="0.35">
      <c r="B1039" s="23" t="s">
        <v>32</v>
      </c>
      <c r="C1039" s="20">
        <f>IF(X994="PAGADO",0,C999)</f>
        <v>-1000</v>
      </c>
      <c r="E1039" s="175" t="s">
        <v>20</v>
      </c>
      <c r="F1039" s="175"/>
      <c r="G1039" s="175"/>
      <c r="H1039" s="175"/>
      <c r="V1039" s="17"/>
      <c r="X1039" s="23" t="s">
        <v>32</v>
      </c>
      <c r="Y1039" s="20">
        <f>IF(B1839="PAGADO",0,C1044)</f>
        <v>-1000</v>
      </c>
      <c r="AA1039" s="175" t="s">
        <v>20</v>
      </c>
      <c r="AB1039" s="175"/>
      <c r="AC1039" s="175"/>
      <c r="AD1039" s="175"/>
    </row>
    <row r="1040" spans="1:43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C1067</f>
        <v>1000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Y1067</f>
        <v>1000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26</v>
      </c>
      <c r="C1044" s="21">
        <f>C1042-C1043</f>
        <v>-1000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27</v>
      </c>
      <c r="Y1044" s="21">
        <f>Y1042-Y1043</f>
        <v>-1000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 x14ac:dyDescent="0.35">
      <c r="B1045" s="6"/>
      <c r="C1045" s="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7" t="str">
        <f>IF(Y1044&lt;0,"NO PAGAR","COBRAR'")</f>
        <v>NO PAGAR</v>
      </c>
      <c r="Y1045" s="17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 x14ac:dyDescent="0.35">
      <c r="B1046" s="177" t="str">
        <f>IF(C1044&lt;0,"NO PAGAR","COBRAR'")</f>
        <v>NO PAGAR</v>
      </c>
      <c r="C1046" s="17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/>
      <c r="Y1046" s="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68" t="s">
        <v>9</v>
      </c>
      <c r="C1047" s="169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8" t="s">
        <v>9</v>
      </c>
      <c r="Y1047" s="16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IF(Y999&lt;0,"SALDO ADELANTADO","SALDO A FAVOR '")</f>
        <v>SALDO ADELANTADO</v>
      </c>
      <c r="C1048" s="10">
        <f>IF(Y999&lt;=0,Y999*-1)</f>
        <v>1000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IF(C1044&lt;0,"SALDO ADELANTADO","SALDO A FAVOR'")</f>
        <v>SALDO ADELANTADO</v>
      </c>
      <c r="Y1048" s="10">
        <f>IF(C1044&lt;=0,C1044*-1)</f>
        <v>1000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R1057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AN1057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170" t="s">
        <v>7</v>
      </c>
      <c r="F1055" s="171"/>
      <c r="G1055" s="17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170" t="s">
        <v>7</v>
      </c>
      <c r="AB1055" s="171"/>
      <c r="AC1055" s="17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70" t="s">
        <v>7</v>
      </c>
      <c r="O1057" s="171"/>
      <c r="P1057" s="171"/>
      <c r="Q1057" s="172"/>
      <c r="R1057" s="18">
        <f>SUM(R1041:R1056)</f>
        <v>0</v>
      </c>
      <c r="S1057" s="3"/>
      <c r="V1057" s="17"/>
      <c r="X1057" s="12"/>
      <c r="Y1057" s="10"/>
      <c r="AJ1057" s="170" t="s">
        <v>7</v>
      </c>
      <c r="AK1057" s="171"/>
      <c r="AL1057" s="171"/>
      <c r="AM1057" s="172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1000</v>
      </c>
      <c r="D1067" t="s">
        <v>22</v>
      </c>
      <c r="E1067" t="s">
        <v>21</v>
      </c>
      <c r="V1067" s="17"/>
      <c r="X1067" s="15" t="s">
        <v>18</v>
      </c>
      <c r="Y1067" s="16">
        <f>SUM(Y1048:Y1066)</f>
        <v>1000</v>
      </c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</sheetData>
  <mergeCells count="273">
    <mergeCell ref="E1055:G1055"/>
    <mergeCell ref="AA1055:AC1055"/>
    <mergeCell ref="N1057:Q1057"/>
    <mergeCell ref="AJ1057:AM1057"/>
    <mergeCell ref="E1039:H1039"/>
    <mergeCell ref="AA1039:AD1039"/>
    <mergeCell ref="X1045:Y1045"/>
    <mergeCell ref="B1046:C1046"/>
    <mergeCell ref="B1047:C1047"/>
    <mergeCell ref="X1047:Y1047"/>
    <mergeCell ref="E1010:G1010"/>
    <mergeCell ref="AA1010:AC1010"/>
    <mergeCell ref="N1012:Q1012"/>
    <mergeCell ref="AJ1012:AM1012"/>
    <mergeCell ref="AA1034:AC1035"/>
    <mergeCell ref="E994:H994"/>
    <mergeCell ref="AA994:AD994"/>
    <mergeCell ref="B1000:C1000"/>
    <mergeCell ref="X1000:Y1000"/>
    <mergeCell ref="B1001:C1001"/>
    <mergeCell ref="X1001:Y1001"/>
    <mergeCell ref="E962:G962"/>
    <mergeCell ref="AA962:AC962"/>
    <mergeCell ref="N964:Q964"/>
    <mergeCell ref="AJ964:AM964"/>
    <mergeCell ref="AC988:AE990"/>
    <mergeCell ref="E946:H946"/>
    <mergeCell ref="AA946:AD946"/>
    <mergeCell ref="X952:Y952"/>
    <mergeCell ref="B953:C953"/>
    <mergeCell ref="B954:C954"/>
    <mergeCell ref="X954:Y954"/>
    <mergeCell ref="E917:G917"/>
    <mergeCell ref="AA917:AC917"/>
    <mergeCell ref="N919:Q919"/>
    <mergeCell ref="AJ919:AM919"/>
    <mergeCell ref="AA941:AC942"/>
    <mergeCell ref="E901:H901"/>
    <mergeCell ref="AA901:AD901"/>
    <mergeCell ref="B907:C907"/>
    <mergeCell ref="X907:Y907"/>
    <mergeCell ref="B908:C908"/>
    <mergeCell ref="X908:Y908"/>
    <mergeCell ref="E868:G868"/>
    <mergeCell ref="AA868:AC868"/>
    <mergeCell ref="N870:Q870"/>
    <mergeCell ref="AJ870:AM870"/>
    <mergeCell ref="AC895:AE897"/>
    <mergeCell ref="E852:H852"/>
    <mergeCell ref="AA852:AD852"/>
    <mergeCell ref="X858:Y858"/>
    <mergeCell ref="B859:C859"/>
    <mergeCell ref="B860:C860"/>
    <mergeCell ref="X860:Y860"/>
    <mergeCell ref="E823:G823"/>
    <mergeCell ref="AA823:AC823"/>
    <mergeCell ref="N825:Q825"/>
    <mergeCell ref="AJ825:AM825"/>
    <mergeCell ref="AA847:AC848"/>
    <mergeCell ref="E807:H807"/>
    <mergeCell ref="AA807:AD807"/>
    <mergeCell ref="B813:C813"/>
    <mergeCell ref="X813:Y813"/>
    <mergeCell ref="B814:C814"/>
    <mergeCell ref="X814:Y814"/>
    <mergeCell ref="E775:G775"/>
    <mergeCell ref="AA775:AC775"/>
    <mergeCell ref="N777:Q777"/>
    <mergeCell ref="AJ777:AM777"/>
    <mergeCell ref="AC801:AE803"/>
    <mergeCell ref="E759:H759"/>
    <mergeCell ref="AA759:AD759"/>
    <mergeCell ref="X765:Y765"/>
    <mergeCell ref="B766:C766"/>
    <mergeCell ref="B767:C767"/>
    <mergeCell ref="X767:Y767"/>
    <mergeCell ref="E730:G730"/>
    <mergeCell ref="AA730:AC730"/>
    <mergeCell ref="N732:Q732"/>
    <mergeCell ref="AJ732:AM732"/>
    <mergeCell ref="AA754:AC755"/>
    <mergeCell ref="E714:H714"/>
    <mergeCell ref="AA714:AD714"/>
    <mergeCell ref="B720:C720"/>
    <mergeCell ref="X720:Y720"/>
    <mergeCell ref="B721:C721"/>
    <mergeCell ref="X721:Y721"/>
    <mergeCell ref="E682:G682"/>
    <mergeCell ref="AA682:AC682"/>
    <mergeCell ref="N684:Q684"/>
    <mergeCell ref="AJ684:AM684"/>
    <mergeCell ref="AC708:AE710"/>
    <mergeCell ref="E666:H666"/>
    <mergeCell ref="AA666:AD666"/>
    <mergeCell ref="X672:Y672"/>
    <mergeCell ref="B673:C673"/>
    <mergeCell ref="B674:C674"/>
    <mergeCell ref="X674:Y674"/>
    <mergeCell ref="E637:G637"/>
    <mergeCell ref="AA637:AC637"/>
    <mergeCell ref="N639:Q639"/>
    <mergeCell ref="AJ639:AM639"/>
    <mergeCell ref="AA661:AC662"/>
    <mergeCell ref="E621:H621"/>
    <mergeCell ref="AA621:AD621"/>
    <mergeCell ref="B627:C627"/>
    <mergeCell ref="X627:Y627"/>
    <mergeCell ref="B628:C628"/>
    <mergeCell ref="X628:Y628"/>
    <mergeCell ref="E589:G589"/>
    <mergeCell ref="AA589:AC589"/>
    <mergeCell ref="N591:Q591"/>
    <mergeCell ref="AJ591:AM591"/>
    <mergeCell ref="AC615:AE617"/>
    <mergeCell ref="E573:H573"/>
    <mergeCell ref="AA573:AD573"/>
    <mergeCell ref="X579:Y579"/>
    <mergeCell ref="B580:C580"/>
    <mergeCell ref="B581:C581"/>
    <mergeCell ref="X581:Y581"/>
    <mergeCell ref="E544:G544"/>
    <mergeCell ref="AA544:AC544"/>
    <mergeCell ref="N546:Q546"/>
    <mergeCell ref="AJ546:AM546"/>
    <mergeCell ref="AA568:AC569"/>
    <mergeCell ref="E528:H528"/>
    <mergeCell ref="AA528:AD528"/>
    <mergeCell ref="B534:C534"/>
    <mergeCell ref="X534:Y534"/>
    <mergeCell ref="B535:C535"/>
    <mergeCell ref="X535:Y535"/>
    <mergeCell ref="N501:Q501"/>
    <mergeCell ref="AJ501:AM501"/>
    <mergeCell ref="AC522:AE524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2023-06-29T22:11:22Z</cp:lastPrinted>
  <dcterms:created xsi:type="dcterms:W3CDTF">2022-12-25T20:52:30Z</dcterms:created>
  <dcterms:modified xsi:type="dcterms:W3CDTF">2023-06-29T22:49:22Z</dcterms:modified>
</cp:coreProperties>
</file>