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30" l="1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R18" i="11"/>
  <c r="T18" i="11" s="1"/>
  <c r="T19" i="11" s="1"/>
  <c r="E51" i="28" s="1"/>
  <c r="U17" i="11"/>
  <c r="S17" i="11"/>
  <c r="R17" i="11"/>
  <c r="I17" i="11"/>
  <c r="H17" i="11"/>
  <c r="G17" i="11"/>
  <c r="G18" i="11" s="1"/>
  <c r="T4" i="11"/>
  <c r="T17" i="11" s="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8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W81" i="9"/>
  <c r="AA81" i="9" s="1"/>
  <c r="AB81" i="9" s="1"/>
  <c r="V81" i="9"/>
  <c r="Y81" i="9" s="1"/>
  <c r="V80" i="9"/>
  <c r="Y80" i="9" s="1"/>
  <c r="H80" i="9"/>
  <c r="L80" i="9" s="1"/>
  <c r="M80" i="9" s="1"/>
  <c r="G80" i="9"/>
  <c r="J80" i="9" s="1"/>
  <c r="V79" i="9"/>
  <c r="Y79" i="9" s="1"/>
  <c r="H79" i="9"/>
  <c r="L79" i="9" s="1"/>
  <c r="M79" i="9" s="1"/>
  <c r="G79" i="9"/>
  <c r="J79" i="9" s="1"/>
  <c r="V78" i="9"/>
  <c r="Y78" i="9" s="1"/>
  <c r="H78" i="9"/>
  <c r="L78" i="9" s="1"/>
  <c r="M78" i="9" s="1"/>
  <c r="G78" i="9"/>
  <c r="J78" i="9" s="1"/>
  <c r="V77" i="9"/>
  <c r="Y77" i="9" s="1"/>
  <c r="H77" i="9"/>
  <c r="L77" i="9" s="1"/>
  <c r="M77" i="9" s="1"/>
  <c r="G77" i="9"/>
  <c r="J77" i="9" s="1"/>
  <c r="V76" i="9"/>
  <c r="Y76" i="9" s="1"/>
  <c r="H76" i="9"/>
  <c r="L76" i="9" s="1"/>
  <c r="M76" i="9" s="1"/>
  <c r="G76" i="9"/>
  <c r="J76" i="9" s="1"/>
  <c r="V75" i="9"/>
  <c r="Y75" i="9" s="1"/>
  <c r="H75" i="9"/>
  <c r="L75" i="9" s="1"/>
  <c r="M75" i="9" s="1"/>
  <c r="G75" i="9"/>
  <c r="J75" i="9" s="1"/>
  <c r="V74" i="9"/>
  <c r="Y74" i="9" s="1"/>
  <c r="H74" i="9"/>
  <c r="L74" i="9" s="1"/>
  <c r="M74" i="9" s="1"/>
  <c r="G74" i="9"/>
  <c r="J74" i="9" s="1"/>
  <c r="V73" i="9"/>
  <c r="Y73" i="9" s="1"/>
  <c r="H73" i="9"/>
  <c r="L73" i="9" s="1"/>
  <c r="M73" i="9" s="1"/>
  <c r="G73" i="9"/>
  <c r="J73" i="9" s="1"/>
  <c r="V72" i="9"/>
  <c r="Y72" i="9" s="1"/>
  <c r="H72" i="9"/>
  <c r="L72" i="9" s="1"/>
  <c r="M72" i="9" s="1"/>
  <c r="G72" i="9"/>
  <c r="J72" i="9" s="1"/>
  <c r="V71" i="9"/>
  <c r="Y71" i="9" s="1"/>
  <c r="H71" i="9"/>
  <c r="L71" i="9" s="1"/>
  <c r="M71" i="9" s="1"/>
  <c r="G71" i="9"/>
  <c r="J71" i="9" s="1"/>
  <c r="V70" i="9"/>
  <c r="Y70" i="9" s="1"/>
  <c r="H70" i="9"/>
  <c r="L70" i="9" s="1"/>
  <c r="M70" i="9" s="1"/>
  <c r="G70" i="9"/>
  <c r="J70" i="9" s="1"/>
  <c r="V69" i="9"/>
  <c r="Y69" i="9" s="1"/>
  <c r="H69" i="9"/>
  <c r="L69" i="9" s="1"/>
  <c r="M69" i="9" s="1"/>
  <c r="G69" i="9"/>
  <c r="J69" i="9" s="1"/>
  <c r="V68" i="9"/>
  <c r="Y68" i="9" s="1"/>
  <c r="H68" i="9"/>
  <c r="L68" i="9" s="1"/>
  <c r="M68" i="9" s="1"/>
  <c r="G68" i="9"/>
  <c r="J68" i="9" s="1"/>
  <c r="V67" i="9"/>
  <c r="Y67" i="9" s="1"/>
  <c r="H67" i="9"/>
  <c r="L67" i="9" s="1"/>
  <c r="M67" i="9" s="1"/>
  <c r="G67" i="9"/>
  <c r="J67" i="9" s="1"/>
  <c r="V66" i="9"/>
  <c r="Y66" i="9" s="1"/>
  <c r="H66" i="9"/>
  <c r="L66" i="9" s="1"/>
  <c r="M66" i="9" s="1"/>
  <c r="G66" i="9"/>
  <c r="J66" i="9" s="1"/>
  <c r="V65" i="9"/>
  <c r="Y65" i="9" s="1"/>
  <c r="H65" i="9"/>
  <c r="L65" i="9" s="1"/>
  <c r="M65" i="9" s="1"/>
  <c r="G65" i="9"/>
  <c r="J65" i="9" s="1"/>
  <c r="V64" i="9"/>
  <c r="Y64" i="9" s="1"/>
  <c r="H64" i="9"/>
  <c r="L64" i="9" s="1"/>
  <c r="M64" i="9" s="1"/>
  <c r="G64" i="9"/>
  <c r="J64" i="9" s="1"/>
  <c r="V63" i="9"/>
  <c r="Y63" i="9" s="1"/>
  <c r="H63" i="9"/>
  <c r="L63" i="9" s="1"/>
  <c r="M63" i="9" s="1"/>
  <c r="G63" i="9"/>
  <c r="J63" i="9" s="1"/>
  <c r="G62" i="9"/>
  <c r="J62" i="9" s="1"/>
  <c r="J82" i="9" s="1"/>
  <c r="W51" i="9"/>
  <c r="AA51" i="9" s="1"/>
  <c r="AB51" i="9" s="1"/>
  <c r="V51" i="9"/>
  <c r="Y51" i="9" s="1"/>
  <c r="V50" i="9"/>
  <c r="Y50" i="9" s="1"/>
  <c r="H50" i="9"/>
  <c r="L50" i="9" s="1"/>
  <c r="M50" i="9" s="1"/>
  <c r="G50" i="9"/>
  <c r="J50" i="9" s="1"/>
  <c r="V49" i="9"/>
  <c r="Y49" i="9" s="1"/>
  <c r="H49" i="9"/>
  <c r="L49" i="9" s="1"/>
  <c r="M49" i="9" s="1"/>
  <c r="G49" i="9"/>
  <c r="J49" i="9" s="1"/>
  <c r="V48" i="9"/>
  <c r="Y48" i="9" s="1"/>
  <c r="H48" i="9"/>
  <c r="L48" i="9" s="1"/>
  <c r="M48" i="9" s="1"/>
  <c r="G48" i="9"/>
  <c r="J48" i="9" s="1"/>
  <c r="V47" i="9"/>
  <c r="Y47" i="9" s="1"/>
  <c r="H47" i="9"/>
  <c r="L47" i="9" s="1"/>
  <c r="M47" i="9" s="1"/>
  <c r="G47" i="9"/>
  <c r="J47" i="9" s="1"/>
  <c r="V46" i="9"/>
  <c r="Y46" i="9" s="1"/>
  <c r="H46" i="9"/>
  <c r="L46" i="9" s="1"/>
  <c r="M46" i="9" s="1"/>
  <c r="G46" i="9"/>
  <c r="J46" i="9" s="1"/>
  <c r="V45" i="9"/>
  <c r="Y45" i="9" s="1"/>
  <c r="H45" i="9"/>
  <c r="L45" i="9" s="1"/>
  <c r="M45" i="9" s="1"/>
  <c r="G45" i="9"/>
  <c r="J45" i="9" s="1"/>
  <c r="V44" i="9"/>
  <c r="Y44" i="9" s="1"/>
  <c r="H44" i="9"/>
  <c r="L44" i="9" s="1"/>
  <c r="M44" i="9" s="1"/>
  <c r="G44" i="9"/>
  <c r="J44" i="9" s="1"/>
  <c r="V43" i="9"/>
  <c r="Y43" i="9" s="1"/>
  <c r="H43" i="9"/>
  <c r="L43" i="9" s="1"/>
  <c r="M43" i="9" s="1"/>
  <c r="G43" i="9"/>
  <c r="J43" i="9" s="1"/>
  <c r="V42" i="9"/>
  <c r="Y42" i="9" s="1"/>
  <c r="H42" i="9"/>
  <c r="L42" i="9" s="1"/>
  <c r="M42" i="9" s="1"/>
  <c r="G42" i="9"/>
  <c r="J42" i="9" s="1"/>
  <c r="V41" i="9"/>
  <c r="Y41" i="9" s="1"/>
  <c r="H41" i="9"/>
  <c r="L41" i="9" s="1"/>
  <c r="M41" i="9" s="1"/>
  <c r="G41" i="9"/>
  <c r="J41" i="9" s="1"/>
  <c r="V40" i="9"/>
  <c r="Y40" i="9" s="1"/>
  <c r="H40" i="9"/>
  <c r="L40" i="9" s="1"/>
  <c r="M40" i="9" s="1"/>
  <c r="G40" i="9"/>
  <c r="J40" i="9" s="1"/>
  <c r="V39" i="9"/>
  <c r="Y39" i="9" s="1"/>
  <c r="H39" i="9"/>
  <c r="L39" i="9" s="1"/>
  <c r="M39" i="9" s="1"/>
  <c r="G39" i="9"/>
  <c r="J39" i="9" s="1"/>
  <c r="V38" i="9"/>
  <c r="Y38" i="9" s="1"/>
  <c r="H38" i="9"/>
  <c r="L38" i="9" s="1"/>
  <c r="M38" i="9" s="1"/>
  <c r="G38" i="9"/>
  <c r="J38" i="9" s="1"/>
  <c r="V37" i="9"/>
  <c r="Y37" i="9" s="1"/>
  <c r="H37" i="9"/>
  <c r="L37" i="9" s="1"/>
  <c r="M37" i="9" s="1"/>
  <c r="G37" i="9"/>
  <c r="J37" i="9" s="1"/>
  <c r="V36" i="9"/>
  <c r="Y36" i="9" s="1"/>
  <c r="H36" i="9"/>
  <c r="L36" i="9" s="1"/>
  <c r="M36" i="9" s="1"/>
  <c r="G36" i="9"/>
  <c r="J36" i="9" s="1"/>
  <c r="V35" i="9"/>
  <c r="Y35" i="9" s="1"/>
  <c r="H35" i="9"/>
  <c r="L35" i="9" s="1"/>
  <c r="M35" i="9" s="1"/>
  <c r="G35" i="9"/>
  <c r="J35" i="9" s="1"/>
  <c r="V34" i="9"/>
  <c r="Y34" i="9" s="1"/>
  <c r="H34" i="9"/>
  <c r="L34" i="9" s="1"/>
  <c r="M34" i="9" s="1"/>
  <c r="G34" i="9"/>
  <c r="J34" i="9" s="1"/>
  <c r="V33" i="9"/>
  <c r="V53" i="9" s="1"/>
  <c r="V54" i="9" s="1"/>
  <c r="H33" i="9"/>
  <c r="L33" i="9" s="1"/>
  <c r="M33" i="9" s="1"/>
  <c r="G33" i="9"/>
  <c r="J33" i="9" s="1"/>
  <c r="G32" i="9"/>
  <c r="G52" i="9" s="1"/>
  <c r="G53" i="9" s="1"/>
  <c r="W22" i="9"/>
  <c r="AA22" i="9" s="1"/>
  <c r="AB22" i="9" s="1"/>
  <c r="V22" i="9"/>
  <c r="Y22" i="9" s="1"/>
  <c r="V21" i="9"/>
  <c r="Y21" i="9" s="1"/>
  <c r="H21" i="9"/>
  <c r="L21" i="9" s="1"/>
  <c r="M21" i="9" s="1"/>
  <c r="G21" i="9"/>
  <c r="J21" i="9" s="1"/>
  <c r="V20" i="9"/>
  <c r="Y20" i="9" s="1"/>
  <c r="H20" i="9"/>
  <c r="L20" i="9" s="1"/>
  <c r="M20" i="9" s="1"/>
  <c r="G20" i="9"/>
  <c r="J20" i="9" s="1"/>
  <c r="V19" i="9"/>
  <c r="Y19" i="9" s="1"/>
  <c r="H19" i="9"/>
  <c r="L19" i="9" s="1"/>
  <c r="M19" i="9" s="1"/>
  <c r="G19" i="9"/>
  <c r="J19" i="9" s="1"/>
  <c r="V18" i="9"/>
  <c r="Y18" i="9" s="1"/>
  <c r="H18" i="9"/>
  <c r="L18" i="9" s="1"/>
  <c r="M18" i="9" s="1"/>
  <c r="G18" i="9"/>
  <c r="J18" i="9" s="1"/>
  <c r="V17" i="9"/>
  <c r="Y17" i="9" s="1"/>
  <c r="H17" i="9"/>
  <c r="L17" i="9" s="1"/>
  <c r="M17" i="9" s="1"/>
  <c r="G17" i="9"/>
  <c r="J17" i="9" s="1"/>
  <c r="V16" i="9"/>
  <c r="Y16" i="9" s="1"/>
  <c r="H16" i="9"/>
  <c r="L16" i="9" s="1"/>
  <c r="M16" i="9" s="1"/>
  <c r="G16" i="9"/>
  <c r="J16" i="9" s="1"/>
  <c r="V15" i="9"/>
  <c r="Y15" i="9" s="1"/>
  <c r="G15" i="9"/>
  <c r="H15" i="9" s="1"/>
  <c r="L15" i="9" s="1"/>
  <c r="M15" i="9" s="1"/>
  <c r="V14" i="9"/>
  <c r="Y14" i="9" s="1"/>
  <c r="G14" i="9"/>
  <c r="H14" i="9" s="1"/>
  <c r="L14" i="9" s="1"/>
  <c r="M14" i="9" s="1"/>
  <c r="V13" i="9"/>
  <c r="Y13" i="9" s="1"/>
  <c r="G13" i="9"/>
  <c r="H13" i="9" s="1"/>
  <c r="L13" i="9" s="1"/>
  <c r="M13" i="9" s="1"/>
  <c r="V12" i="9"/>
  <c r="Y12" i="9" s="1"/>
  <c r="G12" i="9"/>
  <c r="H12" i="9" s="1"/>
  <c r="L12" i="9" s="1"/>
  <c r="M12" i="9" s="1"/>
  <c r="V11" i="9"/>
  <c r="Y11" i="9" s="1"/>
  <c r="G11" i="9"/>
  <c r="H11" i="9" s="1"/>
  <c r="L11" i="9" s="1"/>
  <c r="M11" i="9" s="1"/>
  <c r="W10" i="9"/>
  <c r="AA10" i="9" s="1"/>
  <c r="AB10" i="9" s="1"/>
  <c r="V10" i="9"/>
  <c r="Y10" i="9" s="1"/>
  <c r="G10" i="9"/>
  <c r="H10" i="9" s="1"/>
  <c r="L10" i="9" s="1"/>
  <c r="M10" i="9" s="1"/>
  <c r="W9" i="9"/>
  <c r="AA9" i="9" s="1"/>
  <c r="AB9" i="9" s="1"/>
  <c r="V9" i="9"/>
  <c r="Y9" i="9" s="1"/>
  <c r="G9" i="9"/>
  <c r="H9" i="9" s="1"/>
  <c r="L9" i="9" s="1"/>
  <c r="M9" i="9" s="1"/>
  <c r="W8" i="9"/>
  <c r="AA8" i="9" s="1"/>
  <c r="AB8" i="9" s="1"/>
  <c r="V8" i="9"/>
  <c r="Y8" i="9" s="1"/>
  <c r="G8" i="9"/>
  <c r="H8" i="9" s="1"/>
  <c r="L8" i="9" s="1"/>
  <c r="M8" i="9" s="1"/>
  <c r="W7" i="9"/>
  <c r="AA7" i="9" s="1"/>
  <c r="AB7" i="9" s="1"/>
  <c r="V7" i="9"/>
  <c r="Y7" i="9" s="1"/>
  <c r="G7" i="9"/>
  <c r="H7" i="9" s="1"/>
  <c r="L7" i="9" s="1"/>
  <c r="M7" i="9" s="1"/>
  <c r="W6" i="9"/>
  <c r="AA6" i="9" s="1"/>
  <c r="AB6" i="9" s="1"/>
  <c r="V6" i="9"/>
  <c r="Y6" i="9" s="1"/>
  <c r="G6" i="9"/>
  <c r="H6" i="9" s="1"/>
  <c r="L6" i="9" s="1"/>
  <c r="M6" i="9" s="1"/>
  <c r="W5" i="9"/>
  <c r="AA5" i="9" s="1"/>
  <c r="AB5" i="9" s="1"/>
  <c r="V5" i="9"/>
  <c r="Y5" i="9" s="1"/>
  <c r="G5" i="9"/>
  <c r="H5" i="9" s="1"/>
  <c r="L5" i="9" s="1"/>
  <c r="M5" i="9" s="1"/>
  <c r="W4" i="9"/>
  <c r="AA4" i="9" s="1"/>
  <c r="AB4" i="9" s="1"/>
  <c r="V4" i="9"/>
  <c r="V24" i="9" s="1"/>
  <c r="V25" i="9" s="1"/>
  <c r="G4" i="9"/>
  <c r="H4" i="9" s="1"/>
  <c r="L4" i="9" s="1"/>
  <c r="M4" i="9" s="1"/>
  <c r="H3" i="9"/>
  <c r="L3" i="9" s="1"/>
  <c r="M3" i="9" s="1"/>
  <c r="G3" i="9"/>
  <c r="G23" i="9" s="1"/>
  <c r="G24" i="9" s="1"/>
  <c r="R107" i="8"/>
  <c r="U108" i="8" s="1"/>
  <c r="U106" i="8"/>
  <c r="R106" i="8"/>
  <c r="J106" i="8"/>
  <c r="G106" i="8"/>
  <c r="G107" i="8" s="1"/>
  <c r="J108" i="8" s="1"/>
  <c r="E322" i="28" s="1"/>
  <c r="R88" i="8"/>
  <c r="U89" i="8" s="1"/>
  <c r="E291" i="28" s="1"/>
  <c r="U87" i="8"/>
  <c r="R87" i="8"/>
  <c r="J87" i="8"/>
  <c r="G87" i="8"/>
  <c r="G88" i="8" s="1"/>
  <c r="J89" i="8" s="1"/>
  <c r="E260" i="28" s="1"/>
  <c r="R70" i="8"/>
  <c r="U71" i="8" s="1"/>
  <c r="E230" i="28" s="1"/>
  <c r="U69" i="8"/>
  <c r="R69" i="8"/>
  <c r="J69" i="8"/>
  <c r="G69" i="8"/>
  <c r="G70" i="8" s="1"/>
  <c r="J71" i="8" s="1"/>
  <c r="E200" i="28" s="1"/>
  <c r="R51" i="8"/>
  <c r="U52" i="8" s="1"/>
  <c r="E170" i="28" s="1"/>
  <c r="U50" i="8"/>
  <c r="R50" i="8"/>
  <c r="J50" i="8"/>
  <c r="G50" i="8"/>
  <c r="G51" i="8" s="1"/>
  <c r="J52" i="8" s="1"/>
  <c r="E139" i="28" s="1"/>
  <c r="R33" i="8"/>
  <c r="U34" i="8" s="1"/>
  <c r="E109" i="28" s="1"/>
  <c r="U32" i="8"/>
  <c r="R32" i="8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R167" i="2"/>
  <c r="U168" i="2" s="1"/>
  <c r="E166" i="28" s="1"/>
  <c r="U166" i="2"/>
  <c r="R166" i="2"/>
  <c r="I166" i="2"/>
  <c r="F166" i="2"/>
  <c r="F167" i="2" s="1"/>
  <c r="I168" i="2" s="1"/>
  <c r="E135" i="28" s="1"/>
  <c r="F110" i="2"/>
  <c r="I111" i="2" s="1"/>
  <c r="E73" i="28" s="1"/>
  <c r="I109" i="2"/>
  <c r="F109" i="2"/>
  <c r="U108" i="2"/>
  <c r="R108" i="2"/>
  <c r="R109" i="2" s="1"/>
  <c r="U110" i="2" s="1"/>
  <c r="E105" i="28" s="1"/>
  <c r="R52" i="2"/>
  <c r="U53" i="2" s="1"/>
  <c r="E43" i="28" s="1"/>
  <c r="U51" i="2"/>
  <c r="R51" i="2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6" i="1" s="1"/>
  <c r="S117" i="1" s="1"/>
  <c r="U116" i="1" s="1"/>
  <c r="S115" i="1"/>
  <c r="K114" i="1"/>
  <c r="I114" i="1"/>
  <c r="G115" i="1" s="1"/>
  <c r="G116" i="1" s="1"/>
  <c r="I115" i="1" s="1"/>
  <c r="J117" i="1" s="1"/>
  <c r="E72" i="28" s="1"/>
  <c r="G114" i="1"/>
  <c r="W53" i="1"/>
  <c r="U53" i="1"/>
  <c r="S54" i="1" s="1"/>
  <c r="S55" i="1" s="1"/>
  <c r="U54" i="1" s="1"/>
  <c r="V56" i="1" s="1"/>
  <c r="E42" i="28" s="1"/>
  <c r="S53" i="1"/>
  <c r="K52" i="1"/>
  <c r="I52" i="1"/>
  <c r="G53" i="1" s="1"/>
  <c r="G54" i="1" s="1"/>
  <c r="I53" i="1" s="1"/>
  <c r="J55" i="1" s="1"/>
  <c r="E6" i="28" s="1"/>
  <c r="G52" i="1"/>
  <c r="T199" i="6" l="1"/>
  <c r="E171" i="28" s="1"/>
  <c r="M23" i="9"/>
  <c r="Y83" i="9"/>
  <c r="J131" i="4"/>
  <c r="E137" i="28" s="1"/>
  <c r="I199" i="6"/>
  <c r="E140" i="28" s="1"/>
  <c r="I279" i="6"/>
  <c r="E201" i="28" s="1"/>
  <c r="J4" i="9"/>
  <c r="J5" i="9"/>
  <c r="J6" i="9"/>
  <c r="J7" i="9"/>
  <c r="J8" i="9"/>
  <c r="J9" i="9"/>
  <c r="J10" i="9"/>
  <c r="J11" i="9"/>
  <c r="W11" i="9"/>
  <c r="AA11" i="9" s="1"/>
  <c r="AB11" i="9" s="1"/>
  <c r="AB24" i="9" s="1"/>
  <c r="J12" i="9"/>
  <c r="W12" i="9"/>
  <c r="AA12" i="9" s="1"/>
  <c r="AB12" i="9" s="1"/>
  <c r="J13" i="9"/>
  <c r="W13" i="9"/>
  <c r="AA13" i="9" s="1"/>
  <c r="AB13" i="9" s="1"/>
  <c r="J14" i="9"/>
  <c r="W14" i="9"/>
  <c r="AA14" i="9" s="1"/>
  <c r="AB14" i="9" s="1"/>
  <c r="J15" i="9"/>
  <c r="W15" i="9"/>
  <c r="AA15" i="9" s="1"/>
  <c r="AB15" i="9" s="1"/>
  <c r="W16" i="9"/>
  <c r="AA16" i="9" s="1"/>
  <c r="AB16" i="9" s="1"/>
  <c r="W17" i="9"/>
  <c r="AA17" i="9" s="1"/>
  <c r="AB17" i="9" s="1"/>
  <c r="W18" i="9"/>
  <c r="AA18" i="9" s="1"/>
  <c r="AB18" i="9" s="1"/>
  <c r="W19" i="9"/>
  <c r="AA19" i="9" s="1"/>
  <c r="AB19" i="9" s="1"/>
  <c r="W20" i="9"/>
  <c r="AA20" i="9" s="1"/>
  <c r="AB20" i="9" s="1"/>
  <c r="W21" i="9"/>
  <c r="AA21" i="9" s="1"/>
  <c r="AB21" i="9" s="1"/>
  <c r="H32" i="9"/>
  <c r="L32" i="9" s="1"/>
  <c r="M32" i="9" s="1"/>
  <c r="M52" i="9" s="1"/>
  <c r="W33" i="9"/>
  <c r="AA33" i="9" s="1"/>
  <c r="AB33" i="9" s="1"/>
  <c r="W34" i="9"/>
  <c r="AA34" i="9" s="1"/>
  <c r="AB34" i="9" s="1"/>
  <c r="W35" i="9"/>
  <c r="AA35" i="9" s="1"/>
  <c r="AB35" i="9" s="1"/>
  <c r="W36" i="9"/>
  <c r="AA36" i="9" s="1"/>
  <c r="AB36" i="9" s="1"/>
  <c r="W37" i="9"/>
  <c r="AA37" i="9" s="1"/>
  <c r="AB37" i="9" s="1"/>
  <c r="W38" i="9"/>
  <c r="AA38" i="9" s="1"/>
  <c r="AB38" i="9" s="1"/>
  <c r="W39" i="9"/>
  <c r="AA39" i="9" s="1"/>
  <c r="AB39" i="9" s="1"/>
  <c r="W40" i="9"/>
  <c r="AA40" i="9" s="1"/>
  <c r="AB40" i="9" s="1"/>
  <c r="W41" i="9"/>
  <c r="AA41" i="9" s="1"/>
  <c r="AB41" i="9" s="1"/>
  <c r="W42" i="9"/>
  <c r="AA42" i="9" s="1"/>
  <c r="AB42" i="9" s="1"/>
  <c r="W43" i="9"/>
  <c r="AA43" i="9" s="1"/>
  <c r="AB43" i="9" s="1"/>
  <c r="W44" i="9"/>
  <c r="AA44" i="9" s="1"/>
  <c r="AB44" i="9" s="1"/>
  <c r="W45" i="9"/>
  <c r="AA45" i="9" s="1"/>
  <c r="AB45" i="9" s="1"/>
  <c r="W46" i="9"/>
  <c r="AA46" i="9" s="1"/>
  <c r="AB46" i="9" s="1"/>
  <c r="W47" i="9"/>
  <c r="AA47" i="9" s="1"/>
  <c r="AB47" i="9" s="1"/>
  <c r="W48" i="9"/>
  <c r="AA48" i="9" s="1"/>
  <c r="AB48" i="9" s="1"/>
  <c r="W49" i="9"/>
  <c r="AA49" i="9" s="1"/>
  <c r="AB49" i="9" s="1"/>
  <c r="W50" i="9"/>
  <c r="AA50" i="9" s="1"/>
  <c r="AB50" i="9" s="1"/>
  <c r="H62" i="9"/>
  <c r="L62" i="9" s="1"/>
  <c r="M62" i="9" s="1"/>
  <c r="M82" i="9" s="1"/>
  <c r="W63" i="9"/>
  <c r="AA63" i="9" s="1"/>
  <c r="AB63" i="9" s="1"/>
  <c r="W64" i="9"/>
  <c r="AA64" i="9" s="1"/>
  <c r="AB64" i="9" s="1"/>
  <c r="W65" i="9"/>
  <c r="AA65" i="9" s="1"/>
  <c r="AB65" i="9" s="1"/>
  <c r="W66" i="9"/>
  <c r="AA66" i="9" s="1"/>
  <c r="AB66" i="9" s="1"/>
  <c r="W67" i="9"/>
  <c r="AA67" i="9" s="1"/>
  <c r="AB67" i="9" s="1"/>
  <c r="W68" i="9"/>
  <c r="AA68" i="9" s="1"/>
  <c r="AB68" i="9" s="1"/>
  <c r="W69" i="9"/>
  <c r="AA69" i="9" s="1"/>
  <c r="AB69" i="9" s="1"/>
  <c r="W70" i="9"/>
  <c r="AA70" i="9" s="1"/>
  <c r="AB70" i="9" s="1"/>
  <c r="W71" i="9"/>
  <c r="AA71" i="9" s="1"/>
  <c r="AB71" i="9" s="1"/>
  <c r="W72" i="9"/>
  <c r="AA72" i="9" s="1"/>
  <c r="AB72" i="9" s="1"/>
  <c r="W73" i="9"/>
  <c r="AA73" i="9" s="1"/>
  <c r="AB73" i="9" s="1"/>
  <c r="W74" i="9"/>
  <c r="AA74" i="9" s="1"/>
  <c r="AB74" i="9" s="1"/>
  <c r="W75" i="9"/>
  <c r="AA75" i="9" s="1"/>
  <c r="AB75" i="9" s="1"/>
  <c r="W76" i="9"/>
  <c r="AA76" i="9" s="1"/>
  <c r="AB76" i="9" s="1"/>
  <c r="W77" i="9"/>
  <c r="AA77" i="9" s="1"/>
  <c r="AB77" i="9" s="1"/>
  <c r="W78" i="9"/>
  <c r="AA78" i="9" s="1"/>
  <c r="AB78" i="9" s="1"/>
  <c r="W79" i="9"/>
  <c r="AA79" i="9" s="1"/>
  <c r="AB79" i="9" s="1"/>
  <c r="W80" i="9"/>
  <c r="AA80" i="9" s="1"/>
  <c r="AB80" i="9" s="1"/>
  <c r="G82" i="9"/>
  <c r="G83" i="9" s="1"/>
  <c r="K84" i="9" s="1"/>
  <c r="E144" i="28" s="1"/>
  <c r="V83" i="9"/>
  <c r="V84" i="9" s="1"/>
  <c r="Z85" i="9" s="1"/>
  <c r="E175" i="28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J3" i="9"/>
  <c r="J23" i="9" s="1"/>
  <c r="K25" i="9" s="1"/>
  <c r="E16" i="28" s="1"/>
  <c r="Y4" i="9"/>
  <c r="Y24" i="9" s="1"/>
  <c r="Z26" i="9" s="1"/>
  <c r="E52" i="28" s="1"/>
  <c r="J32" i="9"/>
  <c r="J52" i="9" s="1"/>
  <c r="K54" i="9" s="1"/>
  <c r="E82" i="28" s="1"/>
  <c r="E94" i="28" s="1"/>
  <c r="E3" i="29" s="1"/>
  <c r="E6" i="29" s="1"/>
  <c r="E15" i="29" s="1"/>
  <c r="Y33" i="9"/>
  <c r="Y53" i="9" s="1"/>
  <c r="Z55" i="9" s="1"/>
  <c r="E114" i="28" s="1"/>
  <c r="E126" i="28" s="1"/>
  <c r="F3" i="29" s="1"/>
  <c r="F6" i="29" s="1"/>
  <c r="F15" i="29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187" i="28"/>
  <c r="H3" i="29" s="1"/>
  <c r="H6" i="29" s="1"/>
  <c r="H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339" i="28" l="1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 l="1"/>
</calcChain>
</file>

<file path=xl/sharedStrings.xml><?xml version="1.0" encoding="utf-8"?>
<sst xmlns="http://schemas.openxmlformats.org/spreadsheetml/2006/main" count="14146" uniqueCount="1167">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</sst>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7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" borderId="2" xfId="0" applyFont="1" applyFill="1" applyBorder="1"/>
    <xf numFmtId="0" fontId="0" fillId="5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2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3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4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7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38" borderId="2" xfId="1" applyNumberFormat="1" applyFont="1" applyFill="1" applyBorder="1" applyAlignment="1" applyProtection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7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0" fontId="0" fillId="41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4" borderId="2" xfId="0" applyFill="1" applyBorder="1"/>
    <xf numFmtId="166" fontId="0" fillId="34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38" borderId="0" xfId="0" applyFont="1" applyFill="1"/>
    <xf numFmtId="0" fontId="0" fillId="31" borderId="0" xfId="0" applyFont="1" applyFill="1"/>
    <xf numFmtId="0" fontId="10" fillId="38" borderId="0" xfId="0" applyFont="1" applyFill="1"/>
    <xf numFmtId="0" fontId="0" fillId="3" borderId="0" xfId="1" applyNumberFormat="1" applyFont="1" applyFill="1" applyBorder="1" applyAlignment="1" applyProtection="1"/>
    <xf numFmtId="0" fontId="0" fillId="38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8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4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5" borderId="2" xfId="0" applyFill="1" applyBorder="1"/>
    <xf numFmtId="0" fontId="0" fillId="46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2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8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38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0" fontId="0" fillId="10" borderId="0" xfId="0" applyFill="1"/>
    <xf numFmtId="0" fontId="0" fillId="41" borderId="2" xfId="0" applyFill="1" applyBorder="1"/>
    <xf numFmtId="0" fontId="0" fillId="45" borderId="0" xfId="0" applyFill="1"/>
    <xf numFmtId="0" fontId="0" fillId="46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49" borderId="2" xfId="1" applyNumberFormat="1" applyFont="1" applyFill="1" applyBorder="1" applyAlignment="1" applyProtection="1"/>
    <xf numFmtId="166" fontId="10" fillId="49" borderId="2" xfId="0" applyNumberFormat="1" applyFont="1" applyFill="1" applyBorder="1"/>
    <xf numFmtId="0" fontId="0" fillId="50" borderId="2" xfId="0" applyFill="1" applyBorder="1"/>
    <xf numFmtId="0" fontId="0" fillId="51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2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2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2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3" borderId="0" xfId="0" applyNumberFormat="1" applyFont="1" applyFill="1"/>
    <xf numFmtId="167" fontId="0" fillId="35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171" fontId="0" fillId="0" borderId="0" xfId="0" applyNumberFormat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4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0" zoomScale="80" zoomScaleNormal="80" workbookViewId="0">
      <selection activeCell="B306" sqref="B306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30" t="s">
        <v>0</v>
      </c>
      <c r="E1" s="330"/>
      <c r="F1" s="330"/>
      <c r="G1" s="330"/>
      <c r="H1" s="2"/>
      <c r="I1" s="2"/>
      <c r="M1" s="1"/>
      <c r="N1" s="2"/>
      <c r="O1" s="2"/>
      <c r="P1" s="330" t="s">
        <v>1</v>
      </c>
      <c r="Q1" s="330"/>
      <c r="R1" s="330"/>
      <c r="S1" s="330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31" t="s">
        <v>65</v>
      </c>
      <c r="G55" s="331"/>
      <c r="H55" s="331"/>
      <c r="I55" s="331"/>
      <c r="J55" s="332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32"/>
      <c r="K56" s="8"/>
      <c r="M56" s="8"/>
      <c r="N56" s="8"/>
      <c r="O56" s="8"/>
      <c r="P56" s="8"/>
      <c r="Q56" s="8"/>
      <c r="R56" s="331" t="s">
        <v>65</v>
      </c>
      <c r="S56" s="331"/>
      <c r="T56" s="331"/>
      <c r="U56" s="331"/>
      <c r="V56" s="3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32"/>
      <c r="W57" s="8"/>
    </row>
    <row r="63" spans="1:23" ht="28.5" x14ac:dyDescent="0.45">
      <c r="A63" s="1"/>
      <c r="B63" s="2"/>
      <c r="C63" s="2"/>
      <c r="D63" s="330" t="s">
        <v>66</v>
      </c>
      <c r="E63" s="330"/>
      <c r="F63" s="330"/>
      <c r="G63" s="330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30" t="s">
        <v>67</v>
      </c>
      <c r="Q64" s="330"/>
      <c r="R64" s="330"/>
      <c r="S64" s="330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31" t="s">
        <v>65</v>
      </c>
      <c r="G117" s="331"/>
      <c r="H117" s="331"/>
      <c r="I117" s="331"/>
      <c r="J117" s="332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32"/>
      <c r="K118" s="8"/>
      <c r="M118" s="8"/>
      <c r="N118" s="8"/>
      <c r="O118" s="8"/>
      <c r="P118" s="8"/>
      <c r="Q118" s="8"/>
      <c r="R118" s="331" t="s">
        <v>65</v>
      </c>
      <c r="S118" s="331"/>
      <c r="T118" s="331"/>
      <c r="U118" s="331"/>
      <c r="V118" s="3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32"/>
      <c r="W119" s="8"/>
    </row>
    <row r="122" spans="1:36" ht="28.5" x14ac:dyDescent="0.45">
      <c r="A122" s="1"/>
      <c r="B122" s="2"/>
      <c r="C122" s="2"/>
      <c r="D122" s="330" t="s">
        <v>97</v>
      </c>
      <c r="E122" s="330"/>
      <c r="F122" s="330"/>
      <c r="G122" s="330"/>
      <c r="H122" s="2"/>
      <c r="I122" s="2"/>
      <c r="M122" s="1"/>
      <c r="N122" s="2"/>
      <c r="O122" s="2"/>
      <c r="P122" s="330" t="s">
        <v>98</v>
      </c>
      <c r="Q122" s="330"/>
      <c r="R122" s="330"/>
      <c r="S122" s="330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31" t="s">
        <v>65</v>
      </c>
      <c r="G175" s="331"/>
      <c r="H175" s="331"/>
      <c r="I175" s="331"/>
      <c r="J175" s="332">
        <f>I173-K172</f>
        <v>464.51000000000022</v>
      </c>
      <c r="K175" s="8"/>
      <c r="M175" s="8"/>
      <c r="N175" s="8"/>
      <c r="O175" s="8"/>
      <c r="P175" s="8"/>
      <c r="Q175" s="8"/>
      <c r="R175" s="331" t="s">
        <v>65</v>
      </c>
      <c r="S175" s="331"/>
      <c r="T175" s="331"/>
      <c r="U175" s="331"/>
      <c r="V175" s="33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32"/>
      <c r="W176" s="8"/>
    </row>
    <row r="180" spans="1:23" ht="28.5" x14ac:dyDescent="0.45">
      <c r="A180" s="1"/>
      <c r="B180" s="2"/>
      <c r="C180" s="2"/>
      <c r="D180" s="330" t="s">
        <v>120</v>
      </c>
      <c r="E180" s="330"/>
      <c r="F180" s="330"/>
      <c r="G180" s="330"/>
      <c r="H180" s="2"/>
      <c r="I180" s="2"/>
      <c r="M180" s="1"/>
      <c r="N180" s="2"/>
      <c r="O180" s="2"/>
      <c r="P180" s="330" t="s">
        <v>121</v>
      </c>
      <c r="Q180" s="330"/>
      <c r="R180" s="330"/>
      <c r="S180" s="330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31" t="s">
        <v>65</v>
      </c>
      <c r="G234" s="331"/>
      <c r="H234" s="331"/>
      <c r="I234" s="331"/>
      <c r="J234" s="332">
        <f>I232-K231</f>
        <v>183.42999999999984</v>
      </c>
      <c r="K234" s="8"/>
      <c r="M234" s="8"/>
      <c r="N234" s="8"/>
      <c r="O234" s="8"/>
      <c r="P234" s="8"/>
      <c r="Q234" s="8"/>
      <c r="R234" s="331" t="s">
        <v>65</v>
      </c>
      <c r="S234" s="331"/>
      <c r="T234" s="331"/>
      <c r="U234" s="331"/>
      <c r="V234" s="33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32"/>
      <c r="W235" s="8"/>
    </row>
    <row r="241" spans="1:23" ht="28.5" x14ac:dyDescent="0.45">
      <c r="A241" s="1"/>
      <c r="B241" s="2"/>
      <c r="C241" s="2"/>
      <c r="D241" s="330" t="s">
        <v>141</v>
      </c>
      <c r="E241" s="330"/>
      <c r="F241" s="330"/>
      <c r="G241" s="330"/>
      <c r="H241" s="2"/>
      <c r="I241" s="2"/>
      <c r="M241" s="1"/>
      <c r="N241" s="2"/>
      <c r="O241" s="2"/>
      <c r="P241" s="330" t="s">
        <v>142</v>
      </c>
      <c r="Q241" s="330"/>
      <c r="R241" s="330"/>
      <c r="S241" s="330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31" t="s">
        <v>65</v>
      </c>
      <c r="G295" s="331"/>
      <c r="H295" s="331"/>
      <c r="I295" s="331"/>
      <c r="J295" s="332">
        <f>I293-K292</f>
        <v>40.949999999999989</v>
      </c>
      <c r="K295" s="8"/>
      <c r="M295" s="8"/>
      <c r="N295" s="8"/>
      <c r="O295" s="8"/>
      <c r="P295" s="8"/>
      <c r="Q295" s="8"/>
      <c r="R295" s="331" t="s">
        <v>65</v>
      </c>
      <c r="S295" s="331"/>
      <c r="T295" s="331"/>
      <c r="U295" s="331"/>
      <c r="V295" s="33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32"/>
      <c r="W296" s="8"/>
    </row>
    <row r="301" spans="1:23" ht="28.5" x14ac:dyDescent="0.45">
      <c r="A301" s="1"/>
      <c r="B301" s="2"/>
      <c r="C301" s="2"/>
      <c r="D301" s="330" t="s">
        <v>146</v>
      </c>
      <c r="E301" s="330"/>
      <c r="F301" s="330"/>
      <c r="G301" s="330"/>
      <c r="H301" s="2"/>
      <c r="I301" s="2"/>
      <c r="M301" s="1"/>
      <c r="N301" s="2"/>
      <c r="O301" s="2"/>
      <c r="P301" s="330" t="s">
        <v>147</v>
      </c>
      <c r="Q301" s="330"/>
      <c r="R301" s="330"/>
      <c r="S301" s="330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31" t="s">
        <v>65</v>
      </c>
      <c r="G355" s="331"/>
      <c r="H355" s="331"/>
      <c r="I355" s="331"/>
      <c r="J355" s="332">
        <f>I353-K352</f>
        <v>8.1999999999999886</v>
      </c>
      <c r="K355" s="8"/>
      <c r="M355" s="8"/>
      <c r="N355" s="8"/>
      <c r="O355" s="8"/>
      <c r="P355" s="8"/>
      <c r="Q355" s="8"/>
      <c r="R355" s="331" t="s">
        <v>65</v>
      </c>
      <c r="S355" s="331"/>
      <c r="T355" s="331"/>
      <c r="U355" s="331"/>
      <c r="V355" s="3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3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13" zoomScale="80" zoomScaleNormal="80" workbookViewId="0">
      <selection activeCell="U127" sqref="U127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6" t="s">
        <v>0</v>
      </c>
      <c r="D1" s="336"/>
      <c r="E1" s="336"/>
      <c r="N1" s="336" t="s">
        <v>1</v>
      </c>
      <c r="O1" s="336"/>
      <c r="P1" s="336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406</v>
      </c>
      <c r="G2" s="4" t="s">
        <v>8</v>
      </c>
      <c r="H2" s="4"/>
      <c r="I2" s="4" t="s">
        <v>333</v>
      </c>
      <c r="J2" s="4" t="s">
        <v>480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406</v>
      </c>
      <c r="R2" s="4" t="s">
        <v>8</v>
      </c>
      <c r="S2" s="4"/>
      <c r="T2" s="4"/>
      <c r="U2" s="4" t="s">
        <v>480</v>
      </c>
    </row>
    <row r="3" spans="1:21" x14ac:dyDescent="0.25">
      <c r="A3" s="7">
        <v>45264</v>
      </c>
      <c r="B3" s="8" t="s">
        <v>578</v>
      </c>
      <c r="C3" s="8" t="s">
        <v>46</v>
      </c>
      <c r="D3" s="8" t="s">
        <v>579</v>
      </c>
      <c r="E3" s="8" t="s">
        <v>556</v>
      </c>
      <c r="F3" s="8">
        <v>62883</v>
      </c>
      <c r="G3" s="8">
        <v>120</v>
      </c>
      <c r="H3" s="8"/>
      <c r="I3" s="266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580</v>
      </c>
      <c r="C4" s="8" t="s">
        <v>32</v>
      </c>
      <c r="D4" s="8" t="s">
        <v>579</v>
      </c>
      <c r="E4" s="8" t="s">
        <v>556</v>
      </c>
      <c r="F4" s="8">
        <v>45694</v>
      </c>
      <c r="G4" s="8">
        <v>140</v>
      </c>
      <c r="H4" s="8"/>
      <c r="I4" s="266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580</v>
      </c>
      <c r="C5" s="8" t="s">
        <v>32</v>
      </c>
      <c r="D5" s="8" t="s">
        <v>579</v>
      </c>
      <c r="E5" s="8" t="s">
        <v>556</v>
      </c>
      <c r="F5" s="8">
        <v>63029</v>
      </c>
      <c r="G5" s="8">
        <v>120</v>
      </c>
      <c r="H5" s="8"/>
      <c r="I5" s="266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579</v>
      </c>
      <c r="E6" s="8" t="s">
        <v>556</v>
      </c>
      <c r="F6" s="8">
        <v>63118</v>
      </c>
      <c r="G6" s="8">
        <v>120</v>
      </c>
      <c r="H6" s="8"/>
      <c r="I6" s="267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578</v>
      </c>
      <c r="C7" s="8" t="s">
        <v>40</v>
      </c>
      <c r="D7" s="8" t="s">
        <v>579</v>
      </c>
      <c r="E7" s="8" t="s">
        <v>556</v>
      </c>
      <c r="F7" s="8">
        <v>63245</v>
      </c>
      <c r="G7" s="8">
        <v>120</v>
      </c>
      <c r="H7" s="8"/>
      <c r="I7" s="267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6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6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8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8"/>
      <c r="U16" s="8"/>
    </row>
    <row r="17" spans="1:32" x14ac:dyDescent="0.25">
      <c r="A17" s="7"/>
      <c r="B17" s="8"/>
      <c r="C17" s="8"/>
      <c r="D17" s="8"/>
      <c r="E17" s="8"/>
      <c r="F17" s="337" t="s">
        <v>65</v>
      </c>
      <c r="G17" s="337"/>
      <c r="H17" s="337"/>
      <c r="I17" s="337"/>
      <c r="J17" s="127">
        <f>G16-J15</f>
        <v>48.799999999999955</v>
      </c>
      <c r="L17" s="7"/>
      <c r="M17" s="8"/>
      <c r="N17" s="8"/>
      <c r="O17" s="8"/>
      <c r="P17" s="8"/>
      <c r="Q17" s="337" t="s">
        <v>65</v>
      </c>
      <c r="R17" s="337"/>
      <c r="S17" s="337"/>
      <c r="T17" s="337"/>
      <c r="U17" s="127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6" t="s">
        <v>66</v>
      </c>
      <c r="D24" s="336"/>
      <c r="E24" s="336"/>
      <c r="N24" s="336" t="s">
        <v>67</v>
      </c>
      <c r="O24" s="336"/>
      <c r="P24" s="336"/>
    </row>
    <row r="25" spans="1:32" x14ac:dyDescent="0.25">
      <c r="A25" s="4" t="s">
        <v>305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406</v>
      </c>
      <c r="G25" s="4" t="s">
        <v>8</v>
      </c>
      <c r="H25" s="4"/>
      <c r="I25" s="4" t="s">
        <v>11</v>
      </c>
      <c r="J25" s="4" t="s">
        <v>480</v>
      </c>
      <c r="L25" s="4" t="s">
        <v>305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406</v>
      </c>
      <c r="R25" s="4" t="s">
        <v>8</v>
      </c>
      <c r="S25" s="4"/>
      <c r="T25" s="4" t="s">
        <v>498</v>
      </c>
      <c r="U25" s="4" t="s">
        <v>480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581</v>
      </c>
      <c r="E26" s="8" t="s">
        <v>331</v>
      </c>
      <c r="F26" s="8">
        <v>63900</v>
      </c>
      <c r="G26" s="8">
        <v>120</v>
      </c>
      <c r="H26" s="8"/>
      <c r="I26" s="268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581</v>
      </c>
      <c r="P26" s="8" t="s">
        <v>582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305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406</v>
      </c>
      <c r="AC26" s="4" t="s">
        <v>8</v>
      </c>
      <c r="AD26" s="4"/>
      <c r="AE26" s="4" t="s">
        <v>498</v>
      </c>
      <c r="AF26" s="4" t="s">
        <v>480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581</v>
      </c>
      <c r="P27" s="8" t="s">
        <v>582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581</v>
      </c>
      <c r="AA27" s="8" t="s">
        <v>582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583</v>
      </c>
      <c r="N28" s="8" t="s">
        <v>584</v>
      </c>
      <c r="O28" s="8" t="s">
        <v>581</v>
      </c>
      <c r="P28" s="8" t="s">
        <v>582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583</v>
      </c>
      <c r="Y28" s="8" t="s">
        <v>584</v>
      </c>
      <c r="Z28" s="8" t="s">
        <v>581</v>
      </c>
      <c r="AA28" s="8" t="s">
        <v>582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6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6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8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8"/>
      <c r="U39" s="8"/>
    </row>
    <row r="40" spans="1:21" x14ac:dyDescent="0.25">
      <c r="A40" s="7"/>
      <c r="B40" s="8"/>
      <c r="C40" s="8"/>
      <c r="D40" s="8"/>
      <c r="E40" s="8"/>
      <c r="F40" s="337" t="s">
        <v>65</v>
      </c>
      <c r="G40" s="337"/>
      <c r="H40" s="337"/>
      <c r="I40" s="337"/>
      <c r="J40" s="127">
        <f>G39-J38</f>
        <v>8.7999999999999972</v>
      </c>
      <c r="L40" s="7"/>
      <c r="M40" s="8"/>
      <c r="N40" s="8"/>
      <c r="O40" s="8"/>
      <c r="P40" s="8"/>
      <c r="Q40" s="337" t="s">
        <v>65</v>
      </c>
      <c r="R40" s="337"/>
      <c r="S40" s="337"/>
      <c r="T40" s="337"/>
      <c r="U40" s="127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6" t="s">
        <v>191</v>
      </c>
      <c r="D48" s="336"/>
      <c r="E48" s="336"/>
      <c r="N48" s="336" t="s">
        <v>98</v>
      </c>
      <c r="O48" s="336"/>
      <c r="P48" s="336"/>
    </row>
    <row r="49" spans="1:21" x14ac:dyDescent="0.25">
      <c r="A49" s="4" t="s">
        <v>305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406</v>
      </c>
      <c r="G49" s="4" t="s">
        <v>8</v>
      </c>
      <c r="H49" s="4"/>
      <c r="I49" s="4" t="s">
        <v>441</v>
      </c>
      <c r="J49" s="4" t="s">
        <v>480</v>
      </c>
      <c r="L49" s="4" t="s">
        <v>305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406</v>
      </c>
      <c r="R49" s="4" t="s">
        <v>8</v>
      </c>
      <c r="S49" s="4"/>
      <c r="T49" s="4"/>
      <c r="U49" s="4" t="s">
        <v>480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581</v>
      </c>
      <c r="E50" s="8" t="s">
        <v>331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581</v>
      </c>
      <c r="E51" s="8" t="s">
        <v>331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581</v>
      </c>
      <c r="E52" s="8" t="s">
        <v>331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581</v>
      </c>
      <c r="E53" s="8" t="s">
        <v>331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6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6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8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8"/>
      <c r="U63" s="8"/>
    </row>
    <row r="64" spans="1:21" x14ac:dyDescent="0.25">
      <c r="A64" s="7"/>
      <c r="B64" s="8"/>
      <c r="C64" s="8"/>
      <c r="D64" s="8"/>
      <c r="E64" s="8"/>
      <c r="F64" s="337" t="s">
        <v>65</v>
      </c>
      <c r="G64" s="337"/>
      <c r="H64" s="337"/>
      <c r="I64" s="337"/>
      <c r="J64" s="127">
        <f>G63-J62</f>
        <v>35</v>
      </c>
      <c r="L64" s="7"/>
      <c r="M64" s="8"/>
      <c r="N64" s="8"/>
      <c r="O64" s="8"/>
      <c r="P64" s="8"/>
      <c r="Q64" s="337" t="s">
        <v>65</v>
      </c>
      <c r="R64" s="337"/>
      <c r="S64" s="337"/>
      <c r="T64" s="337"/>
      <c r="U64" s="127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6" t="s">
        <v>120</v>
      </c>
      <c r="D71" s="336"/>
      <c r="E71" s="336"/>
      <c r="N71" s="336" t="s">
        <v>121</v>
      </c>
      <c r="O71" s="336"/>
      <c r="P71" s="336"/>
    </row>
    <row r="72" spans="1:21" x14ac:dyDescent="0.25">
      <c r="A72" s="4" t="s">
        <v>305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406</v>
      </c>
      <c r="G72" s="4" t="s">
        <v>8</v>
      </c>
      <c r="H72" s="4"/>
      <c r="I72" s="4" t="s">
        <v>396</v>
      </c>
      <c r="J72" s="4" t="s">
        <v>480</v>
      </c>
      <c r="L72" s="4" t="s">
        <v>305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406</v>
      </c>
      <c r="R72" s="4" t="s">
        <v>8</v>
      </c>
      <c r="S72" s="4"/>
      <c r="T72" s="4"/>
      <c r="U72" s="4" t="s">
        <v>480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581</v>
      </c>
      <c r="E73" s="8" t="s">
        <v>331</v>
      </c>
      <c r="F73" s="8">
        <v>65351</v>
      </c>
      <c r="G73" s="26">
        <v>120</v>
      </c>
      <c r="H73" s="8"/>
      <c r="I73" s="269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581</v>
      </c>
      <c r="E74" s="8" t="s">
        <v>331</v>
      </c>
      <c r="F74" s="8">
        <v>65448</v>
      </c>
      <c r="G74" s="26">
        <v>120</v>
      </c>
      <c r="H74" s="8"/>
      <c r="I74" s="269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6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6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8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8"/>
      <c r="U86" s="8"/>
    </row>
    <row r="87" spans="1:21" x14ac:dyDescent="0.25">
      <c r="A87" s="7"/>
      <c r="B87" s="8"/>
      <c r="C87" s="8"/>
      <c r="D87" s="8"/>
      <c r="E87" s="8"/>
      <c r="F87" s="337" t="s">
        <v>65</v>
      </c>
      <c r="G87" s="337"/>
      <c r="H87" s="337"/>
      <c r="I87" s="337"/>
      <c r="J87" s="127">
        <f>G86-J85</f>
        <v>17.599999999999994</v>
      </c>
      <c r="L87" s="7"/>
      <c r="M87" s="8"/>
      <c r="N87" s="8"/>
      <c r="O87" s="8"/>
      <c r="P87" s="8"/>
      <c r="Q87" s="337" t="s">
        <v>65</v>
      </c>
      <c r="R87" s="337"/>
      <c r="S87" s="337"/>
      <c r="T87" s="337"/>
      <c r="U87" s="127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6" t="s">
        <v>141</v>
      </c>
      <c r="D95" s="336"/>
      <c r="E95" s="336"/>
      <c r="N95" s="336" t="s">
        <v>244</v>
      </c>
      <c r="O95" s="336"/>
      <c r="P95" s="336"/>
    </row>
    <row r="96" spans="1:21" x14ac:dyDescent="0.25">
      <c r="A96" s="4" t="s">
        <v>305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406</v>
      </c>
      <c r="G96" s="4" t="s">
        <v>8</v>
      </c>
      <c r="H96" s="4"/>
      <c r="I96" s="4"/>
      <c r="J96" s="4" t="s">
        <v>480</v>
      </c>
      <c r="L96" s="4" t="s">
        <v>305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406</v>
      </c>
      <c r="R96" s="4" t="s">
        <v>8</v>
      </c>
      <c r="S96" s="4"/>
      <c r="T96" s="4"/>
      <c r="U96" s="4" t="s">
        <v>480</v>
      </c>
    </row>
    <row r="97" spans="1:21" x14ac:dyDescent="0.25">
      <c r="A97" s="7">
        <v>45180</v>
      </c>
      <c r="B97" s="8" t="s">
        <v>585</v>
      </c>
      <c r="C97" s="8" t="s">
        <v>14</v>
      </c>
      <c r="D97" s="8" t="s">
        <v>586</v>
      </c>
      <c r="E97" s="8" t="s">
        <v>587</v>
      </c>
      <c r="F97" s="8">
        <v>47468</v>
      </c>
      <c r="G97" s="8">
        <v>140</v>
      </c>
      <c r="H97" s="8">
        <v>47468</v>
      </c>
      <c r="I97" s="227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6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6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8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8"/>
      <c r="U110" s="8"/>
    </row>
    <row r="111" spans="1:21" x14ac:dyDescent="0.25">
      <c r="A111" s="7"/>
      <c r="B111" s="8"/>
      <c r="C111" s="8"/>
      <c r="D111" s="8"/>
      <c r="E111" s="8"/>
      <c r="F111" s="337" t="s">
        <v>65</v>
      </c>
      <c r="G111" s="337"/>
      <c r="H111" s="337"/>
      <c r="I111" s="337"/>
      <c r="J111" s="127">
        <f>G110-J109</f>
        <v>8.5999999999999943</v>
      </c>
      <c r="L111" s="7"/>
      <c r="M111" s="8"/>
      <c r="N111" s="8"/>
      <c r="O111" s="8"/>
      <c r="P111" s="8"/>
      <c r="Q111" s="337" t="s">
        <v>65</v>
      </c>
      <c r="R111" s="337"/>
      <c r="S111" s="337"/>
      <c r="T111" s="337"/>
      <c r="U111" s="127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6" t="s">
        <v>588</v>
      </c>
      <c r="D118" s="336"/>
      <c r="E118" s="336"/>
      <c r="N118" s="336" t="s">
        <v>276</v>
      </c>
      <c r="O118" s="336"/>
      <c r="P118" s="336"/>
    </row>
    <row r="119" spans="1:21" x14ac:dyDescent="0.25">
      <c r="A119" s="4" t="s">
        <v>305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406</v>
      </c>
      <c r="G119" s="4" t="s">
        <v>8</v>
      </c>
      <c r="H119" s="4"/>
      <c r="I119" s="4"/>
      <c r="J119" s="4" t="s">
        <v>480</v>
      </c>
      <c r="L119" s="4" t="s">
        <v>305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406</v>
      </c>
      <c r="R119" s="4" t="s">
        <v>8</v>
      </c>
      <c r="S119" s="4"/>
      <c r="T119" s="4"/>
      <c r="U119" s="4" t="s">
        <v>480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589</v>
      </c>
      <c r="F120" s="8">
        <v>66872</v>
      </c>
      <c r="G120" s="8">
        <v>120</v>
      </c>
      <c r="H120" s="8"/>
      <c r="I120" s="270">
        <v>765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579</v>
      </c>
      <c r="P120" s="8" t="s">
        <v>589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590</v>
      </c>
      <c r="C121" s="8" t="s">
        <v>37</v>
      </c>
      <c r="D121" s="8" t="s">
        <v>203</v>
      </c>
      <c r="E121" s="8" t="s">
        <v>589</v>
      </c>
      <c r="F121" s="8">
        <v>66878</v>
      </c>
      <c r="G121" s="8">
        <v>120</v>
      </c>
      <c r="H121" s="8"/>
      <c r="I121" s="270">
        <v>765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579</v>
      </c>
      <c r="P121" s="8" t="s">
        <v>589</v>
      </c>
      <c r="Q121" s="8">
        <v>67350</v>
      </c>
      <c r="R121" s="8">
        <v>120</v>
      </c>
      <c r="S121" s="8"/>
      <c r="T121" s="97"/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591</v>
      </c>
      <c r="F122" s="8">
        <v>47905</v>
      </c>
      <c r="G122" s="8">
        <v>120</v>
      </c>
      <c r="H122" s="8"/>
      <c r="I122" s="270">
        <v>765</v>
      </c>
      <c r="J122" s="8">
        <v>110</v>
      </c>
      <c r="L122" s="7">
        <v>45274</v>
      </c>
      <c r="M122" s="8" t="s">
        <v>592</v>
      </c>
      <c r="N122" s="8" t="s">
        <v>18</v>
      </c>
      <c r="O122" s="8" t="s">
        <v>579</v>
      </c>
      <c r="P122" s="8" t="s">
        <v>589</v>
      </c>
      <c r="Q122" s="8">
        <v>67379</v>
      </c>
      <c r="R122" s="8">
        <v>120</v>
      </c>
      <c r="S122" s="8"/>
      <c r="T122" s="97"/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589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325</v>
      </c>
      <c r="N123" s="8" t="s">
        <v>55</v>
      </c>
      <c r="O123" s="8" t="s">
        <v>579</v>
      </c>
      <c r="P123" s="8" t="s">
        <v>589</v>
      </c>
      <c r="Q123" s="8">
        <v>67376</v>
      </c>
      <c r="R123" s="8">
        <v>120</v>
      </c>
      <c r="S123" s="8"/>
      <c r="T123" s="97"/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589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325</v>
      </c>
      <c r="N124" s="8" t="s">
        <v>55</v>
      </c>
      <c r="O124" s="8" t="s">
        <v>579</v>
      </c>
      <c r="P124" s="8" t="s">
        <v>589</v>
      </c>
      <c r="Q124" s="8">
        <v>67456</v>
      </c>
      <c r="R124" s="8">
        <v>120</v>
      </c>
      <c r="S124" s="8"/>
      <c r="T124" s="97"/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593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579</v>
      </c>
      <c r="P125" s="8" t="s">
        <v>589</v>
      </c>
      <c r="Q125" s="8">
        <v>67491</v>
      </c>
      <c r="R125" s="8">
        <v>120</v>
      </c>
      <c r="S125" s="8"/>
      <c r="T125" s="97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594</v>
      </c>
      <c r="P126" s="8" t="s">
        <v>589</v>
      </c>
      <c r="Q126" s="8">
        <v>48233</v>
      </c>
      <c r="R126" s="8">
        <v>140</v>
      </c>
      <c r="S126" s="8"/>
      <c r="T126" s="97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6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6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8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68"/>
      <c r="U133" s="8"/>
    </row>
    <row r="134" spans="1:21" x14ac:dyDescent="0.25">
      <c r="A134" s="7"/>
      <c r="B134" s="8"/>
      <c r="C134" s="8"/>
      <c r="D134" s="8"/>
      <c r="E134" s="8"/>
      <c r="F134" s="337" t="s">
        <v>65</v>
      </c>
      <c r="G134" s="337"/>
      <c r="H134" s="337"/>
      <c r="I134" s="337"/>
      <c r="J134" s="127">
        <f>G133-J132</f>
        <v>52.799999999999955</v>
      </c>
      <c r="L134" s="7"/>
      <c r="M134" s="8"/>
      <c r="N134" s="8"/>
      <c r="O134" s="8"/>
      <c r="P134" s="8"/>
      <c r="Q134" s="337" t="s">
        <v>65</v>
      </c>
      <c r="R134" s="337"/>
      <c r="S134" s="337"/>
      <c r="T134" s="337"/>
      <c r="U134" s="127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B115" zoomScale="80" zoomScaleNormal="80" workbookViewId="0">
      <selection activeCell="Q130" sqref="Q130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30" t="s">
        <v>0</v>
      </c>
      <c r="E1" s="330"/>
      <c r="F1" s="330"/>
      <c r="G1" s="330"/>
      <c r="O1" s="330" t="s">
        <v>1</v>
      </c>
      <c r="P1" s="330"/>
      <c r="Q1" s="330"/>
      <c r="R1" s="330"/>
    </row>
    <row r="2" spans="1:21" x14ac:dyDescent="0.25">
      <c r="D2" s="330"/>
      <c r="E2" s="330"/>
      <c r="F2" s="330"/>
      <c r="G2" s="330"/>
      <c r="O2" s="330"/>
      <c r="P2" s="330"/>
      <c r="Q2" s="330"/>
      <c r="R2" s="330"/>
    </row>
    <row r="3" spans="1:21" x14ac:dyDescent="0.25">
      <c r="A3" s="4" t="s">
        <v>305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595</v>
      </c>
      <c r="I3" s="4" t="s">
        <v>596</v>
      </c>
      <c r="J3" s="54" t="s">
        <v>151</v>
      </c>
      <c r="L3" s="4" t="s">
        <v>305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595</v>
      </c>
      <c r="T3" s="4" t="s">
        <v>596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597</v>
      </c>
      <c r="P4" s="8" t="s">
        <v>598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426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426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65</v>
      </c>
      <c r="G19" s="337"/>
      <c r="H19" s="337"/>
      <c r="I19" s="236">
        <f>G18-I17</f>
        <v>0</v>
      </c>
      <c r="L19" s="8"/>
      <c r="M19" s="8"/>
      <c r="N19" s="8"/>
      <c r="O19" s="8"/>
      <c r="P19" s="8"/>
      <c r="Q19" s="337" t="s">
        <v>65</v>
      </c>
      <c r="R19" s="337"/>
      <c r="S19" s="337"/>
      <c r="T19" s="236">
        <f>T18-U17</f>
        <v>15.5</v>
      </c>
    </row>
    <row r="23" spans="1:21" x14ac:dyDescent="0.25">
      <c r="D23" s="330" t="s">
        <v>66</v>
      </c>
      <c r="E23" s="330"/>
      <c r="F23" s="330"/>
      <c r="G23" s="330"/>
      <c r="O23" s="330" t="s">
        <v>67</v>
      </c>
      <c r="P23" s="330"/>
      <c r="Q23" s="330"/>
      <c r="R23" s="330"/>
    </row>
    <row r="24" spans="1:21" x14ac:dyDescent="0.25">
      <c r="D24" s="330"/>
      <c r="E24" s="330"/>
      <c r="F24" s="330"/>
      <c r="G24" s="330"/>
      <c r="O24" s="330"/>
      <c r="P24" s="330"/>
      <c r="Q24" s="330"/>
      <c r="R24" s="330"/>
    </row>
    <row r="25" spans="1:21" x14ac:dyDescent="0.25">
      <c r="A25" s="4" t="s">
        <v>305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595</v>
      </c>
      <c r="I25" s="4" t="s">
        <v>596</v>
      </c>
      <c r="J25" s="54" t="s">
        <v>151</v>
      </c>
      <c r="K25" s="54" t="s">
        <v>417</v>
      </c>
      <c r="L25" s="4" t="s">
        <v>305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595</v>
      </c>
      <c r="T25" s="4" t="s">
        <v>596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455</v>
      </c>
      <c r="E26" s="8" t="s">
        <v>598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426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426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65</v>
      </c>
      <c r="G41" s="337"/>
      <c r="H41" s="337"/>
      <c r="I41" s="236">
        <f>I40-J39</f>
        <v>15.5</v>
      </c>
      <c r="L41" s="8"/>
      <c r="M41" s="8"/>
      <c r="N41" s="8"/>
      <c r="O41" s="8"/>
      <c r="P41" s="8"/>
      <c r="Q41" s="337" t="s">
        <v>65</v>
      </c>
      <c r="R41" s="337"/>
      <c r="S41" s="337"/>
      <c r="T41" s="236">
        <f>R40-T39</f>
        <v>0</v>
      </c>
    </row>
    <row r="45" spans="1:21" x14ac:dyDescent="0.25">
      <c r="D45" s="330" t="s">
        <v>97</v>
      </c>
      <c r="E45" s="330"/>
      <c r="F45" s="330"/>
      <c r="G45" s="330"/>
      <c r="O45" s="330" t="s">
        <v>98</v>
      </c>
      <c r="P45" s="330"/>
      <c r="Q45" s="330"/>
      <c r="R45" s="330"/>
    </row>
    <row r="46" spans="1:21" x14ac:dyDescent="0.25">
      <c r="D46" s="330"/>
      <c r="E46" s="330"/>
      <c r="F46" s="330"/>
      <c r="G46" s="330"/>
      <c r="O46" s="330"/>
      <c r="P46" s="330"/>
      <c r="Q46" s="330"/>
      <c r="R46" s="330"/>
    </row>
    <row r="47" spans="1:21" x14ac:dyDescent="0.25">
      <c r="A47" s="4" t="s">
        <v>305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595</v>
      </c>
      <c r="I47" s="4" t="s">
        <v>441</v>
      </c>
      <c r="J47" s="54" t="s">
        <v>151</v>
      </c>
      <c r="L47" s="4" t="s">
        <v>305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595</v>
      </c>
      <c r="T47" s="4" t="s">
        <v>596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331</v>
      </c>
      <c r="E48" s="8" t="s">
        <v>331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426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426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65</v>
      </c>
      <c r="G63" s="337"/>
      <c r="H63" s="337"/>
      <c r="I63" s="236">
        <f>G62-J61</f>
        <v>8.5999999999999943</v>
      </c>
      <c r="L63" s="8"/>
      <c r="M63" s="8"/>
      <c r="N63" s="8"/>
      <c r="O63" s="8"/>
      <c r="P63" s="8"/>
      <c r="Q63" s="337" t="s">
        <v>65</v>
      </c>
      <c r="R63" s="337"/>
      <c r="S63" s="337"/>
      <c r="T63" s="236">
        <f>R62-T61</f>
        <v>0</v>
      </c>
    </row>
    <row r="69" spans="1:22" x14ac:dyDescent="0.25">
      <c r="D69" s="330" t="s">
        <v>120</v>
      </c>
      <c r="E69" s="330"/>
      <c r="F69" s="330"/>
      <c r="G69" s="330"/>
      <c r="O69" s="330" t="s">
        <v>121</v>
      </c>
      <c r="P69" s="330"/>
      <c r="Q69" s="330"/>
      <c r="R69" s="330"/>
    </row>
    <row r="70" spans="1:22" x14ac:dyDescent="0.25">
      <c r="D70" s="330"/>
      <c r="E70" s="330"/>
      <c r="F70" s="330"/>
      <c r="G70" s="330"/>
      <c r="O70" s="330"/>
      <c r="P70" s="330"/>
      <c r="Q70" s="330"/>
      <c r="R70" s="330"/>
    </row>
    <row r="71" spans="1:22" x14ac:dyDescent="0.25">
      <c r="A71" s="4" t="s">
        <v>305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595</v>
      </c>
      <c r="I71" s="4" t="s">
        <v>596</v>
      </c>
      <c r="J71" s="54" t="s">
        <v>151</v>
      </c>
      <c r="L71" s="4" t="s">
        <v>305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595</v>
      </c>
      <c r="T71" s="4" t="s">
        <v>596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599</v>
      </c>
      <c r="P72" s="8" t="s">
        <v>38</v>
      </c>
      <c r="Q72" s="8" t="s">
        <v>600</v>
      </c>
      <c r="R72" s="10">
        <v>210</v>
      </c>
      <c r="S72" s="10"/>
      <c r="T72" s="10"/>
      <c r="U72" s="10">
        <v>190</v>
      </c>
      <c r="V72" s="271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599</v>
      </c>
      <c r="P73" s="8" t="s">
        <v>38</v>
      </c>
      <c r="Q73" s="8" t="s">
        <v>601</v>
      </c>
      <c r="R73" s="10">
        <v>210</v>
      </c>
      <c r="S73" s="10"/>
      <c r="T73" s="10"/>
      <c r="U73" s="10">
        <v>190</v>
      </c>
      <c r="V73" s="271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426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426</v>
      </c>
      <c r="N86" s="8"/>
      <c r="O86" s="8"/>
      <c r="P86" s="8"/>
      <c r="Q86" s="24" t="s">
        <v>64</v>
      </c>
      <c r="R86" s="272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65</v>
      </c>
      <c r="G87" s="337"/>
      <c r="H87" s="337"/>
      <c r="I87" s="236">
        <f>G86-I85</f>
        <v>0</v>
      </c>
      <c r="L87" s="8"/>
      <c r="M87" s="8"/>
      <c r="N87" s="8"/>
      <c r="O87" s="8"/>
      <c r="P87" s="8"/>
      <c r="Q87" s="337" t="s">
        <v>65</v>
      </c>
      <c r="R87" s="337"/>
      <c r="S87" s="337"/>
      <c r="T87" s="236">
        <f>R86-U85</f>
        <v>35.800000000000011</v>
      </c>
    </row>
    <row r="92" spans="1:22" x14ac:dyDescent="0.25">
      <c r="D92" s="330" t="s">
        <v>141</v>
      </c>
      <c r="E92" s="330"/>
      <c r="F92" s="330"/>
      <c r="G92" s="330"/>
      <c r="O92" s="330" t="s">
        <v>244</v>
      </c>
      <c r="P92" s="330"/>
      <c r="Q92" s="330"/>
      <c r="R92" s="330"/>
    </row>
    <row r="93" spans="1:22" x14ac:dyDescent="0.25">
      <c r="D93" s="330"/>
      <c r="E93" s="330"/>
      <c r="F93" s="330"/>
      <c r="G93" s="330"/>
      <c r="O93" s="330"/>
      <c r="P93" s="330"/>
      <c r="Q93" s="330"/>
      <c r="R93" s="330"/>
    </row>
    <row r="94" spans="1:22" x14ac:dyDescent="0.25">
      <c r="A94" s="4" t="s">
        <v>305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595</v>
      </c>
      <c r="I94" s="4" t="s">
        <v>11</v>
      </c>
      <c r="J94" s="54" t="s">
        <v>151</v>
      </c>
      <c r="L94" s="4" t="s">
        <v>305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595</v>
      </c>
      <c r="T94" s="4" t="s">
        <v>596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602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325</v>
      </c>
      <c r="N95" s="8" t="s">
        <v>55</v>
      </c>
      <c r="O95" s="8" t="s">
        <v>603</v>
      </c>
      <c r="P95" s="8" t="s">
        <v>533</v>
      </c>
      <c r="Q95" s="8">
        <v>30130</v>
      </c>
      <c r="R95" s="10">
        <v>594</v>
      </c>
      <c r="S95" s="10"/>
      <c r="T95" s="10"/>
      <c r="U95" s="10">
        <v>570</v>
      </c>
      <c r="V95" s="273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602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603</v>
      </c>
      <c r="P96" s="8" t="s">
        <v>533</v>
      </c>
      <c r="Q96" s="8">
        <v>30128</v>
      </c>
      <c r="R96" s="10">
        <v>594</v>
      </c>
      <c r="S96" s="10"/>
      <c r="T96" s="10"/>
      <c r="U96" s="10">
        <v>570</v>
      </c>
      <c r="V96" s="273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603</v>
      </c>
      <c r="P97" s="8" t="s">
        <v>533</v>
      </c>
      <c r="Q97" s="8">
        <v>30135</v>
      </c>
      <c r="R97" s="10">
        <v>594</v>
      </c>
      <c r="S97" s="10"/>
      <c r="T97" s="10"/>
      <c r="U97" s="10">
        <v>540</v>
      </c>
      <c r="V97" s="273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392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4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604</v>
      </c>
      <c r="N99" s="8" t="s">
        <v>14</v>
      </c>
      <c r="O99" s="8" t="s">
        <v>603</v>
      </c>
      <c r="P99" s="8" t="s">
        <v>605</v>
      </c>
      <c r="Q99" s="8">
        <v>30488</v>
      </c>
      <c r="R99" s="10">
        <v>315</v>
      </c>
      <c r="S99" s="10"/>
      <c r="T99" s="10"/>
      <c r="U99" s="10">
        <v>280</v>
      </c>
      <c r="V99" s="275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325</v>
      </c>
      <c r="N100" s="8" t="s">
        <v>55</v>
      </c>
      <c r="O100" s="8" t="s">
        <v>603</v>
      </c>
      <c r="P100" s="8" t="s">
        <v>605</v>
      </c>
      <c r="Q100" s="8">
        <v>30487</v>
      </c>
      <c r="R100" s="10">
        <v>315</v>
      </c>
      <c r="S100" s="10"/>
      <c r="T100" s="10"/>
      <c r="U100" s="10">
        <v>280</v>
      </c>
      <c r="V100" s="275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603</v>
      </c>
      <c r="P101" s="8" t="s">
        <v>605</v>
      </c>
      <c r="Q101" s="8">
        <v>30493</v>
      </c>
      <c r="R101" s="10">
        <v>315</v>
      </c>
      <c r="S101" s="10"/>
      <c r="T101" s="10"/>
      <c r="U101" s="10">
        <v>280</v>
      </c>
      <c r="V101" s="275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604</v>
      </c>
      <c r="N102" s="8" t="s">
        <v>14</v>
      </c>
      <c r="O102" s="8" t="s">
        <v>603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5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603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5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392</v>
      </c>
      <c r="P104" s="8" t="s">
        <v>606</v>
      </c>
      <c r="Q104" s="8">
        <v>53827</v>
      </c>
      <c r="R104" s="10">
        <v>162</v>
      </c>
      <c r="S104" s="8"/>
      <c r="T104" s="8"/>
      <c r="U104" s="10">
        <v>140</v>
      </c>
      <c r="V104" s="276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603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5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603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5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607</v>
      </c>
      <c r="P107" s="8" t="s">
        <v>608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426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426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65</v>
      </c>
      <c r="G110" s="337"/>
      <c r="H110" s="337"/>
      <c r="I110" s="236">
        <f>G109-J108</f>
        <v>36.300000000000011</v>
      </c>
      <c r="L110" s="8"/>
      <c r="M110" s="8"/>
      <c r="N110" s="8"/>
      <c r="O110" s="8"/>
      <c r="P110" s="8"/>
      <c r="Q110" s="337" t="s">
        <v>65</v>
      </c>
      <c r="R110" s="337"/>
      <c r="S110" s="337"/>
      <c r="T110" s="236">
        <f>R109-U108</f>
        <v>411.92000000000007</v>
      </c>
    </row>
    <row r="115" spans="1:21" x14ac:dyDescent="0.25">
      <c r="D115" s="330" t="s">
        <v>146</v>
      </c>
      <c r="E115" s="330"/>
      <c r="F115" s="330"/>
      <c r="G115" s="330"/>
      <c r="O115" s="330" t="s">
        <v>276</v>
      </c>
      <c r="P115" s="330"/>
      <c r="Q115" s="330"/>
      <c r="R115" s="330"/>
    </row>
    <row r="116" spans="1:21" x14ac:dyDescent="0.25">
      <c r="D116" s="330"/>
      <c r="E116" s="330"/>
      <c r="F116" s="330"/>
      <c r="G116" s="330"/>
      <c r="O116" s="330"/>
      <c r="P116" s="330"/>
      <c r="Q116" s="330"/>
      <c r="R116" s="330"/>
    </row>
    <row r="117" spans="1:21" x14ac:dyDescent="0.25">
      <c r="A117" s="4" t="s">
        <v>305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595</v>
      </c>
      <c r="I117" s="4" t="s">
        <v>441</v>
      </c>
      <c r="J117" s="54" t="s">
        <v>151</v>
      </c>
      <c r="L117" s="4" t="s">
        <v>305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595</v>
      </c>
      <c r="T117" s="4" t="s">
        <v>596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602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602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602</v>
      </c>
      <c r="E119" s="12" t="s">
        <v>609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602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602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602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602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602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602</v>
      </c>
      <c r="E122" s="12" t="s">
        <v>610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602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611</v>
      </c>
      <c r="C123" s="8" t="s">
        <v>612</v>
      </c>
      <c r="D123" s="8" t="s">
        <v>602</v>
      </c>
      <c r="E123" s="12" t="s">
        <v>613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614</v>
      </c>
      <c r="N123" s="8" t="s">
        <v>615</v>
      </c>
      <c r="O123" s="8" t="s">
        <v>602</v>
      </c>
      <c r="P123" s="8" t="s">
        <v>610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602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602</v>
      </c>
      <c r="P124" s="8" t="s">
        <v>610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602</v>
      </c>
      <c r="E125" s="12" t="s">
        <v>616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602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602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602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602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602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602</v>
      </c>
      <c r="E128" s="12" t="s">
        <v>28</v>
      </c>
      <c r="F128" s="12">
        <v>32291</v>
      </c>
      <c r="G128" s="55">
        <v>162</v>
      </c>
      <c r="H128" s="10"/>
      <c r="I128" s="10"/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602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602</v>
      </c>
      <c r="E129" s="8" t="s">
        <v>28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284</v>
      </c>
      <c r="N129" s="8" t="s">
        <v>55</v>
      </c>
      <c r="O129" s="8" t="s">
        <v>602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602</v>
      </c>
      <c r="E130" s="8" t="s">
        <v>609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303</v>
      </c>
      <c r="M130" s="8" t="s">
        <v>125</v>
      </c>
      <c r="N130" s="8" t="s">
        <v>32</v>
      </c>
      <c r="O130" s="8" t="s">
        <v>603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617</v>
      </c>
      <c r="C131" s="8" t="s">
        <v>618</v>
      </c>
      <c r="D131" s="8" t="s">
        <v>602</v>
      </c>
      <c r="E131" s="8" t="s">
        <v>264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603</v>
      </c>
      <c r="P131" s="8" t="s">
        <v>28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602</v>
      </c>
      <c r="E132" s="8" t="s">
        <v>264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603</v>
      </c>
      <c r="P132" s="8" t="s">
        <v>28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603</v>
      </c>
      <c r="P133" s="8" t="s">
        <v>28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5767.26</v>
      </c>
      <c r="H137" s="25">
        <f>SUM(H118:H130)</f>
        <v>0</v>
      </c>
      <c r="I137" s="25">
        <f>SUM(I118:I130)</f>
        <v>7760</v>
      </c>
      <c r="J137" s="25">
        <f>SUM(J118:J132)</f>
        <v>4950</v>
      </c>
      <c r="L137" s="8"/>
      <c r="M137" s="8"/>
      <c r="N137" s="8"/>
      <c r="O137" s="8"/>
      <c r="P137" s="8"/>
      <c r="Q137" s="24" t="s">
        <v>61</v>
      </c>
      <c r="R137" s="25">
        <f>SUM(R118:R130)</f>
        <v>2680.56</v>
      </c>
      <c r="S137" s="25">
        <f>SUM(S118:S130)</f>
        <v>0</v>
      </c>
      <c r="T137" s="25">
        <f>SUM(T118:T130)</f>
        <v>0</v>
      </c>
      <c r="U137" s="25">
        <f>R138-S137</f>
        <v>2653.7543999999998</v>
      </c>
    </row>
    <row r="138" spans="1:21" x14ac:dyDescent="0.25">
      <c r="A138" s="8"/>
      <c r="B138" s="97" t="s">
        <v>426</v>
      </c>
      <c r="C138" s="8"/>
      <c r="D138" s="8"/>
      <c r="E138" s="8"/>
      <c r="F138" s="24" t="s">
        <v>64</v>
      </c>
      <c r="G138" s="272">
        <f>G137*0.99</f>
        <v>5709.5874000000003</v>
      </c>
      <c r="H138" s="8"/>
      <c r="I138" s="8"/>
      <c r="J138" s="8"/>
      <c r="L138" s="8"/>
      <c r="M138" s="97" t="s">
        <v>426</v>
      </c>
      <c r="N138" s="8"/>
      <c r="O138" s="8"/>
      <c r="P138" s="8"/>
      <c r="Q138" s="24" t="s">
        <v>64</v>
      </c>
      <c r="R138" s="24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7" t="s">
        <v>65</v>
      </c>
      <c r="G139" s="337"/>
      <c r="H139" s="337"/>
      <c r="I139" s="236">
        <f>G138-J137</f>
        <v>759.58740000000034</v>
      </c>
      <c r="L139" s="8"/>
      <c r="M139" s="8"/>
      <c r="N139" s="8"/>
      <c r="O139" s="8"/>
      <c r="P139" s="8"/>
      <c r="Q139" s="337" t="s">
        <v>65</v>
      </c>
      <c r="R139" s="337"/>
      <c r="S139" s="337"/>
      <c r="T139" s="236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5" zoomScale="80" zoomScaleNormal="80" workbookViewId="0">
      <selection activeCell="T211" sqref="T211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0" t="s">
        <v>0</v>
      </c>
      <c r="D1" s="340"/>
      <c r="E1" s="340"/>
      <c r="M1" s="340" t="s">
        <v>1</v>
      </c>
      <c r="N1" s="340"/>
      <c r="O1" s="340"/>
    </row>
    <row r="2" spans="1:19" x14ac:dyDescent="0.25">
      <c r="A2" s="4" t="s">
        <v>2</v>
      </c>
      <c r="B2" s="4" t="s">
        <v>619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620</v>
      </c>
      <c r="I2" s="4" t="s">
        <v>408</v>
      </c>
      <c r="K2" s="4" t="s">
        <v>2</v>
      </c>
      <c r="L2" s="4" t="s">
        <v>619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620</v>
      </c>
      <c r="S2" s="4" t="s">
        <v>408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331</v>
      </c>
      <c r="E3" s="12" t="s">
        <v>621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331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331</v>
      </c>
      <c r="E4" s="12" t="s">
        <v>598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331</v>
      </c>
      <c r="O4" s="12" t="s">
        <v>598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331</v>
      </c>
      <c r="E5" s="12" t="s">
        <v>622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623</v>
      </c>
      <c r="O5" s="12" t="s">
        <v>624</v>
      </c>
      <c r="P5" s="12" t="s">
        <v>625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331</v>
      </c>
      <c r="E6" s="12" t="s">
        <v>626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627</v>
      </c>
      <c r="N6" s="12" t="s">
        <v>623</v>
      </c>
      <c r="O6" s="12" t="s">
        <v>628</v>
      </c>
      <c r="P6" s="12" t="s">
        <v>625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331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331</v>
      </c>
      <c r="O7" s="12" t="s">
        <v>628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331</v>
      </c>
      <c r="E8" s="12" t="s">
        <v>629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331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331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331</v>
      </c>
      <c r="O9" s="12" t="s">
        <v>379</v>
      </c>
      <c r="P9" s="12" t="s">
        <v>625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598</v>
      </c>
      <c r="O10" s="12" t="s">
        <v>630</v>
      </c>
      <c r="P10" s="12" t="s">
        <v>625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331</v>
      </c>
      <c r="O11" s="12" t="s">
        <v>621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331</v>
      </c>
      <c r="O12" s="12" t="s">
        <v>628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331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556</v>
      </c>
      <c r="O14" s="12" t="s">
        <v>628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331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331</v>
      </c>
      <c r="O16" s="12" t="s">
        <v>631</v>
      </c>
      <c r="P16" s="12" t="s">
        <v>632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331</v>
      </c>
      <c r="O17" s="12" t="s">
        <v>631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331</v>
      </c>
      <c r="O18" s="12" t="s">
        <v>598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633</v>
      </c>
      <c r="O19" s="12" t="s">
        <v>634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633</v>
      </c>
      <c r="O20" s="12" t="s">
        <v>634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635</v>
      </c>
      <c r="M21" s="8" t="s">
        <v>45</v>
      </c>
      <c r="N21" s="8" t="s">
        <v>636</v>
      </c>
      <c r="O21" s="8" t="s">
        <v>637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582</v>
      </c>
      <c r="O22" s="8" t="s">
        <v>598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331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331</v>
      </c>
      <c r="O24" s="8" t="s">
        <v>598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331</v>
      </c>
      <c r="O25" s="8" t="s">
        <v>628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31" t="s">
        <v>65</v>
      </c>
      <c r="G28" s="331"/>
      <c r="H28" s="331"/>
      <c r="I28" s="236">
        <f>G27-I26</f>
        <v>97.199999999999818</v>
      </c>
      <c r="P28" s="331" t="s">
        <v>65</v>
      </c>
      <c r="Q28" s="331"/>
      <c r="R28" s="331"/>
      <c r="S28" s="236">
        <f>Q27-S26</f>
        <v>299</v>
      </c>
    </row>
    <row r="34" spans="1:28" ht="26.25" x14ac:dyDescent="0.4">
      <c r="C34" s="340" t="s">
        <v>66</v>
      </c>
      <c r="D34" s="340"/>
      <c r="E34" s="340"/>
      <c r="M34" s="340" t="s">
        <v>67</v>
      </c>
      <c r="N34" s="340"/>
      <c r="O34" s="340"/>
    </row>
    <row r="35" spans="1:28" x14ac:dyDescent="0.25">
      <c r="A35" s="4" t="s">
        <v>2</v>
      </c>
      <c r="B35" s="4" t="s">
        <v>619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620</v>
      </c>
      <c r="I35" s="4" t="s">
        <v>408</v>
      </c>
      <c r="K35" s="4" t="s">
        <v>2</v>
      </c>
      <c r="L35" s="4" t="s">
        <v>619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620</v>
      </c>
      <c r="S35" s="4" t="s">
        <v>408</v>
      </c>
      <c r="T35" s="54" t="s">
        <v>333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638</v>
      </c>
      <c r="E36" s="8" t="s">
        <v>598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638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638</v>
      </c>
      <c r="E37" s="8" t="s">
        <v>628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638</v>
      </c>
      <c r="O37" s="12" t="s">
        <v>631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638</v>
      </c>
      <c r="E38" s="8" t="s">
        <v>628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638</v>
      </c>
      <c r="O38" s="12" t="s">
        <v>598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638</v>
      </c>
      <c r="E39" s="8" t="s">
        <v>628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638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638</v>
      </c>
      <c r="E40" s="8" t="s">
        <v>631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638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639</v>
      </c>
      <c r="C41" s="8" t="s">
        <v>43</v>
      </c>
      <c r="D41" s="8" t="s">
        <v>638</v>
      </c>
      <c r="E41" s="8" t="s">
        <v>621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638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640</v>
      </c>
      <c r="E42" s="12" t="s">
        <v>379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638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638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638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638</v>
      </c>
      <c r="E44" s="12" t="s">
        <v>628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638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638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641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642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638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638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640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638</v>
      </c>
      <c r="O47" s="12" t="s">
        <v>598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638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638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638</v>
      </c>
      <c r="E49" s="12" t="s">
        <v>628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638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638</v>
      </c>
      <c r="E50" s="12" t="s">
        <v>598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638</v>
      </c>
      <c r="E51" s="12" t="s">
        <v>598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638</v>
      </c>
      <c r="E52" s="12" t="s">
        <v>631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638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638</v>
      </c>
      <c r="E54" s="8" t="s">
        <v>628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638</v>
      </c>
      <c r="E55" s="8" t="s">
        <v>628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638</v>
      </c>
      <c r="E56" s="8" t="s">
        <v>631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638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638</v>
      </c>
      <c r="E58" s="8" t="s">
        <v>628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638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638</v>
      </c>
      <c r="E60" s="8" t="s">
        <v>621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638</v>
      </c>
      <c r="E61" s="8" t="s">
        <v>628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31" t="s">
        <v>65</v>
      </c>
      <c r="G66" s="331"/>
      <c r="H66" s="331"/>
      <c r="I66" s="236">
        <f>G65-I64</f>
        <v>341</v>
      </c>
      <c r="P66" s="331" t="s">
        <v>65</v>
      </c>
      <c r="Q66" s="331"/>
      <c r="R66" s="331"/>
      <c r="S66" s="236">
        <f>Q65-S64</f>
        <v>176.10000000000036</v>
      </c>
    </row>
    <row r="70" spans="1:31" ht="26.25" x14ac:dyDescent="0.4">
      <c r="C70" s="340" t="s">
        <v>97</v>
      </c>
      <c r="D70" s="340"/>
      <c r="E70" s="340"/>
      <c r="M70" s="340" t="s">
        <v>98</v>
      </c>
      <c r="N70" s="340"/>
      <c r="O70" s="340"/>
    </row>
    <row r="71" spans="1:31" x14ac:dyDescent="0.25">
      <c r="A71" s="4" t="s">
        <v>2</v>
      </c>
      <c r="B71" s="4" t="s">
        <v>619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620</v>
      </c>
      <c r="I71" s="4" t="s">
        <v>408</v>
      </c>
      <c r="K71" s="4" t="s">
        <v>2</v>
      </c>
      <c r="L71" s="4" t="s">
        <v>619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643</v>
      </c>
      <c r="S71" s="4" t="s">
        <v>408</v>
      </c>
      <c r="W71" s="4" t="s">
        <v>2</v>
      </c>
      <c r="X71" s="4" t="s">
        <v>619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620</v>
      </c>
      <c r="AE71" s="4" t="s">
        <v>408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638</v>
      </c>
      <c r="E72" s="12" t="s">
        <v>631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644</v>
      </c>
      <c r="M72" s="12" t="s">
        <v>27</v>
      </c>
      <c r="N72" s="12" t="s">
        <v>645</v>
      </c>
      <c r="O72" s="12" t="s">
        <v>628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638</v>
      </c>
      <c r="AA72" s="12" t="s">
        <v>631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646</v>
      </c>
      <c r="C73" s="12" t="s">
        <v>85</v>
      </c>
      <c r="D73" s="12" t="s">
        <v>638</v>
      </c>
      <c r="E73" s="12" t="s">
        <v>647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645</v>
      </c>
      <c r="O73" s="12" t="s">
        <v>628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646</v>
      </c>
      <c r="Y73" s="12" t="s">
        <v>85</v>
      </c>
      <c r="Z73" s="12" t="s">
        <v>638</v>
      </c>
      <c r="AA73" s="12" t="s">
        <v>647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638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648</v>
      </c>
      <c r="M74" s="12" t="s">
        <v>27</v>
      </c>
      <c r="N74" s="12" t="s">
        <v>649</v>
      </c>
      <c r="O74" s="12" t="s">
        <v>628</v>
      </c>
      <c r="P74" s="12" t="s">
        <v>115</v>
      </c>
      <c r="Q74" s="30">
        <v>320</v>
      </c>
      <c r="R74" s="30" t="s">
        <v>650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638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638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648</v>
      </c>
      <c r="M75" s="12" t="s">
        <v>27</v>
      </c>
      <c r="N75" s="12" t="s">
        <v>645</v>
      </c>
      <c r="O75" s="12" t="s">
        <v>628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638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638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645</v>
      </c>
      <c r="O76" s="12" t="s">
        <v>628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638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638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645</v>
      </c>
      <c r="O77" s="12" t="s">
        <v>363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638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638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645</v>
      </c>
      <c r="O78" s="12" t="s">
        <v>598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638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641</v>
      </c>
      <c r="E79" s="12" t="s">
        <v>186</v>
      </c>
      <c r="F79" s="12" t="s">
        <v>651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645</v>
      </c>
      <c r="O79" s="12" t="s">
        <v>628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641</v>
      </c>
      <c r="AA79" s="12" t="s">
        <v>186</v>
      </c>
      <c r="AB79" s="12" t="s">
        <v>651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638</v>
      </c>
      <c r="E80" s="12" t="s">
        <v>598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645</v>
      </c>
      <c r="O80" s="12" t="s">
        <v>628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638</v>
      </c>
      <c r="AA80" s="12" t="s">
        <v>598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646</v>
      </c>
      <c r="C81" s="12" t="s">
        <v>85</v>
      </c>
      <c r="D81" s="12" t="s">
        <v>638</v>
      </c>
      <c r="E81" s="12" t="s">
        <v>631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645</v>
      </c>
      <c r="O81" s="12" t="s">
        <v>628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646</v>
      </c>
      <c r="Y81" s="12" t="s">
        <v>85</v>
      </c>
      <c r="Z81" s="12" t="s">
        <v>638</v>
      </c>
      <c r="AA81" s="12" t="s">
        <v>631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641</v>
      </c>
      <c r="E82" s="12" t="s">
        <v>379</v>
      </c>
      <c r="F82" s="12" t="s">
        <v>651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645</v>
      </c>
      <c r="O82" s="12" t="s">
        <v>628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641</v>
      </c>
      <c r="AA82" s="12" t="s">
        <v>379</v>
      </c>
      <c r="AB82" s="12" t="s">
        <v>651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646</v>
      </c>
      <c r="C83" s="12" t="s">
        <v>85</v>
      </c>
      <c r="D83" s="12" t="s">
        <v>638</v>
      </c>
      <c r="E83" s="12" t="s">
        <v>647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645</v>
      </c>
      <c r="O83" s="12" t="s">
        <v>628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646</v>
      </c>
      <c r="Y83" s="12" t="s">
        <v>85</v>
      </c>
      <c r="Z83" s="12" t="s">
        <v>638</v>
      </c>
      <c r="AA83" s="12" t="s">
        <v>647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638</v>
      </c>
      <c r="E84" s="12" t="s">
        <v>647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645</v>
      </c>
      <c r="O84" s="12" t="s">
        <v>628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638</v>
      </c>
      <c r="AA84" s="12" t="s">
        <v>647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317</v>
      </c>
      <c r="D85" s="12" t="s">
        <v>638</v>
      </c>
      <c r="E85" s="12" t="s">
        <v>647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645</v>
      </c>
      <c r="O85" s="12" t="s">
        <v>363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317</v>
      </c>
      <c r="D86" s="12" t="s">
        <v>638</v>
      </c>
      <c r="E86" s="12" t="s">
        <v>598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645</v>
      </c>
      <c r="O86" s="12" t="s">
        <v>363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317</v>
      </c>
      <c r="D87" s="12" t="s">
        <v>638</v>
      </c>
      <c r="E87" s="12" t="s">
        <v>647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638</v>
      </c>
      <c r="E88" s="12" t="s">
        <v>647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638</v>
      </c>
      <c r="E89" s="12" t="s">
        <v>647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638</v>
      </c>
      <c r="E90" s="8" t="s">
        <v>631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638</v>
      </c>
      <c r="E91" s="8" t="s">
        <v>647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638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31" t="s">
        <v>65</v>
      </c>
      <c r="Q97" s="331"/>
      <c r="R97" s="331"/>
      <c r="S97" s="236">
        <f>Q96-S95</f>
        <v>204.5</v>
      </c>
    </row>
    <row r="98" spans="1:27" ht="15.75" x14ac:dyDescent="0.25">
      <c r="F98" s="331" t="s">
        <v>65</v>
      </c>
      <c r="G98" s="331"/>
      <c r="H98" s="331"/>
      <c r="I98" s="236">
        <f>G97-I96</f>
        <v>440.60000000000036</v>
      </c>
    </row>
    <row r="102" spans="1:27" ht="26.25" x14ac:dyDescent="0.4">
      <c r="M102" s="340" t="s">
        <v>121</v>
      </c>
      <c r="N102" s="340"/>
      <c r="O102" s="340"/>
      <c r="W102" s="341"/>
      <c r="X102" s="341"/>
      <c r="Y102" s="341"/>
    </row>
    <row r="103" spans="1:27" ht="26.25" x14ac:dyDescent="0.4">
      <c r="C103" s="340" t="s">
        <v>120</v>
      </c>
      <c r="D103" s="340"/>
      <c r="E103" s="340"/>
      <c r="F103" t="s">
        <v>652</v>
      </c>
      <c r="K103" s="4" t="s">
        <v>2</v>
      </c>
      <c r="L103" s="4" t="s">
        <v>619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620</v>
      </c>
      <c r="S103" s="4" t="s">
        <v>408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619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653</v>
      </c>
      <c r="I104" s="4" t="s">
        <v>408</v>
      </c>
      <c r="K104" s="15">
        <v>45145</v>
      </c>
      <c r="L104" s="12" t="s">
        <v>101</v>
      </c>
      <c r="M104" s="12" t="s">
        <v>55</v>
      </c>
      <c r="N104" s="12" t="s">
        <v>638</v>
      </c>
      <c r="O104" s="12" t="s">
        <v>654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655</v>
      </c>
      <c r="E105" s="12" t="s">
        <v>628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638</v>
      </c>
      <c r="O105" s="12" t="s">
        <v>654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655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638</v>
      </c>
      <c r="O106" s="12" t="s">
        <v>626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655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638</v>
      </c>
      <c r="O107" s="12" t="s">
        <v>626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655</v>
      </c>
      <c r="E108" s="12" t="s">
        <v>628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638</v>
      </c>
      <c r="O108" s="12" t="s">
        <v>626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640</v>
      </c>
      <c r="E109" s="12" t="s">
        <v>598</v>
      </c>
      <c r="F109" s="12"/>
      <c r="G109" s="30">
        <v>510</v>
      </c>
      <c r="H109" s="30" t="s">
        <v>656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657</v>
      </c>
      <c r="O109" s="12" t="s">
        <v>626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655</v>
      </c>
      <c r="E110" s="12" t="s">
        <v>628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657</v>
      </c>
      <c r="O110" s="12" t="s">
        <v>626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655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657</v>
      </c>
      <c r="O111" s="12" t="s">
        <v>626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658</v>
      </c>
      <c r="C112" s="12" t="s">
        <v>14</v>
      </c>
      <c r="D112" s="12" t="s">
        <v>655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655</v>
      </c>
      <c r="O112" s="12" t="s">
        <v>626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655</v>
      </c>
      <c r="E113" s="12" t="s">
        <v>626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638</v>
      </c>
      <c r="O113" s="12" t="s">
        <v>654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655</v>
      </c>
      <c r="E114" s="12" t="s">
        <v>628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659</v>
      </c>
      <c r="O114" s="12" t="s">
        <v>660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655</v>
      </c>
      <c r="E115" s="12" t="s">
        <v>661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42"/>
      <c r="Z115" s="342"/>
      <c r="AA115" s="277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655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655</v>
      </c>
      <c r="E117" s="12" t="s">
        <v>661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655</v>
      </c>
      <c r="E118" s="12" t="s">
        <v>628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655</v>
      </c>
      <c r="E119" s="12" t="s">
        <v>628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655</v>
      </c>
      <c r="E120" s="12" t="s">
        <v>661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655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655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655</v>
      </c>
      <c r="E123" s="8" t="s">
        <v>628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655</v>
      </c>
      <c r="E124" s="8" t="s">
        <v>628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655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655</v>
      </c>
      <c r="E126" s="8" t="s">
        <v>628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655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655</v>
      </c>
      <c r="E128" s="8" t="s">
        <v>661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655</v>
      </c>
      <c r="E129" s="8" t="s">
        <v>661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655</v>
      </c>
      <c r="E130" s="8" t="s">
        <v>661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655</v>
      </c>
      <c r="E131" s="8" t="s">
        <v>598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655</v>
      </c>
      <c r="E132" s="8" t="s">
        <v>661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31" t="s">
        <v>65</v>
      </c>
      <c r="Q138" s="331"/>
      <c r="R138" s="331"/>
      <c r="S138" s="236">
        <f>Q137-S136</f>
        <v>132</v>
      </c>
    </row>
    <row r="139" spans="1:19" ht="15.75" x14ac:dyDescent="0.25">
      <c r="F139" s="331" t="s">
        <v>65</v>
      </c>
      <c r="G139" s="331"/>
      <c r="H139" s="331"/>
      <c r="I139" s="236">
        <f>G138-I137</f>
        <v>400.60000000000036</v>
      </c>
    </row>
    <row r="143" spans="1:19" ht="26.25" x14ac:dyDescent="0.4">
      <c r="M143" s="340" t="s">
        <v>244</v>
      </c>
      <c r="N143" s="340"/>
      <c r="O143" s="340"/>
    </row>
    <row r="144" spans="1:19" ht="26.25" x14ac:dyDescent="0.4">
      <c r="C144" s="340" t="s">
        <v>141</v>
      </c>
      <c r="D144" s="340"/>
      <c r="E144" s="340"/>
      <c r="G144" t="s">
        <v>662</v>
      </c>
      <c r="K144" s="4" t="s">
        <v>2</v>
      </c>
      <c r="L144" s="4" t="s">
        <v>619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620</v>
      </c>
      <c r="S144" s="4" t="s">
        <v>408</v>
      </c>
    </row>
    <row r="145" spans="1:20" x14ac:dyDescent="0.25">
      <c r="A145" s="4" t="s">
        <v>2</v>
      </c>
      <c r="B145" s="4" t="s">
        <v>619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620</v>
      </c>
      <c r="I145" s="4" t="s">
        <v>408</v>
      </c>
      <c r="K145" s="15">
        <v>45202</v>
      </c>
      <c r="L145" s="12" t="s">
        <v>241</v>
      </c>
      <c r="M145" s="12" t="s">
        <v>14</v>
      </c>
      <c r="N145" s="12" t="s">
        <v>638</v>
      </c>
      <c r="O145" s="12" t="s">
        <v>363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659</v>
      </c>
      <c r="E146" s="12" t="s">
        <v>363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638</v>
      </c>
      <c r="O146" s="12" t="s">
        <v>660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659</v>
      </c>
      <c r="E147" s="12" t="s">
        <v>626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638</v>
      </c>
      <c r="O147" s="12" t="s">
        <v>660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659</v>
      </c>
      <c r="E148" s="12" t="s">
        <v>626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638</v>
      </c>
      <c r="O148" s="12" t="s">
        <v>363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659</v>
      </c>
      <c r="E149" s="12" t="s">
        <v>363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638</v>
      </c>
      <c r="O149" s="12" t="s">
        <v>363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659</v>
      </c>
      <c r="E150" s="12" t="s">
        <v>626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638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659</v>
      </c>
      <c r="E151" s="12" t="s">
        <v>610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638</v>
      </c>
      <c r="O151" s="12" t="s">
        <v>660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659</v>
      </c>
      <c r="E152" s="12" t="s">
        <v>363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638</v>
      </c>
      <c r="O152" s="12" t="s">
        <v>660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659</v>
      </c>
      <c r="E153" s="12" t="s">
        <v>610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638</v>
      </c>
      <c r="O153" s="12" t="s">
        <v>660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638</v>
      </c>
      <c r="O154" s="12" t="s">
        <v>660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638</v>
      </c>
      <c r="O155" s="12" t="s">
        <v>660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638</v>
      </c>
      <c r="O156" s="12" t="s">
        <v>363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638</v>
      </c>
      <c r="O157" s="12" t="s">
        <v>363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638</v>
      </c>
      <c r="O158" s="12" t="s">
        <v>363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638</v>
      </c>
      <c r="O159" s="12" t="s">
        <v>660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638</v>
      </c>
      <c r="O160" s="12" t="s">
        <v>363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638</v>
      </c>
      <c r="O161" s="12" t="s">
        <v>660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638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663</v>
      </c>
      <c r="O163" s="8" t="s">
        <v>664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31" t="s">
        <v>65</v>
      </c>
      <c r="Q170" s="331"/>
      <c r="R170" s="331"/>
      <c r="S170" s="236">
        <f>Q169-S168</f>
        <v>233.89999999999964</v>
      </c>
    </row>
    <row r="171" spans="1:19" ht="15.75" x14ac:dyDescent="0.25">
      <c r="F171" s="331" t="s">
        <v>65</v>
      </c>
      <c r="G171" s="331"/>
      <c r="H171" s="331"/>
      <c r="I171" s="236">
        <f>G170-I169</f>
        <v>105</v>
      </c>
    </row>
    <row r="176" spans="1:19" ht="26.25" x14ac:dyDescent="0.4">
      <c r="M176" s="340" t="s">
        <v>276</v>
      </c>
      <c r="N176" s="340"/>
      <c r="O176" s="340"/>
    </row>
    <row r="177" spans="1:19" ht="26.25" x14ac:dyDescent="0.4">
      <c r="C177" s="340" t="s">
        <v>146</v>
      </c>
      <c r="D177" s="340"/>
      <c r="E177" s="340"/>
      <c r="K177" s="4" t="s">
        <v>2</v>
      </c>
      <c r="L177" s="4" t="s">
        <v>619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620</v>
      </c>
      <c r="S177" s="4" t="s">
        <v>408</v>
      </c>
    </row>
    <row r="178" spans="1:19" x14ac:dyDescent="0.25">
      <c r="A178" s="4" t="s">
        <v>2</v>
      </c>
      <c r="B178" s="4" t="s">
        <v>619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620</v>
      </c>
      <c r="I178" s="4" t="s">
        <v>408</v>
      </c>
      <c r="K178" s="15">
        <v>45266</v>
      </c>
      <c r="L178" s="12" t="s">
        <v>125</v>
      </c>
      <c r="M178" s="12" t="s">
        <v>34</v>
      </c>
      <c r="N178" s="12" t="s">
        <v>665</v>
      </c>
      <c r="O178" s="12" t="s">
        <v>626</v>
      </c>
      <c r="P178" s="12"/>
      <c r="Q178" s="30">
        <v>340</v>
      </c>
      <c r="R178" s="30"/>
      <c r="S178" s="31">
        <v>320</v>
      </c>
    </row>
    <row r="179" spans="1:19" x14ac:dyDescent="0.25">
      <c r="A179" s="15">
        <v>45238</v>
      </c>
      <c r="B179" s="12" t="s">
        <v>284</v>
      </c>
      <c r="C179" s="12" t="s">
        <v>55</v>
      </c>
      <c r="D179" s="12" t="s">
        <v>659</v>
      </c>
      <c r="E179" s="12" t="s">
        <v>626</v>
      </c>
      <c r="F179" s="12">
        <v>8810</v>
      </c>
      <c r="G179" s="30">
        <v>300</v>
      </c>
      <c r="H179" s="278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659</v>
      </c>
      <c r="O179" s="12" t="s">
        <v>666</v>
      </c>
      <c r="P179" s="12">
        <v>164039</v>
      </c>
      <c r="Q179" s="30">
        <v>300</v>
      </c>
      <c r="R179" s="30"/>
      <c r="S179" s="31">
        <v>285</v>
      </c>
    </row>
    <row r="180" spans="1:19" x14ac:dyDescent="0.25">
      <c r="A180" s="15">
        <v>45256</v>
      </c>
      <c r="B180" s="12" t="s">
        <v>92</v>
      </c>
      <c r="C180" s="12" t="s">
        <v>75</v>
      </c>
      <c r="D180" s="12" t="s">
        <v>659</v>
      </c>
      <c r="E180" s="12" t="s">
        <v>626</v>
      </c>
      <c r="F180" s="12">
        <v>8986</v>
      </c>
      <c r="G180" s="30">
        <v>300</v>
      </c>
      <c r="H180" s="278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659</v>
      </c>
      <c r="O180" s="12" t="s">
        <v>363</v>
      </c>
      <c r="P180" s="12">
        <v>9121</v>
      </c>
      <c r="Q180" s="30">
        <v>300</v>
      </c>
      <c r="R180" s="30"/>
      <c r="S180" s="31">
        <v>285</v>
      </c>
    </row>
    <row r="181" spans="1:19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659</v>
      </c>
      <c r="O181" s="12" t="s">
        <v>363</v>
      </c>
      <c r="P181" s="12">
        <v>9127</v>
      </c>
      <c r="Q181" s="30">
        <v>300</v>
      </c>
      <c r="R181" s="30">
        <v>250</v>
      </c>
      <c r="S181" s="31">
        <v>35</v>
      </c>
    </row>
    <row r="182" spans="1:19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659</v>
      </c>
      <c r="O182" s="12" t="s">
        <v>363</v>
      </c>
      <c r="P182" s="12">
        <v>9136</v>
      </c>
      <c r="Q182" s="30">
        <v>300</v>
      </c>
      <c r="R182" s="30"/>
      <c r="S182" s="31">
        <v>285</v>
      </c>
    </row>
    <row r="183" spans="1:19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667</v>
      </c>
      <c r="O183" s="12" t="s">
        <v>28</v>
      </c>
      <c r="P183" s="12"/>
      <c r="Q183" s="30">
        <v>140</v>
      </c>
      <c r="R183" s="30"/>
      <c r="S183" s="31">
        <v>130</v>
      </c>
    </row>
    <row r="184" spans="1:19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19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19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19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19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19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19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19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19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31" t="s">
        <v>65</v>
      </c>
      <c r="Q203" s="331"/>
      <c r="R203" s="331"/>
      <c r="S203" s="236">
        <f>Q202-S201</f>
        <v>323.20000000000005</v>
      </c>
    </row>
    <row r="204" spans="1:19" ht="15.75" x14ac:dyDescent="0.25">
      <c r="F204" s="331" t="s">
        <v>65</v>
      </c>
      <c r="G204" s="331"/>
      <c r="H204" s="331"/>
      <c r="I204" s="236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I16" zoomScale="80" zoomScaleNormal="80" workbookViewId="0">
      <selection activeCell="Q30" sqref="Q30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30" t="s">
        <v>146</v>
      </c>
      <c r="E1" s="330"/>
      <c r="F1" s="330"/>
      <c r="G1" s="330"/>
      <c r="O1" s="330" t="s">
        <v>276</v>
      </c>
      <c r="P1" s="330"/>
      <c r="Q1" s="330"/>
      <c r="R1" s="330"/>
    </row>
    <row r="2" spans="1:22" x14ac:dyDescent="0.25">
      <c r="D2" s="330"/>
      <c r="E2" s="330"/>
      <c r="F2" s="330"/>
      <c r="G2" s="330"/>
      <c r="J2" t="s">
        <v>668</v>
      </c>
      <c r="O2" s="330"/>
      <c r="P2" s="330"/>
      <c r="Q2" s="330"/>
      <c r="R2" s="330"/>
    </row>
    <row r="3" spans="1:22" x14ac:dyDescent="0.25">
      <c r="A3" s="4" t="s">
        <v>305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595</v>
      </c>
      <c r="I3" s="4" t="s">
        <v>596</v>
      </c>
      <c r="J3" s="54" t="s">
        <v>151</v>
      </c>
      <c r="L3" s="4" t="s">
        <v>305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595</v>
      </c>
      <c r="T3" s="4" t="s">
        <v>596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669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669</v>
      </c>
      <c r="Q4" s="12"/>
      <c r="R4" s="55">
        <v>150</v>
      </c>
      <c r="S4" s="10"/>
      <c r="T4" s="10"/>
      <c r="U4" s="10">
        <v>140</v>
      </c>
      <c r="V4" s="27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669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669</v>
      </c>
      <c r="Q5" s="12"/>
      <c r="R5" s="55">
        <v>150</v>
      </c>
      <c r="S5" s="10"/>
      <c r="T5" s="10"/>
      <c r="U5" s="10">
        <v>140</v>
      </c>
      <c r="V5" s="27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669</v>
      </c>
      <c r="Q6" s="12"/>
      <c r="R6" s="55">
        <v>150</v>
      </c>
      <c r="S6" s="10"/>
      <c r="T6" s="10"/>
      <c r="U6" s="10">
        <v>140</v>
      </c>
      <c r="V6" s="27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9">
        <v>812</v>
      </c>
    </row>
    <row r="9" spans="1:22" x14ac:dyDescent="0.25">
      <c r="A9" s="7">
        <v>45203</v>
      </c>
      <c r="B9" s="8" t="s">
        <v>670</v>
      </c>
      <c r="C9" s="8" t="s">
        <v>671</v>
      </c>
      <c r="D9" s="8" t="s">
        <v>132</v>
      </c>
      <c r="E9" s="12" t="s">
        <v>616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672</v>
      </c>
      <c r="R9" s="55">
        <v>595</v>
      </c>
      <c r="S9" s="10"/>
      <c r="T9" s="10"/>
      <c r="U9" s="10">
        <v>575</v>
      </c>
      <c r="V9" s="279">
        <v>812</v>
      </c>
    </row>
    <row r="10" spans="1:22" x14ac:dyDescent="0.25">
      <c r="A10" s="7">
        <v>45246</v>
      </c>
      <c r="B10" s="8" t="s">
        <v>670</v>
      </c>
      <c r="C10" s="8" t="s">
        <v>671</v>
      </c>
      <c r="D10" s="8" t="s">
        <v>132</v>
      </c>
      <c r="E10" s="12" t="s">
        <v>605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673</v>
      </c>
      <c r="R10" s="55">
        <v>595</v>
      </c>
      <c r="S10" s="10"/>
      <c r="T10" s="10"/>
      <c r="U10" s="10">
        <v>575</v>
      </c>
      <c r="V10" s="27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0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674</v>
      </c>
      <c r="R11" s="55">
        <v>595</v>
      </c>
      <c r="S11" s="10"/>
      <c r="T11" s="10"/>
      <c r="U11" s="10">
        <v>575</v>
      </c>
      <c r="V11" s="279">
        <v>812</v>
      </c>
    </row>
    <row r="12" spans="1:22" x14ac:dyDescent="0.25">
      <c r="A12" s="7">
        <v>45251</v>
      </c>
      <c r="B12" s="8" t="s">
        <v>617</v>
      </c>
      <c r="C12" s="8" t="s">
        <v>675</v>
      </c>
      <c r="D12" s="8" t="s">
        <v>132</v>
      </c>
      <c r="E12" s="12" t="s">
        <v>616</v>
      </c>
      <c r="F12" s="12">
        <v>7807026111</v>
      </c>
      <c r="G12" s="10">
        <v>560</v>
      </c>
      <c r="H12" s="10"/>
      <c r="I12" s="10">
        <v>520</v>
      </c>
      <c r="J12" s="280">
        <v>795</v>
      </c>
      <c r="L12" s="15">
        <v>45264</v>
      </c>
      <c r="M12" s="12" t="s">
        <v>271</v>
      </c>
      <c r="N12" s="12" t="s">
        <v>676</v>
      </c>
      <c r="O12" s="12" t="s">
        <v>132</v>
      </c>
      <c r="P12" s="12" t="s">
        <v>203</v>
      </c>
      <c r="Q12" s="12" t="s">
        <v>677</v>
      </c>
      <c r="R12" s="55">
        <v>595</v>
      </c>
      <c r="S12" s="10"/>
      <c r="T12" s="10"/>
      <c r="U12" s="10">
        <v>550</v>
      </c>
      <c r="V12" s="279">
        <v>812</v>
      </c>
    </row>
    <row r="13" spans="1:22" x14ac:dyDescent="0.25">
      <c r="A13" s="7">
        <v>45252</v>
      </c>
      <c r="B13" s="8" t="s">
        <v>670</v>
      </c>
      <c r="C13" s="8" t="s">
        <v>671</v>
      </c>
      <c r="D13" s="8" t="s">
        <v>132</v>
      </c>
      <c r="E13" s="12" t="s">
        <v>616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678</v>
      </c>
      <c r="N13" s="12" t="s">
        <v>679</v>
      </c>
      <c r="O13" s="12" t="s">
        <v>132</v>
      </c>
      <c r="P13" s="12" t="s">
        <v>203</v>
      </c>
      <c r="Q13" s="12" t="s">
        <v>680</v>
      </c>
      <c r="R13" s="55">
        <v>595</v>
      </c>
      <c r="S13" s="10"/>
      <c r="T13" s="10"/>
      <c r="U13" s="10">
        <v>550</v>
      </c>
      <c r="V13" s="27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31">
        <v>7807026135</v>
      </c>
      <c r="G14" s="10">
        <v>140</v>
      </c>
      <c r="H14" s="10"/>
      <c r="I14" s="10">
        <v>130</v>
      </c>
      <c r="J14" s="280">
        <v>795</v>
      </c>
      <c r="L14" s="15">
        <v>45265</v>
      </c>
      <c r="M14" s="12" t="s">
        <v>681</v>
      </c>
      <c r="N14" s="12" t="s">
        <v>682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0">
        <v>795</v>
      </c>
      <c r="L15" s="15">
        <v>45265</v>
      </c>
      <c r="M15" s="12" t="s">
        <v>614</v>
      </c>
      <c r="N15" s="12" t="s">
        <v>615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469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9">
        <v>812</v>
      </c>
    </row>
    <row r="17" spans="1:22" x14ac:dyDescent="0.25">
      <c r="A17" s="7">
        <v>45256</v>
      </c>
      <c r="B17" s="8" t="s">
        <v>683</v>
      </c>
      <c r="C17" s="8" t="s">
        <v>299</v>
      </c>
      <c r="D17" s="8" t="s">
        <v>132</v>
      </c>
      <c r="E17" s="8" t="s">
        <v>684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9">
        <v>812</v>
      </c>
    </row>
    <row r="19" spans="1:22" x14ac:dyDescent="0.25">
      <c r="A19" s="107">
        <v>45260</v>
      </c>
      <c r="B19" s="8" t="s">
        <v>678</v>
      </c>
      <c r="C19" s="8" t="s">
        <v>679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676</v>
      </c>
      <c r="O21" s="8" t="s">
        <v>132</v>
      </c>
      <c r="P21" s="8" t="s">
        <v>469</v>
      </c>
      <c r="Q21" s="112">
        <v>7807026377</v>
      </c>
      <c r="R21" s="10">
        <v>560</v>
      </c>
      <c r="S21" s="10"/>
      <c r="T21" s="10"/>
      <c r="U21" s="10">
        <v>520</v>
      </c>
      <c r="V21" s="281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685</v>
      </c>
      <c r="N22" s="8" t="s">
        <v>686</v>
      </c>
      <c r="O22" s="8" t="s">
        <v>132</v>
      </c>
      <c r="P22" s="8" t="s">
        <v>264</v>
      </c>
      <c r="Q22" s="112">
        <v>7807026413</v>
      </c>
      <c r="R22" s="10">
        <v>560</v>
      </c>
      <c r="S22" s="10"/>
      <c r="T22" s="10"/>
      <c r="U22" s="10">
        <v>520</v>
      </c>
      <c r="V22" s="281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2">
        <v>7807026435</v>
      </c>
      <c r="R23" s="10">
        <v>140</v>
      </c>
      <c r="S23" s="10"/>
      <c r="T23" s="10"/>
      <c r="U23" s="10">
        <v>130</v>
      </c>
      <c r="V23" s="281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687</v>
      </c>
      <c r="N24" s="8" t="s">
        <v>75</v>
      </c>
      <c r="O24" s="8" t="s">
        <v>132</v>
      </c>
      <c r="P24" s="8" t="s">
        <v>38</v>
      </c>
      <c r="Q24" s="112">
        <v>7807026437</v>
      </c>
      <c r="R24" s="10">
        <v>170</v>
      </c>
      <c r="S24" s="10"/>
      <c r="T24" s="10"/>
      <c r="U24" s="10">
        <v>160</v>
      </c>
      <c r="V24" s="281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469</v>
      </c>
      <c r="Q25" s="112">
        <v>7807026469</v>
      </c>
      <c r="R25" s="10">
        <v>560</v>
      </c>
      <c r="S25" s="10"/>
      <c r="T25" s="10"/>
      <c r="U25" s="10">
        <v>520</v>
      </c>
      <c r="V25" s="282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676</v>
      </c>
      <c r="O26" s="8" t="s">
        <v>132</v>
      </c>
      <c r="P26" s="8" t="s">
        <v>264</v>
      </c>
      <c r="Q26" s="112">
        <v>7807026514</v>
      </c>
      <c r="R26" s="10">
        <v>560</v>
      </c>
      <c r="S26" s="10"/>
      <c r="T26" s="10"/>
      <c r="U26" s="10">
        <v>520</v>
      </c>
      <c r="V26" s="282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2">
        <v>7820001217</v>
      </c>
      <c r="R27" s="10">
        <v>595</v>
      </c>
      <c r="S27" s="10"/>
      <c r="T27" s="10"/>
      <c r="U27" s="10">
        <v>550</v>
      </c>
      <c r="V27" s="282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2">
        <v>7820001217</v>
      </c>
      <c r="R28" s="10">
        <v>595</v>
      </c>
      <c r="S28" s="10"/>
      <c r="T28" s="10"/>
      <c r="U28" s="10">
        <v>520</v>
      </c>
      <c r="V28" s="282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669</v>
      </c>
      <c r="Q29" s="112">
        <v>7807026581</v>
      </c>
      <c r="R29" s="10">
        <v>150</v>
      </c>
      <c r="S29" s="10"/>
      <c r="T29" s="10"/>
      <c r="U29" s="10">
        <v>140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688</v>
      </c>
      <c r="O30" s="8" t="s">
        <v>132</v>
      </c>
      <c r="P30" s="8" t="s">
        <v>264</v>
      </c>
      <c r="Q30" s="8"/>
      <c r="R30" s="10">
        <v>560</v>
      </c>
      <c r="S30" s="10"/>
      <c r="T30" s="10"/>
      <c r="U30" s="10">
        <v>520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669</v>
      </c>
      <c r="Q31" s="8">
        <v>7807026612</v>
      </c>
      <c r="R31" s="10">
        <v>150</v>
      </c>
      <c r="S31" s="10"/>
      <c r="T31" s="10"/>
      <c r="U31" s="10">
        <v>140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669</v>
      </c>
      <c r="Q32" s="8"/>
      <c r="R32" s="10">
        <v>150</v>
      </c>
      <c r="S32" s="10"/>
      <c r="T32" s="10"/>
      <c r="U32" s="10">
        <v>140</v>
      </c>
    </row>
    <row r="33" spans="1:21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8"/>
      <c r="R33" s="10">
        <v>140</v>
      </c>
      <c r="S33" s="10"/>
      <c r="T33" s="10"/>
      <c r="U33" s="10">
        <v>130</v>
      </c>
    </row>
    <row r="34" spans="1:21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1" x14ac:dyDescent="0.25">
      <c r="A35" s="8"/>
      <c r="B35" s="97" t="s">
        <v>426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426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1" ht="15.75" x14ac:dyDescent="0.25">
      <c r="A36" s="8"/>
      <c r="B36" s="8"/>
      <c r="C36" s="8"/>
      <c r="D36" s="8"/>
      <c r="E36" s="8"/>
      <c r="F36" s="337" t="s">
        <v>65</v>
      </c>
      <c r="G36" s="337"/>
      <c r="H36" s="337"/>
      <c r="I36" s="236">
        <f>G35-I34</f>
        <v>305.39999999999964</v>
      </c>
      <c r="L36" s="8"/>
      <c r="M36" s="8"/>
      <c r="N36" s="8"/>
      <c r="O36" s="8"/>
      <c r="P36" s="8"/>
      <c r="Q36" s="337" t="s">
        <v>65</v>
      </c>
      <c r="R36" s="337"/>
      <c r="S36" s="337"/>
      <c r="T36" s="236">
        <f>T35-U34</f>
        <v>596.35000000000036</v>
      </c>
    </row>
    <row r="40" spans="1:21" x14ac:dyDescent="0.25">
      <c r="D40" s="330" t="s">
        <v>66</v>
      </c>
      <c r="E40" s="330"/>
      <c r="F40" s="330"/>
      <c r="G40" s="330"/>
      <c r="O40" s="330" t="s">
        <v>132</v>
      </c>
      <c r="P40" s="330"/>
      <c r="Q40" s="330"/>
      <c r="R40" s="330"/>
    </row>
    <row r="41" spans="1:21" x14ac:dyDescent="0.25">
      <c r="D41" s="330"/>
      <c r="E41" s="330"/>
      <c r="F41" s="330"/>
      <c r="G41" s="330"/>
      <c r="O41" s="330"/>
      <c r="P41" s="330"/>
      <c r="Q41" s="330"/>
      <c r="R41" s="330"/>
    </row>
    <row r="42" spans="1:21" x14ac:dyDescent="0.25">
      <c r="A42" s="4" t="s">
        <v>305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595</v>
      </c>
      <c r="I42" s="4" t="s">
        <v>596</v>
      </c>
      <c r="J42" s="54" t="s">
        <v>151</v>
      </c>
      <c r="K42" s="54" t="s">
        <v>417</v>
      </c>
      <c r="L42" s="4" t="s">
        <v>305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595</v>
      </c>
      <c r="T42" s="4" t="s">
        <v>596</v>
      </c>
      <c r="U42" s="54" t="s">
        <v>151</v>
      </c>
    </row>
    <row r="43" spans="1:21" x14ac:dyDescent="0.25">
      <c r="A43" s="7">
        <v>44999</v>
      </c>
      <c r="B43" s="8" t="s">
        <v>57</v>
      </c>
      <c r="C43" s="8" t="s">
        <v>34</v>
      </c>
      <c r="D43" s="8" t="s">
        <v>455</v>
      </c>
      <c r="E43" s="8" t="s">
        <v>598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426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426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37" t="s">
        <v>65</v>
      </c>
      <c r="G58" s="337"/>
      <c r="H58" s="337"/>
      <c r="I58" s="236">
        <f>I57-J56</f>
        <v>15.5</v>
      </c>
      <c r="L58" s="8"/>
      <c r="M58" s="8"/>
      <c r="N58" s="8"/>
      <c r="O58" s="8"/>
      <c r="P58" s="8"/>
      <c r="Q58" s="337" t="s">
        <v>65</v>
      </c>
      <c r="R58" s="337"/>
      <c r="S58" s="337"/>
      <c r="T58" s="236">
        <f>R57-T56</f>
        <v>0</v>
      </c>
    </row>
    <row r="62" spans="1:21" x14ac:dyDescent="0.25">
      <c r="D62" s="330" t="s">
        <v>97</v>
      </c>
      <c r="E62" s="330"/>
      <c r="F62" s="330"/>
      <c r="G62" s="330"/>
      <c r="O62" s="330" t="s">
        <v>98</v>
      </c>
      <c r="P62" s="330"/>
      <c r="Q62" s="330"/>
      <c r="R62" s="330"/>
    </row>
    <row r="63" spans="1:21" x14ac:dyDescent="0.25">
      <c r="D63" s="330"/>
      <c r="E63" s="330"/>
      <c r="F63" s="330"/>
      <c r="G63" s="330"/>
      <c r="O63" s="330"/>
      <c r="P63" s="330"/>
      <c r="Q63" s="330"/>
      <c r="R63" s="330"/>
    </row>
    <row r="64" spans="1:21" x14ac:dyDescent="0.25">
      <c r="A64" s="4" t="s">
        <v>305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595</v>
      </c>
      <c r="I64" s="4" t="s">
        <v>441</v>
      </c>
      <c r="J64" s="54" t="s">
        <v>151</v>
      </c>
      <c r="L64" s="4" t="s">
        <v>305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595</v>
      </c>
      <c r="T64" s="4" t="s">
        <v>596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331</v>
      </c>
      <c r="E65" s="8" t="s">
        <v>331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426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426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37" t="s">
        <v>65</v>
      </c>
      <c r="G80" s="337"/>
      <c r="H80" s="337"/>
      <c r="I80" s="236">
        <f>G79-J78</f>
        <v>8.5999999999999943</v>
      </c>
      <c r="L80" s="8"/>
      <c r="M80" s="8"/>
      <c r="N80" s="8"/>
      <c r="O80" s="8"/>
      <c r="P80" s="8"/>
      <c r="Q80" s="337" t="s">
        <v>65</v>
      </c>
      <c r="R80" s="337"/>
      <c r="S80" s="337"/>
      <c r="T80" s="236">
        <f>R79-T78</f>
        <v>0</v>
      </c>
    </row>
    <row r="86" spans="1:22" x14ac:dyDescent="0.25">
      <c r="D86" s="330" t="s">
        <v>120</v>
      </c>
      <c r="E86" s="330"/>
      <c r="F86" s="330"/>
      <c r="G86" s="330"/>
      <c r="O86" s="330" t="s">
        <v>121</v>
      </c>
      <c r="P86" s="330"/>
      <c r="Q86" s="330"/>
      <c r="R86" s="330"/>
    </row>
    <row r="87" spans="1:22" x14ac:dyDescent="0.25">
      <c r="D87" s="330"/>
      <c r="E87" s="330"/>
      <c r="F87" s="330"/>
      <c r="G87" s="330"/>
      <c r="O87" s="330"/>
      <c r="P87" s="330"/>
      <c r="Q87" s="330"/>
      <c r="R87" s="330"/>
    </row>
    <row r="88" spans="1:22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595</v>
      </c>
      <c r="I88" s="4" t="s">
        <v>596</v>
      </c>
      <c r="J88" s="54" t="s">
        <v>151</v>
      </c>
      <c r="L88" s="4" t="s">
        <v>305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595</v>
      </c>
      <c r="T88" s="4" t="s">
        <v>596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599</v>
      </c>
      <c r="P89" s="8" t="s">
        <v>38</v>
      </c>
      <c r="Q89" s="8" t="s">
        <v>600</v>
      </c>
      <c r="R89" s="10">
        <v>210</v>
      </c>
      <c r="S89" s="10"/>
      <c r="T89" s="10"/>
      <c r="U89" s="10">
        <v>190</v>
      </c>
      <c r="V89" s="271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599</v>
      </c>
      <c r="P90" s="8" t="s">
        <v>38</v>
      </c>
      <c r="Q90" s="8" t="s">
        <v>601</v>
      </c>
      <c r="R90" s="10">
        <v>210</v>
      </c>
      <c r="S90" s="10"/>
      <c r="T90" s="10"/>
      <c r="U90" s="10">
        <v>190</v>
      </c>
      <c r="V90" s="271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426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426</v>
      </c>
      <c r="N103" s="8"/>
      <c r="O103" s="8"/>
      <c r="P103" s="8"/>
      <c r="Q103" s="24" t="s">
        <v>64</v>
      </c>
      <c r="R103" s="272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37" t="s">
        <v>65</v>
      </c>
      <c r="G104" s="337"/>
      <c r="H104" s="337"/>
      <c r="I104" s="236">
        <f>G103-I102</f>
        <v>0</v>
      </c>
      <c r="L104" s="8"/>
      <c r="M104" s="8"/>
      <c r="N104" s="8"/>
      <c r="O104" s="8"/>
      <c r="P104" s="8"/>
      <c r="Q104" s="337" t="s">
        <v>65</v>
      </c>
      <c r="R104" s="337"/>
      <c r="S104" s="337"/>
      <c r="T104" s="236">
        <f>R103-U102</f>
        <v>35.800000000000011</v>
      </c>
    </row>
    <row r="109" spans="1:22" x14ac:dyDescent="0.25">
      <c r="D109" s="330" t="s">
        <v>141</v>
      </c>
      <c r="E109" s="330"/>
      <c r="F109" s="330"/>
      <c r="G109" s="330"/>
      <c r="O109" s="330" t="s">
        <v>244</v>
      </c>
      <c r="P109" s="330"/>
      <c r="Q109" s="330"/>
      <c r="R109" s="330"/>
    </row>
    <row r="110" spans="1:22" x14ac:dyDescent="0.25">
      <c r="D110" s="330"/>
      <c r="E110" s="330"/>
      <c r="F110" s="330"/>
      <c r="G110" s="330"/>
      <c r="O110" s="330"/>
      <c r="P110" s="330"/>
      <c r="Q110" s="330"/>
      <c r="R110" s="330"/>
    </row>
    <row r="111" spans="1:22" x14ac:dyDescent="0.25">
      <c r="A111" s="4" t="s">
        <v>305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595</v>
      </c>
      <c r="I111" s="4" t="s">
        <v>11</v>
      </c>
      <c r="J111" s="54" t="s">
        <v>151</v>
      </c>
      <c r="L111" s="4" t="s">
        <v>305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595</v>
      </c>
      <c r="T111" s="4" t="s">
        <v>596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602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325</v>
      </c>
      <c r="N112" s="8" t="s">
        <v>55</v>
      </c>
      <c r="O112" s="8" t="s">
        <v>603</v>
      </c>
      <c r="P112" s="8" t="s">
        <v>533</v>
      </c>
      <c r="Q112" s="8">
        <v>30130</v>
      </c>
      <c r="R112" s="10">
        <v>594</v>
      </c>
      <c r="S112" s="10"/>
      <c r="T112" s="10"/>
      <c r="U112" s="10">
        <v>570</v>
      </c>
      <c r="V112" s="273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602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603</v>
      </c>
      <c r="P113" s="8" t="s">
        <v>533</v>
      </c>
      <c r="Q113" s="8">
        <v>30128</v>
      </c>
      <c r="R113" s="10">
        <v>594</v>
      </c>
      <c r="S113" s="10"/>
      <c r="T113" s="10"/>
      <c r="U113" s="10">
        <v>570</v>
      </c>
      <c r="V113" s="273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603</v>
      </c>
      <c r="P114" s="8" t="s">
        <v>533</v>
      </c>
      <c r="Q114" s="8">
        <v>30135</v>
      </c>
      <c r="R114" s="10">
        <v>594</v>
      </c>
      <c r="S114" s="10"/>
      <c r="T114" s="10"/>
      <c r="U114" s="10">
        <v>540</v>
      </c>
      <c r="V114" s="273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392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4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604</v>
      </c>
      <c r="N116" s="8" t="s">
        <v>14</v>
      </c>
      <c r="O116" s="8" t="s">
        <v>603</v>
      </c>
      <c r="P116" s="8" t="s">
        <v>605</v>
      </c>
      <c r="Q116" s="8">
        <v>30488</v>
      </c>
      <c r="R116" s="10">
        <v>315</v>
      </c>
      <c r="S116" s="10"/>
      <c r="T116" s="10"/>
      <c r="U116" s="10">
        <v>190</v>
      </c>
      <c r="V116" s="275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325</v>
      </c>
      <c r="N117" s="8" t="s">
        <v>55</v>
      </c>
      <c r="O117" s="8" t="s">
        <v>603</v>
      </c>
      <c r="P117" s="8" t="s">
        <v>605</v>
      </c>
      <c r="Q117" s="8">
        <v>30487</v>
      </c>
      <c r="R117" s="10">
        <v>315</v>
      </c>
      <c r="S117" s="10"/>
      <c r="T117" s="10"/>
      <c r="U117" s="10">
        <v>190</v>
      </c>
      <c r="V117" s="275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603</v>
      </c>
      <c r="P118" s="8" t="s">
        <v>605</v>
      </c>
      <c r="Q118" s="8">
        <v>30493</v>
      </c>
      <c r="R118" s="10">
        <v>315</v>
      </c>
      <c r="S118" s="10"/>
      <c r="T118" s="10"/>
      <c r="U118" s="10">
        <v>190</v>
      </c>
      <c r="V118" s="275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604</v>
      </c>
      <c r="N119" s="8" t="s">
        <v>14</v>
      </c>
      <c r="O119" s="8" t="s">
        <v>603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603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392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603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603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607</v>
      </c>
      <c r="P124" s="8" t="s">
        <v>608</v>
      </c>
      <c r="Q124" s="8"/>
      <c r="R124" s="10">
        <v>416</v>
      </c>
      <c r="S124" s="10"/>
      <c r="T124" s="10"/>
      <c r="U124" s="10"/>
      <c r="V124" t="s">
        <v>689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426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426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37" t="s">
        <v>65</v>
      </c>
      <c r="G127" s="337"/>
      <c r="H127" s="337"/>
      <c r="I127" s="236">
        <f>G126-J125</f>
        <v>36.300000000000011</v>
      </c>
      <c r="L127" s="8"/>
      <c r="M127" s="8"/>
      <c r="N127" s="8"/>
      <c r="O127" s="8"/>
      <c r="P127" s="8"/>
      <c r="Q127" s="337" t="s">
        <v>65</v>
      </c>
      <c r="R127" s="337"/>
      <c r="S127" s="337"/>
      <c r="T127" s="236">
        <f>R126-U125</f>
        <v>949.67000000000007</v>
      </c>
    </row>
    <row r="132" spans="1:21" x14ac:dyDescent="0.25">
      <c r="D132" s="330" t="s">
        <v>146</v>
      </c>
      <c r="E132" s="330"/>
      <c r="F132" s="330"/>
      <c r="G132" s="330"/>
      <c r="O132" s="330" t="s">
        <v>276</v>
      </c>
      <c r="P132" s="330"/>
      <c r="Q132" s="330"/>
      <c r="R132" s="330"/>
    </row>
    <row r="133" spans="1:21" x14ac:dyDescent="0.25">
      <c r="D133" s="330"/>
      <c r="E133" s="330"/>
      <c r="F133" s="330"/>
      <c r="G133" s="330"/>
      <c r="O133" s="330"/>
      <c r="P133" s="330"/>
      <c r="Q133" s="330"/>
      <c r="R133" s="330"/>
    </row>
    <row r="134" spans="1:21" x14ac:dyDescent="0.25">
      <c r="A134" s="4" t="s">
        <v>305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595</v>
      </c>
      <c r="I134" s="4" t="s">
        <v>596</v>
      </c>
      <c r="J134" s="54" t="s">
        <v>151</v>
      </c>
      <c r="L134" s="4" t="s">
        <v>305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595</v>
      </c>
      <c r="T134" s="4" t="s">
        <v>596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426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426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37" t="s">
        <v>65</v>
      </c>
      <c r="G150" s="337"/>
      <c r="H150" s="337"/>
      <c r="I150" s="236">
        <f>G149-I148</f>
        <v>0</v>
      </c>
      <c r="L150" s="8"/>
      <c r="M150" s="8"/>
      <c r="N150" s="8"/>
      <c r="O150" s="8"/>
      <c r="P150" s="8"/>
      <c r="Q150" s="337" t="s">
        <v>65</v>
      </c>
      <c r="R150" s="337"/>
      <c r="S150" s="337"/>
      <c r="T150" s="236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P7" sqref="P7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330" t="s">
        <v>146</v>
      </c>
      <c r="E1" s="330"/>
      <c r="F1" s="330"/>
      <c r="G1" s="330"/>
      <c r="O1" s="330" t="s">
        <v>276</v>
      </c>
      <c r="P1" s="330"/>
      <c r="Q1" s="330"/>
      <c r="R1" s="330"/>
    </row>
    <row r="2" spans="1:21" x14ac:dyDescent="0.25">
      <c r="D2" s="330"/>
      <c r="E2" s="330"/>
      <c r="F2" s="330"/>
      <c r="G2" s="330"/>
      <c r="O2" s="330"/>
      <c r="P2" s="330"/>
      <c r="Q2" s="330"/>
      <c r="R2" s="330"/>
    </row>
    <row r="3" spans="1:21" x14ac:dyDescent="0.25">
      <c r="A3" s="4" t="s">
        <v>305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595</v>
      </c>
      <c r="I3" s="4" t="s">
        <v>596</v>
      </c>
      <c r="J3" s="54" t="s">
        <v>151</v>
      </c>
      <c r="L3" s="4" t="s">
        <v>305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595</v>
      </c>
      <c r="T3" s="4" t="s">
        <v>596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690</v>
      </c>
      <c r="E4" s="8" t="s">
        <v>691</v>
      </c>
      <c r="F4" s="8"/>
      <c r="G4" s="10">
        <v>180</v>
      </c>
      <c r="H4" s="10"/>
      <c r="I4" s="10">
        <v>160</v>
      </c>
      <c r="J4" s="283">
        <v>814</v>
      </c>
      <c r="L4" s="7" t="s">
        <v>302</v>
      </c>
      <c r="M4" s="8" t="s">
        <v>92</v>
      </c>
      <c r="N4" s="8" t="s">
        <v>75</v>
      </c>
      <c r="O4" s="8" t="s">
        <v>690</v>
      </c>
      <c r="P4" s="8" t="s">
        <v>324</v>
      </c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690</v>
      </c>
      <c r="E5" s="8" t="s">
        <v>691</v>
      </c>
      <c r="F5" s="8"/>
      <c r="G5" s="10">
        <v>180</v>
      </c>
      <c r="H5" s="10"/>
      <c r="I5" s="10">
        <v>160</v>
      </c>
      <c r="J5" s="283">
        <v>814</v>
      </c>
      <c r="L5" s="7" t="s">
        <v>304</v>
      </c>
      <c r="M5" s="8" t="s">
        <v>92</v>
      </c>
      <c r="N5" s="8" t="s">
        <v>75</v>
      </c>
      <c r="O5" s="8" t="s">
        <v>690</v>
      </c>
      <c r="P5" s="8" t="s">
        <v>549</v>
      </c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284</v>
      </c>
      <c r="C6" s="8" t="s">
        <v>55</v>
      </c>
      <c r="D6" s="8" t="s">
        <v>690</v>
      </c>
      <c r="E6" s="8" t="s">
        <v>691</v>
      </c>
      <c r="F6" s="8">
        <v>139373</v>
      </c>
      <c r="G6" s="10">
        <v>180</v>
      </c>
      <c r="H6" s="10"/>
      <c r="I6" s="10">
        <v>160</v>
      </c>
      <c r="J6" s="283">
        <v>814</v>
      </c>
      <c r="L6" s="7" t="s">
        <v>304</v>
      </c>
      <c r="M6" s="8" t="s">
        <v>143</v>
      </c>
      <c r="N6" s="8" t="s">
        <v>37</v>
      </c>
      <c r="O6" s="8" t="s">
        <v>690</v>
      </c>
      <c r="P6" s="8" t="s">
        <v>549</v>
      </c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241</v>
      </c>
      <c r="C7" s="8" t="s">
        <v>14</v>
      </c>
      <c r="D7" s="8" t="s">
        <v>690</v>
      </c>
      <c r="E7" s="8" t="s">
        <v>691</v>
      </c>
      <c r="F7" s="8"/>
      <c r="G7" s="10">
        <v>180</v>
      </c>
      <c r="H7" s="10"/>
      <c r="I7" s="10">
        <v>160</v>
      </c>
      <c r="J7" s="283">
        <v>814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0</v>
      </c>
      <c r="S17" s="25">
        <f>SUM(S4:S16)</f>
        <v>0</v>
      </c>
      <c r="T17" s="25">
        <f>SUM(T4:T16)</f>
        <v>0</v>
      </c>
      <c r="U17" s="25">
        <f>SUM(U4:U16)</f>
        <v>350</v>
      </c>
    </row>
    <row r="18" spans="1:21" x14ac:dyDescent="0.25">
      <c r="A18" s="8"/>
      <c r="B18" s="97" t="s">
        <v>426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426</v>
      </c>
      <c r="N18" s="8"/>
      <c r="O18" s="8"/>
      <c r="P18" s="8"/>
      <c r="Q18" s="24" t="s">
        <v>64</v>
      </c>
      <c r="R18" s="24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65</v>
      </c>
      <c r="G19" s="337"/>
      <c r="H19" s="337"/>
      <c r="I19" s="236">
        <f>G18-I17</f>
        <v>72.799999999999955</v>
      </c>
      <c r="L19" s="8"/>
      <c r="M19" s="8"/>
      <c r="N19" s="8"/>
      <c r="O19" s="8"/>
      <c r="P19" s="8"/>
      <c r="Q19" s="337" t="s">
        <v>65</v>
      </c>
      <c r="R19" s="337"/>
      <c r="S19" s="337"/>
      <c r="T19" s="236">
        <f>T18-U17</f>
        <v>-350</v>
      </c>
    </row>
    <row r="23" spans="1:21" x14ac:dyDescent="0.25">
      <c r="D23" s="330" t="s">
        <v>66</v>
      </c>
      <c r="E23" s="330"/>
      <c r="F23" s="330"/>
      <c r="G23" s="330"/>
      <c r="O23" s="330" t="s">
        <v>67</v>
      </c>
      <c r="P23" s="330"/>
      <c r="Q23" s="330"/>
      <c r="R23" s="330"/>
    </row>
    <row r="24" spans="1:21" x14ac:dyDescent="0.25">
      <c r="D24" s="330"/>
      <c r="E24" s="330"/>
      <c r="F24" s="330"/>
      <c r="G24" s="330"/>
      <c r="O24" s="330"/>
      <c r="P24" s="330"/>
      <c r="Q24" s="330"/>
      <c r="R24" s="330"/>
    </row>
    <row r="25" spans="1:21" x14ac:dyDescent="0.25">
      <c r="A25" s="4" t="s">
        <v>305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595</v>
      </c>
      <c r="I25" s="4" t="s">
        <v>596</v>
      </c>
      <c r="J25" s="54" t="s">
        <v>151</v>
      </c>
      <c r="K25" s="54" t="s">
        <v>417</v>
      </c>
      <c r="L25" s="4" t="s">
        <v>305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595</v>
      </c>
      <c r="T25" s="4" t="s">
        <v>596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426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426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65</v>
      </c>
      <c r="G41" s="337"/>
      <c r="H41" s="337"/>
      <c r="I41" s="236">
        <f>I40-J39</f>
        <v>0</v>
      </c>
      <c r="L41" s="8"/>
      <c r="M41" s="8"/>
      <c r="N41" s="8"/>
      <c r="O41" s="8"/>
      <c r="P41" s="8"/>
      <c r="Q41" s="337" t="s">
        <v>65</v>
      </c>
      <c r="R41" s="337"/>
      <c r="S41" s="337"/>
      <c r="T41" s="236">
        <f>R40-T39</f>
        <v>0</v>
      </c>
    </row>
    <row r="45" spans="1:21" x14ac:dyDescent="0.25">
      <c r="D45" s="330" t="s">
        <v>97</v>
      </c>
      <c r="E45" s="330"/>
      <c r="F45" s="330"/>
      <c r="G45" s="330"/>
      <c r="O45" s="330" t="s">
        <v>98</v>
      </c>
      <c r="P45" s="330"/>
      <c r="Q45" s="330"/>
      <c r="R45" s="330"/>
    </row>
    <row r="46" spans="1:21" x14ac:dyDescent="0.25">
      <c r="D46" s="330"/>
      <c r="E46" s="330"/>
      <c r="F46" s="330"/>
      <c r="G46" s="330"/>
      <c r="O46" s="330"/>
      <c r="P46" s="330"/>
      <c r="Q46" s="330"/>
      <c r="R46" s="330"/>
    </row>
    <row r="47" spans="1:21" x14ac:dyDescent="0.25">
      <c r="A47" s="4" t="s">
        <v>305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595</v>
      </c>
      <c r="I47" s="4" t="s">
        <v>441</v>
      </c>
      <c r="J47" s="54" t="s">
        <v>151</v>
      </c>
      <c r="L47" s="4" t="s">
        <v>305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595</v>
      </c>
      <c r="T47" s="4" t="s">
        <v>596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331</v>
      </c>
      <c r="E48" s="8" t="s">
        <v>331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426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426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65</v>
      </c>
      <c r="G63" s="337"/>
      <c r="H63" s="337"/>
      <c r="I63" s="236">
        <f>G62-J61</f>
        <v>8.5999999999999943</v>
      </c>
      <c r="L63" s="8"/>
      <c r="M63" s="8"/>
      <c r="N63" s="8"/>
      <c r="O63" s="8"/>
      <c r="P63" s="8"/>
      <c r="Q63" s="337" t="s">
        <v>65</v>
      </c>
      <c r="R63" s="337"/>
      <c r="S63" s="337"/>
      <c r="T63" s="236">
        <f>R62-T61</f>
        <v>0</v>
      </c>
    </row>
    <row r="69" spans="1:22" x14ac:dyDescent="0.25">
      <c r="D69" s="330" t="s">
        <v>120</v>
      </c>
      <c r="E69" s="330"/>
      <c r="F69" s="330"/>
      <c r="G69" s="330"/>
      <c r="O69" s="330" t="s">
        <v>121</v>
      </c>
      <c r="P69" s="330"/>
      <c r="Q69" s="330"/>
      <c r="R69" s="330"/>
    </row>
    <row r="70" spans="1:22" x14ac:dyDescent="0.25">
      <c r="D70" s="330"/>
      <c r="E70" s="330"/>
      <c r="F70" s="330"/>
      <c r="G70" s="330"/>
      <c r="O70" s="330"/>
      <c r="P70" s="330"/>
      <c r="Q70" s="330"/>
      <c r="R70" s="330"/>
    </row>
    <row r="71" spans="1:22" x14ac:dyDescent="0.25">
      <c r="A71" s="4" t="s">
        <v>305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595</v>
      </c>
      <c r="I71" s="4" t="s">
        <v>596</v>
      </c>
      <c r="J71" s="54" t="s">
        <v>151</v>
      </c>
      <c r="L71" s="4" t="s">
        <v>305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595</v>
      </c>
      <c r="T71" s="4" t="s">
        <v>596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599</v>
      </c>
      <c r="P72" s="8" t="s">
        <v>38</v>
      </c>
      <c r="Q72" s="8" t="s">
        <v>600</v>
      </c>
      <c r="R72" s="10">
        <v>210</v>
      </c>
      <c r="S72" s="10"/>
      <c r="T72" s="10"/>
      <c r="U72" s="10">
        <v>190</v>
      </c>
      <c r="V72" s="271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599</v>
      </c>
      <c r="P73" s="8" t="s">
        <v>38</v>
      </c>
      <c r="Q73" s="8" t="s">
        <v>601</v>
      </c>
      <c r="R73" s="10">
        <v>210</v>
      </c>
      <c r="S73" s="10"/>
      <c r="T73" s="10"/>
      <c r="U73" s="10">
        <v>190</v>
      </c>
      <c r="V73" s="271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426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426</v>
      </c>
      <c r="N86" s="8"/>
      <c r="O86" s="8"/>
      <c r="P86" s="8"/>
      <c r="Q86" s="24" t="s">
        <v>64</v>
      </c>
      <c r="R86" s="272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65</v>
      </c>
      <c r="G87" s="337"/>
      <c r="H87" s="337"/>
      <c r="I87" s="236">
        <f>G86-I85</f>
        <v>0</v>
      </c>
      <c r="L87" s="8"/>
      <c r="M87" s="8"/>
      <c r="N87" s="8"/>
      <c r="O87" s="8"/>
      <c r="P87" s="8"/>
      <c r="Q87" s="337" t="s">
        <v>65</v>
      </c>
      <c r="R87" s="337"/>
      <c r="S87" s="337"/>
      <c r="T87" s="236">
        <f>R86-U85</f>
        <v>35.800000000000011</v>
      </c>
    </row>
    <row r="92" spans="1:22" x14ac:dyDescent="0.25">
      <c r="D92" s="330" t="s">
        <v>141</v>
      </c>
      <c r="E92" s="330"/>
      <c r="F92" s="330"/>
      <c r="G92" s="330"/>
      <c r="O92" s="330" t="s">
        <v>244</v>
      </c>
      <c r="P92" s="330"/>
      <c r="Q92" s="330"/>
      <c r="R92" s="330"/>
    </row>
    <row r="93" spans="1:22" x14ac:dyDescent="0.25">
      <c r="D93" s="330"/>
      <c r="E93" s="330"/>
      <c r="F93" s="330"/>
      <c r="G93" s="330"/>
      <c r="O93" s="330"/>
      <c r="P93" s="330"/>
      <c r="Q93" s="330"/>
      <c r="R93" s="330"/>
    </row>
    <row r="94" spans="1:22" x14ac:dyDescent="0.25">
      <c r="A94" s="4" t="s">
        <v>305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595</v>
      </c>
      <c r="I94" s="4" t="s">
        <v>11</v>
      </c>
      <c r="J94" s="54" t="s">
        <v>151</v>
      </c>
      <c r="L94" s="4" t="s">
        <v>305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595</v>
      </c>
      <c r="T94" s="4" t="s">
        <v>596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602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325</v>
      </c>
      <c r="N95" s="8" t="s">
        <v>55</v>
      </c>
      <c r="O95" s="8" t="s">
        <v>603</v>
      </c>
      <c r="P95" s="8" t="s">
        <v>533</v>
      </c>
      <c r="Q95" s="8">
        <v>30130</v>
      </c>
      <c r="R95" s="10">
        <v>594</v>
      </c>
      <c r="S95" s="10"/>
      <c r="T95" s="10"/>
      <c r="U95" s="10">
        <v>570</v>
      </c>
      <c r="V95" s="273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602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603</v>
      </c>
      <c r="P96" s="8" t="s">
        <v>533</v>
      </c>
      <c r="Q96" s="8">
        <v>30128</v>
      </c>
      <c r="R96" s="10">
        <v>594</v>
      </c>
      <c r="S96" s="10"/>
      <c r="T96" s="10"/>
      <c r="U96" s="10">
        <v>570</v>
      </c>
      <c r="V96" s="273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603</v>
      </c>
      <c r="P97" s="8" t="s">
        <v>533</v>
      </c>
      <c r="Q97" s="8">
        <v>30135</v>
      </c>
      <c r="R97" s="10">
        <v>594</v>
      </c>
      <c r="S97" s="10"/>
      <c r="T97" s="10"/>
      <c r="U97" s="10">
        <v>540</v>
      </c>
      <c r="V97" s="273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392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4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604</v>
      </c>
      <c r="N99" s="8" t="s">
        <v>14</v>
      </c>
      <c r="O99" s="8" t="s">
        <v>603</v>
      </c>
      <c r="P99" s="8" t="s">
        <v>605</v>
      </c>
      <c r="Q99" s="8">
        <v>30488</v>
      </c>
      <c r="R99" s="10">
        <v>315</v>
      </c>
      <c r="S99" s="10"/>
      <c r="T99" s="10"/>
      <c r="U99" s="10">
        <v>190</v>
      </c>
      <c r="V99" s="275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325</v>
      </c>
      <c r="N100" s="8" t="s">
        <v>55</v>
      </c>
      <c r="O100" s="8" t="s">
        <v>603</v>
      </c>
      <c r="P100" s="8" t="s">
        <v>605</v>
      </c>
      <c r="Q100" s="8">
        <v>30487</v>
      </c>
      <c r="R100" s="10">
        <v>315</v>
      </c>
      <c r="S100" s="10"/>
      <c r="T100" s="10"/>
      <c r="U100" s="10">
        <v>190</v>
      </c>
      <c r="V100" s="275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603</v>
      </c>
      <c r="P101" s="8" t="s">
        <v>605</v>
      </c>
      <c r="Q101" s="8">
        <v>30493</v>
      </c>
      <c r="R101" s="10">
        <v>315</v>
      </c>
      <c r="S101" s="10"/>
      <c r="T101" s="10"/>
      <c r="U101" s="10">
        <v>190</v>
      </c>
      <c r="V101" s="275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604</v>
      </c>
      <c r="N102" s="8" t="s">
        <v>14</v>
      </c>
      <c r="O102" s="8" t="s">
        <v>603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603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392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603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603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607</v>
      </c>
      <c r="P107" s="8" t="s">
        <v>608</v>
      </c>
      <c r="Q107" s="8"/>
      <c r="R107" s="10">
        <v>416</v>
      </c>
      <c r="S107" s="10"/>
      <c r="T107" s="10"/>
      <c r="U107" s="10"/>
      <c r="V107" t="s">
        <v>689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426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426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65</v>
      </c>
      <c r="G110" s="337"/>
      <c r="H110" s="337"/>
      <c r="I110" s="236">
        <f>G109-J108</f>
        <v>36.300000000000011</v>
      </c>
      <c r="L110" s="8"/>
      <c r="M110" s="8"/>
      <c r="N110" s="8"/>
      <c r="O110" s="8"/>
      <c r="P110" s="8"/>
      <c r="Q110" s="337" t="s">
        <v>65</v>
      </c>
      <c r="R110" s="337"/>
      <c r="S110" s="337"/>
      <c r="T110" s="236">
        <f>R109-U108</f>
        <v>949.67000000000007</v>
      </c>
    </row>
    <row r="115" spans="1:21" x14ac:dyDescent="0.25">
      <c r="D115" s="330" t="s">
        <v>146</v>
      </c>
      <c r="E115" s="330"/>
      <c r="F115" s="330"/>
      <c r="G115" s="330"/>
      <c r="O115" s="330" t="s">
        <v>276</v>
      </c>
      <c r="P115" s="330"/>
      <c r="Q115" s="330"/>
      <c r="R115" s="330"/>
    </row>
    <row r="116" spans="1:21" x14ac:dyDescent="0.25">
      <c r="D116" s="330"/>
      <c r="E116" s="330"/>
      <c r="F116" s="330"/>
      <c r="G116" s="330"/>
      <c r="O116" s="330"/>
      <c r="P116" s="330"/>
      <c r="Q116" s="330"/>
      <c r="R116" s="330"/>
    </row>
    <row r="117" spans="1:21" x14ac:dyDescent="0.25">
      <c r="A117" s="4" t="s">
        <v>305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595</v>
      </c>
      <c r="I117" s="4" t="s">
        <v>596</v>
      </c>
      <c r="J117" s="54" t="s">
        <v>151</v>
      </c>
      <c r="L117" s="4" t="s">
        <v>305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595</v>
      </c>
      <c r="T117" s="4" t="s">
        <v>596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426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426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7" t="s">
        <v>65</v>
      </c>
      <c r="G133" s="337"/>
      <c r="H133" s="337"/>
      <c r="I133" s="236">
        <f>G132-I131</f>
        <v>0</v>
      </c>
      <c r="L133" s="8"/>
      <c r="M133" s="8"/>
      <c r="N133" s="8"/>
      <c r="O133" s="8"/>
      <c r="P133" s="8"/>
      <c r="Q133" s="337" t="s">
        <v>65</v>
      </c>
      <c r="R133" s="337"/>
      <c r="S133" s="337"/>
      <c r="T133" s="236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1</v>
      </c>
      <c r="O1" s="343"/>
      <c r="P1" s="343"/>
      <c r="Q1" s="343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653</v>
      </c>
      <c r="I2" s="284" t="s">
        <v>398</v>
      </c>
      <c r="J2" s="4" t="s">
        <v>692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4" t="s">
        <v>398</v>
      </c>
      <c r="U2" s="4" t="s">
        <v>692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693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379</v>
      </c>
      <c r="P3" s="8" t="s">
        <v>72</v>
      </c>
      <c r="Q3" s="8">
        <v>665</v>
      </c>
      <c r="R3" s="31">
        <v>160</v>
      </c>
      <c r="S3" s="31"/>
      <c r="T3" s="31" t="s">
        <v>694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695</v>
      </c>
      <c r="D4" s="8" t="s">
        <v>693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379</v>
      </c>
      <c r="P4" s="8" t="s">
        <v>72</v>
      </c>
      <c r="Q4" s="8"/>
      <c r="R4" s="31">
        <v>160</v>
      </c>
      <c r="S4" s="31"/>
      <c r="T4" s="31" t="s">
        <v>694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695</v>
      </c>
      <c r="D5" s="8" t="s">
        <v>693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379</v>
      </c>
      <c r="P5" s="8" t="s">
        <v>72</v>
      </c>
      <c r="Q5" s="8"/>
      <c r="R5" s="31">
        <v>160</v>
      </c>
      <c r="S5" s="8">
        <v>458</v>
      </c>
      <c r="T5" s="31" t="s">
        <v>694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695</v>
      </c>
      <c r="D6" s="8" t="s">
        <v>693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696</v>
      </c>
      <c r="N6" s="8" t="s">
        <v>18</v>
      </c>
      <c r="O6" s="8" t="s">
        <v>379</v>
      </c>
      <c r="P6" s="8" t="s">
        <v>72</v>
      </c>
      <c r="Q6" s="8"/>
      <c r="R6" s="31">
        <v>160</v>
      </c>
      <c r="S6" s="8">
        <v>458</v>
      </c>
      <c r="T6" s="31" t="s">
        <v>694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695</v>
      </c>
      <c r="D7" s="8" t="s">
        <v>693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697</v>
      </c>
      <c r="P7" s="8" t="s">
        <v>16</v>
      </c>
      <c r="Q7" s="8"/>
      <c r="R7" s="31">
        <v>80</v>
      </c>
      <c r="S7" s="8">
        <v>477</v>
      </c>
      <c r="T7" s="31" t="s">
        <v>698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695</v>
      </c>
      <c r="D8" s="8" t="s">
        <v>693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697</v>
      </c>
      <c r="P8" s="8" t="s">
        <v>72</v>
      </c>
      <c r="Q8" s="8"/>
      <c r="R8" s="31">
        <v>80</v>
      </c>
      <c r="S8" s="8">
        <v>477</v>
      </c>
      <c r="T8" s="31" t="s">
        <v>698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695</v>
      </c>
      <c r="D9" s="8" t="s">
        <v>693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697</v>
      </c>
      <c r="P9" s="8" t="s">
        <v>72</v>
      </c>
      <c r="Q9" s="8"/>
      <c r="R9" s="31">
        <v>80</v>
      </c>
      <c r="S9" s="8">
        <v>477</v>
      </c>
      <c r="T9" s="31" t="s">
        <v>698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695</v>
      </c>
      <c r="D10" s="8" t="s">
        <v>693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699</v>
      </c>
      <c r="N10" s="8" t="s">
        <v>43</v>
      </c>
      <c r="O10" s="8" t="s">
        <v>697</v>
      </c>
      <c r="P10" s="8" t="s">
        <v>72</v>
      </c>
      <c r="Q10" s="8"/>
      <c r="R10" s="31">
        <v>80</v>
      </c>
      <c r="S10" s="8">
        <v>477</v>
      </c>
      <c r="T10" s="31" t="s">
        <v>698</v>
      </c>
      <c r="U10" s="31">
        <v>75</v>
      </c>
    </row>
    <row r="11" spans="1:21" x14ac:dyDescent="0.25">
      <c r="A11" s="7"/>
      <c r="B11" s="8" t="s">
        <v>700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697</v>
      </c>
      <c r="P11" s="8" t="s">
        <v>72</v>
      </c>
      <c r="Q11" s="8"/>
      <c r="R11" s="31">
        <v>80</v>
      </c>
      <c r="S11" s="8">
        <v>477</v>
      </c>
      <c r="T11" s="31" t="s">
        <v>698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697</v>
      </c>
      <c r="P12" s="8" t="s">
        <v>72</v>
      </c>
      <c r="Q12" s="8"/>
      <c r="R12" s="31">
        <v>80</v>
      </c>
      <c r="S12" s="8">
        <v>477</v>
      </c>
      <c r="T12" s="31" t="s">
        <v>698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701</v>
      </c>
      <c r="N13" s="8" t="s">
        <v>702</v>
      </c>
      <c r="O13" s="8" t="s">
        <v>697</v>
      </c>
      <c r="P13" s="8" t="s">
        <v>72</v>
      </c>
      <c r="Q13" s="8"/>
      <c r="R13" s="31">
        <v>80</v>
      </c>
      <c r="S13" s="8">
        <v>477</v>
      </c>
      <c r="T13" s="31" t="s">
        <v>698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697</v>
      </c>
      <c r="P14" s="8" t="s">
        <v>28</v>
      </c>
      <c r="Q14" s="8"/>
      <c r="R14" s="31">
        <v>80</v>
      </c>
      <c r="S14" s="8">
        <v>477</v>
      </c>
      <c r="T14" s="31" t="s">
        <v>698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31" t="s">
        <v>65</v>
      </c>
      <c r="G26" s="331"/>
      <c r="H26" s="331"/>
      <c r="I26" s="285"/>
      <c r="J26" s="236">
        <f>G25-J24</f>
        <v>37.899999999999977</v>
      </c>
      <c r="Q26" s="331" t="s">
        <v>65</v>
      </c>
      <c r="R26" s="331"/>
      <c r="S26" s="331"/>
      <c r="T26" s="285"/>
      <c r="U26" s="236">
        <f>R25-U24</f>
        <v>77.200000000000045</v>
      </c>
    </row>
    <row r="30" spans="1:21" ht="23.25" x14ac:dyDescent="0.35">
      <c r="C30" s="343" t="s">
        <v>703</v>
      </c>
      <c r="D30" s="343"/>
      <c r="E30" s="343"/>
      <c r="F30" s="343"/>
      <c r="N30" s="343" t="s">
        <v>67</v>
      </c>
      <c r="O30" s="343"/>
      <c r="P30" s="343"/>
      <c r="Q30" s="343"/>
    </row>
    <row r="31" spans="1:21" x14ac:dyDescent="0.25">
      <c r="A31" s="4" t="s">
        <v>305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417</v>
      </c>
      <c r="I31" s="284" t="s">
        <v>398</v>
      </c>
      <c r="J31" s="4" t="s">
        <v>692</v>
      </c>
      <c r="L31" s="4" t="s">
        <v>305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653</v>
      </c>
      <c r="T31" s="284" t="s">
        <v>398</v>
      </c>
      <c r="U31" s="4" t="s">
        <v>692</v>
      </c>
    </row>
    <row r="32" spans="1:21" x14ac:dyDescent="0.25">
      <c r="A32" s="7">
        <v>44986</v>
      </c>
      <c r="B32" s="8" t="s">
        <v>704</v>
      </c>
      <c r="C32" s="8"/>
      <c r="D32" s="8"/>
      <c r="E32" s="8"/>
      <c r="F32" s="8"/>
      <c r="G32" s="31">
        <v>160</v>
      </c>
      <c r="H32" s="8">
        <v>504</v>
      </c>
      <c r="I32" s="31" t="s">
        <v>705</v>
      </c>
      <c r="J32" s="31">
        <v>150</v>
      </c>
      <c r="L32" s="7">
        <v>45020</v>
      </c>
      <c r="M32" s="8" t="s">
        <v>52</v>
      </c>
      <c r="N32" s="8" t="s">
        <v>706</v>
      </c>
      <c r="O32" s="8" t="s">
        <v>707</v>
      </c>
      <c r="P32" s="8" t="s">
        <v>708</v>
      </c>
      <c r="Q32" s="8" t="s">
        <v>709</v>
      </c>
      <c r="R32" s="31">
        <v>150</v>
      </c>
      <c r="S32" s="31"/>
      <c r="T32" s="31" t="s">
        <v>710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705</v>
      </c>
      <c r="J33" s="31">
        <v>300</v>
      </c>
      <c r="L33" s="7">
        <v>45019</v>
      </c>
      <c r="M33" s="8" t="s">
        <v>711</v>
      </c>
      <c r="N33" s="8" t="s">
        <v>712</v>
      </c>
      <c r="O33" s="8" t="s">
        <v>707</v>
      </c>
      <c r="P33" s="8" t="s">
        <v>713</v>
      </c>
      <c r="Q33" s="8" t="s">
        <v>714</v>
      </c>
      <c r="R33" s="31">
        <v>100</v>
      </c>
      <c r="S33" s="31"/>
      <c r="T33" s="31" t="s">
        <v>710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705</v>
      </c>
      <c r="J34" s="31">
        <v>75</v>
      </c>
      <c r="L34" s="7"/>
      <c r="M34" s="8" t="s">
        <v>578</v>
      </c>
      <c r="N34" s="8"/>
      <c r="O34" s="8" t="s">
        <v>715</v>
      </c>
      <c r="P34" s="8" t="s">
        <v>72</v>
      </c>
      <c r="Q34" s="8" t="s">
        <v>716</v>
      </c>
      <c r="R34" s="31">
        <v>80</v>
      </c>
      <c r="S34" s="31"/>
      <c r="T34" s="31" t="s">
        <v>717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705</v>
      </c>
      <c r="J35" s="31">
        <v>150</v>
      </c>
      <c r="L35" s="7"/>
      <c r="M35" s="8" t="s">
        <v>578</v>
      </c>
      <c r="N35" s="8"/>
      <c r="O35" s="8" t="s">
        <v>715</v>
      </c>
      <c r="P35" s="8" t="s">
        <v>72</v>
      </c>
      <c r="Q35" s="8" t="s">
        <v>718</v>
      </c>
      <c r="R35" s="31">
        <v>160</v>
      </c>
      <c r="S35" s="31"/>
      <c r="T35" s="31" t="s">
        <v>717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705</v>
      </c>
      <c r="J36" s="31">
        <v>150</v>
      </c>
      <c r="L36" s="7"/>
      <c r="M36" s="8" t="s">
        <v>578</v>
      </c>
      <c r="N36" s="8"/>
      <c r="O36" s="8" t="s">
        <v>715</v>
      </c>
      <c r="P36" s="8" t="s">
        <v>72</v>
      </c>
      <c r="Q36" s="8" t="s">
        <v>716</v>
      </c>
      <c r="R36" s="31">
        <v>80</v>
      </c>
      <c r="S36" s="31"/>
      <c r="T36" s="31" t="s">
        <v>717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705</v>
      </c>
      <c r="J37" s="31">
        <v>75</v>
      </c>
      <c r="L37" s="7"/>
      <c r="M37" s="8" t="s">
        <v>578</v>
      </c>
      <c r="N37" s="8"/>
      <c r="O37" s="8" t="s">
        <v>715</v>
      </c>
      <c r="P37" s="8" t="s">
        <v>72</v>
      </c>
      <c r="Q37" s="8" t="s">
        <v>719</v>
      </c>
      <c r="R37" s="31">
        <v>80</v>
      </c>
      <c r="S37" s="31"/>
      <c r="T37" s="31" t="s">
        <v>717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705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31" t="s">
        <v>65</v>
      </c>
      <c r="G55" s="331"/>
      <c r="H55" s="331"/>
      <c r="I55" s="285"/>
      <c r="J55" s="236">
        <f>G54-J53</f>
        <v>79.799999999999955</v>
      </c>
      <c r="Q55" s="331" t="s">
        <v>65</v>
      </c>
      <c r="R55" s="331"/>
      <c r="S55" s="331"/>
      <c r="T55" s="285"/>
      <c r="U55" s="236">
        <f>R54-U53</f>
        <v>43.5</v>
      </c>
    </row>
    <row r="59" spans="1:21" ht="23.25" x14ac:dyDescent="0.35">
      <c r="C59" s="343" t="s">
        <v>191</v>
      </c>
      <c r="D59" s="343"/>
      <c r="E59" s="343"/>
      <c r="F59" s="343"/>
      <c r="N59" s="343" t="s">
        <v>98</v>
      </c>
      <c r="O59" s="343"/>
      <c r="P59" s="343"/>
      <c r="Q59" s="343"/>
    </row>
    <row r="60" spans="1:21" x14ac:dyDescent="0.25">
      <c r="A60" s="4" t="s">
        <v>305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653</v>
      </c>
      <c r="I60" s="284" t="s">
        <v>398</v>
      </c>
      <c r="J60" s="4" t="s">
        <v>692</v>
      </c>
      <c r="L60" s="4" t="s">
        <v>305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653</v>
      </c>
      <c r="T60" s="284" t="s">
        <v>398</v>
      </c>
      <c r="U60" s="4" t="s">
        <v>692</v>
      </c>
    </row>
    <row r="61" spans="1:21" x14ac:dyDescent="0.25">
      <c r="A61" s="7">
        <v>44986</v>
      </c>
      <c r="B61" s="8" t="s">
        <v>704</v>
      </c>
      <c r="C61" s="8"/>
      <c r="D61" s="8"/>
      <c r="E61" s="8"/>
      <c r="F61" s="8"/>
      <c r="G61" s="31">
        <v>160</v>
      </c>
      <c r="H61" s="8"/>
      <c r="I61" s="31" t="s">
        <v>705</v>
      </c>
      <c r="J61" s="31">
        <v>150</v>
      </c>
      <c r="L61" s="7">
        <v>45079</v>
      </c>
      <c r="M61" s="8"/>
      <c r="N61" s="8"/>
      <c r="O61" s="8" t="s">
        <v>720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705</v>
      </c>
      <c r="J62" s="31">
        <v>300</v>
      </c>
      <c r="L62" s="7">
        <v>45084</v>
      </c>
      <c r="M62" s="8"/>
      <c r="N62" s="8"/>
      <c r="O62" s="8" t="s">
        <v>697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705</v>
      </c>
      <c r="J63" s="31">
        <v>75</v>
      </c>
      <c r="L63" s="7">
        <v>45091</v>
      </c>
      <c r="M63" s="8"/>
      <c r="N63" s="8"/>
      <c r="O63" s="8" t="s">
        <v>720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705</v>
      </c>
      <c r="J64" s="31">
        <v>150</v>
      </c>
      <c r="L64" s="7">
        <v>45093</v>
      </c>
      <c r="M64" s="8"/>
      <c r="N64" s="8"/>
      <c r="O64" s="8" t="s">
        <v>720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705</v>
      </c>
      <c r="J65" s="31">
        <v>150</v>
      </c>
      <c r="L65" s="7">
        <v>45096</v>
      </c>
      <c r="M65" s="8"/>
      <c r="N65" s="8"/>
      <c r="O65" s="8" t="s">
        <v>720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705</v>
      </c>
      <c r="J66" s="31">
        <v>75</v>
      </c>
      <c r="L66" s="7">
        <v>45098</v>
      </c>
      <c r="M66" s="8"/>
      <c r="N66" s="8"/>
      <c r="O66" s="8" t="s">
        <v>720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705</v>
      </c>
      <c r="J67" s="31">
        <v>150</v>
      </c>
      <c r="L67" s="7">
        <v>45100</v>
      </c>
      <c r="M67" s="8"/>
      <c r="N67" s="8"/>
      <c r="O67" s="8" t="s">
        <v>720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720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720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720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31" t="s">
        <v>65</v>
      </c>
      <c r="G84" s="331"/>
      <c r="H84" s="331"/>
      <c r="I84" s="285"/>
      <c r="J84" s="236">
        <f>G83-J82</f>
        <v>79.799999999999955</v>
      </c>
      <c r="Q84" s="331" t="s">
        <v>65</v>
      </c>
      <c r="R84" s="331"/>
      <c r="S84" s="331"/>
      <c r="T84" s="285"/>
      <c r="U84" s="236">
        <f>R83-U82</f>
        <v>54.599999999999909</v>
      </c>
    </row>
    <row r="87" spans="1:21" ht="23.25" x14ac:dyDescent="0.35">
      <c r="C87" s="343" t="s">
        <v>120</v>
      </c>
      <c r="D87" s="343"/>
      <c r="E87" s="343"/>
      <c r="F87" s="343"/>
      <c r="N87" s="343" t="s">
        <v>121</v>
      </c>
      <c r="O87" s="343"/>
      <c r="P87" s="343"/>
      <c r="Q87" s="343"/>
    </row>
    <row r="88" spans="1:21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398</v>
      </c>
      <c r="J88" s="4" t="s">
        <v>692</v>
      </c>
      <c r="L88" s="4" t="s">
        <v>305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653</v>
      </c>
      <c r="T88" s="284" t="s">
        <v>398</v>
      </c>
      <c r="U88" s="4" t="s">
        <v>692</v>
      </c>
    </row>
    <row r="89" spans="1:21" x14ac:dyDescent="0.25">
      <c r="A89" s="7">
        <v>45112</v>
      </c>
      <c r="B89" s="8" t="s">
        <v>721</v>
      </c>
      <c r="C89" s="8" t="s">
        <v>85</v>
      </c>
      <c r="D89" s="8" t="s">
        <v>693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693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722</v>
      </c>
      <c r="C90" s="8" t="s">
        <v>18</v>
      </c>
      <c r="D90" s="8" t="s">
        <v>693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693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723</v>
      </c>
      <c r="D91" s="8" t="s">
        <v>693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693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459</v>
      </c>
      <c r="N92" s="8" t="s">
        <v>27</v>
      </c>
      <c r="O92" s="8" t="s">
        <v>693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31" t="s">
        <v>65</v>
      </c>
      <c r="G112" s="331"/>
      <c r="H112" s="331"/>
      <c r="I112" s="285"/>
      <c r="J112" s="236">
        <f>G111-J110</f>
        <v>63</v>
      </c>
      <c r="Q112" s="331" t="s">
        <v>65</v>
      </c>
      <c r="R112" s="331"/>
      <c r="S112" s="331"/>
      <c r="T112" s="285"/>
      <c r="U112" s="236">
        <f>R111-U110</f>
        <v>50.399999999999977</v>
      </c>
    </row>
    <row r="115" spans="1:21" ht="23.25" x14ac:dyDescent="0.35">
      <c r="C115" s="343" t="s">
        <v>141</v>
      </c>
      <c r="D115" s="343"/>
      <c r="E115" s="343"/>
      <c r="F115" s="343"/>
      <c r="N115" s="343" t="s">
        <v>244</v>
      </c>
      <c r="O115" s="343"/>
      <c r="P115" s="343"/>
      <c r="Q115" s="343"/>
    </row>
    <row r="116" spans="1:21" x14ac:dyDescent="0.25">
      <c r="A116" s="4" t="s">
        <v>305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653</v>
      </c>
      <c r="I116" s="284" t="s">
        <v>11</v>
      </c>
      <c r="J116" s="4" t="s">
        <v>692</v>
      </c>
      <c r="L116" s="4" t="s">
        <v>305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653</v>
      </c>
      <c r="T116" s="284" t="s">
        <v>398</v>
      </c>
      <c r="U116" s="4" t="s">
        <v>692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724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693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724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693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724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724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724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724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31" t="s">
        <v>65</v>
      </c>
      <c r="G140" s="331"/>
      <c r="H140" s="331"/>
      <c r="I140" s="285"/>
      <c r="J140" s="236">
        <f>G139-J138</f>
        <v>25.199999999999989</v>
      </c>
      <c r="Q140" s="331" t="s">
        <v>65</v>
      </c>
      <c r="R140" s="331"/>
      <c r="S140" s="331"/>
      <c r="T140" s="285"/>
      <c r="U140" s="236">
        <f>R139-U138</f>
        <v>8.4000000000000057</v>
      </c>
    </row>
    <row r="143" spans="1:21" ht="23.25" x14ac:dyDescent="0.35">
      <c r="C143" s="343" t="s">
        <v>146</v>
      </c>
      <c r="D143" s="343"/>
      <c r="E143" s="343"/>
      <c r="F143" s="343"/>
      <c r="N143" s="343" t="s">
        <v>276</v>
      </c>
      <c r="O143" s="343"/>
      <c r="P143" s="343"/>
      <c r="Q143" s="343"/>
    </row>
    <row r="144" spans="1:21" x14ac:dyDescent="0.25">
      <c r="A144" s="4" t="s">
        <v>305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653</v>
      </c>
      <c r="I144" s="284" t="s">
        <v>398</v>
      </c>
      <c r="J144" s="4" t="s">
        <v>692</v>
      </c>
      <c r="L144" s="4" t="s">
        <v>305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653</v>
      </c>
      <c r="T144" s="284" t="s">
        <v>398</v>
      </c>
      <c r="U144" s="4" t="s">
        <v>692</v>
      </c>
    </row>
    <row r="145" spans="1:21" x14ac:dyDescent="0.25">
      <c r="A145" s="7">
        <v>45231</v>
      </c>
      <c r="B145" s="8" t="s">
        <v>578</v>
      </c>
      <c r="C145" s="8" t="s">
        <v>75</v>
      </c>
      <c r="D145" s="8" t="s">
        <v>693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31" t="s">
        <v>65</v>
      </c>
      <c r="G168" s="331"/>
      <c r="H168" s="331"/>
      <c r="I168" s="285"/>
      <c r="J168" s="236">
        <f>G167-J166</f>
        <v>4.2000000000000028</v>
      </c>
      <c r="Q168" s="331" t="s">
        <v>65</v>
      </c>
      <c r="R168" s="331"/>
      <c r="S168" s="331"/>
      <c r="T168" s="285"/>
      <c r="U168" s="236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5" zoomScale="80" zoomScaleNormal="80" workbookViewId="0">
      <selection activeCell="Q178" sqref="Q178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1</v>
      </c>
      <c r="O1" s="343"/>
      <c r="P1" s="343"/>
      <c r="Q1" s="343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653</v>
      </c>
      <c r="I2" s="284" t="s">
        <v>398</v>
      </c>
      <c r="J2" s="4" t="s">
        <v>692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595</v>
      </c>
      <c r="T2" s="284" t="s">
        <v>725</v>
      </c>
      <c r="U2" s="4" t="s">
        <v>726</v>
      </c>
    </row>
    <row r="3" spans="1:21" ht="18.75" x14ac:dyDescent="0.3">
      <c r="A3" s="7">
        <v>44936</v>
      </c>
      <c r="B3" s="8" t="s">
        <v>727</v>
      </c>
      <c r="C3" s="8" t="s">
        <v>485</v>
      </c>
      <c r="D3" s="8" t="s">
        <v>331</v>
      </c>
      <c r="E3" s="8" t="s">
        <v>728</v>
      </c>
      <c r="F3" s="8"/>
      <c r="G3" s="31">
        <v>650</v>
      </c>
      <c r="H3" s="31"/>
      <c r="I3" s="31" t="s">
        <v>729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730</v>
      </c>
      <c r="P3" s="8" t="s">
        <v>731</v>
      </c>
      <c r="Q3" s="8"/>
      <c r="R3" s="31">
        <v>600</v>
      </c>
      <c r="S3" s="31">
        <v>300</v>
      </c>
      <c r="T3" s="28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730</v>
      </c>
      <c r="P4" s="8" t="s">
        <v>731</v>
      </c>
      <c r="Q4" s="8"/>
      <c r="R4" s="31">
        <v>600</v>
      </c>
      <c r="S4" s="31">
        <v>200</v>
      </c>
      <c r="T4" s="28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31" t="s">
        <v>65</v>
      </c>
      <c r="G26" s="331"/>
      <c r="H26" s="331"/>
      <c r="I26" s="285"/>
      <c r="J26" s="236">
        <f>G25-J24</f>
        <v>143.5</v>
      </c>
      <c r="Q26" s="331" t="s">
        <v>65</v>
      </c>
      <c r="R26" s="331"/>
      <c r="S26" s="331"/>
      <c r="T26" s="285"/>
      <c r="U26" s="236">
        <f>R25-U24</f>
        <v>8</v>
      </c>
    </row>
    <row r="30" spans="1:21" ht="23.25" x14ac:dyDescent="0.35">
      <c r="C30" s="343" t="s">
        <v>703</v>
      </c>
      <c r="D30" s="343"/>
      <c r="E30" s="343"/>
      <c r="F30" s="343"/>
      <c r="N30" s="343" t="s">
        <v>67</v>
      </c>
      <c r="O30" s="343"/>
      <c r="P30" s="343"/>
      <c r="Q30" s="343"/>
    </row>
    <row r="31" spans="1:21" x14ac:dyDescent="0.25">
      <c r="A31" s="4" t="s">
        <v>305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4" t="s">
        <v>398</v>
      </c>
      <c r="J31" s="4" t="s">
        <v>692</v>
      </c>
      <c r="L31" s="4" t="s">
        <v>305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4" t="s">
        <v>398</v>
      </c>
      <c r="U31" s="4" t="s">
        <v>692</v>
      </c>
    </row>
    <row r="32" spans="1:21" x14ac:dyDescent="0.25">
      <c r="A32" s="7">
        <v>44992</v>
      </c>
      <c r="B32" s="8" t="s">
        <v>732</v>
      </c>
      <c r="C32" s="8" t="s">
        <v>85</v>
      </c>
      <c r="D32" s="8" t="s">
        <v>379</v>
      </c>
      <c r="E32" s="8" t="s">
        <v>28</v>
      </c>
      <c r="F32" s="8"/>
      <c r="G32" s="31">
        <v>160</v>
      </c>
      <c r="H32" s="8">
        <v>474</v>
      </c>
      <c r="I32" s="31" t="s">
        <v>733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734</v>
      </c>
      <c r="P32" s="8" t="s">
        <v>331</v>
      </c>
      <c r="Q32" s="8"/>
      <c r="R32" s="31">
        <v>300</v>
      </c>
      <c r="S32" s="31"/>
      <c r="T32" s="31" t="s">
        <v>735</v>
      </c>
      <c r="U32" s="31">
        <v>280</v>
      </c>
    </row>
    <row r="33" spans="1:32" x14ac:dyDescent="0.25">
      <c r="A33" s="7">
        <v>44999</v>
      </c>
      <c r="B33" s="8" t="s">
        <v>736</v>
      </c>
      <c r="C33" s="8" t="s">
        <v>46</v>
      </c>
      <c r="D33" s="8" t="s">
        <v>365</v>
      </c>
      <c r="E33" s="8" t="s">
        <v>28</v>
      </c>
      <c r="F33" s="8"/>
      <c r="G33" s="31">
        <v>130</v>
      </c>
      <c r="H33" s="8">
        <v>481</v>
      </c>
      <c r="I33" s="31" t="s">
        <v>737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734</v>
      </c>
      <c r="P33" s="8" t="s">
        <v>598</v>
      </c>
      <c r="Q33" s="8">
        <v>7850</v>
      </c>
      <c r="R33" s="31">
        <v>550</v>
      </c>
      <c r="S33" s="31"/>
      <c r="T33" s="31" t="s">
        <v>735</v>
      </c>
      <c r="U33" s="31">
        <v>480</v>
      </c>
      <c r="W33" s="4" t="s">
        <v>305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4" t="s">
        <v>398</v>
      </c>
      <c r="AF33" s="4" t="s">
        <v>692</v>
      </c>
    </row>
    <row r="34" spans="1:32" x14ac:dyDescent="0.25">
      <c r="A34" s="7">
        <v>45000</v>
      </c>
      <c r="B34" s="8" t="s">
        <v>736</v>
      </c>
      <c r="C34" s="8" t="s">
        <v>75</v>
      </c>
      <c r="D34" s="8" t="s">
        <v>734</v>
      </c>
      <c r="E34" s="8" t="s">
        <v>598</v>
      </c>
      <c r="F34" s="8"/>
      <c r="G34" s="31">
        <v>550</v>
      </c>
      <c r="H34" s="8"/>
      <c r="I34" s="31" t="s">
        <v>735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738</v>
      </c>
      <c r="P34" s="8" t="s">
        <v>72</v>
      </c>
      <c r="Q34" s="8"/>
      <c r="R34" s="31">
        <v>160</v>
      </c>
      <c r="S34" s="8">
        <v>508</v>
      </c>
      <c r="T34" s="31" t="s">
        <v>739</v>
      </c>
      <c r="U34" s="31">
        <v>150</v>
      </c>
      <c r="W34" s="7">
        <v>45000</v>
      </c>
      <c r="X34" s="8" t="s">
        <v>736</v>
      </c>
      <c r="Y34" s="8" t="s">
        <v>75</v>
      </c>
      <c r="Z34" s="8" t="s">
        <v>734</v>
      </c>
      <c r="AA34" s="8" t="s">
        <v>598</v>
      </c>
      <c r="AB34" s="8"/>
      <c r="AC34" s="31">
        <v>550</v>
      </c>
      <c r="AD34" s="8"/>
      <c r="AE34" s="31" t="s">
        <v>735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734</v>
      </c>
      <c r="E35" s="8" t="s">
        <v>331</v>
      </c>
      <c r="F35" s="8"/>
      <c r="G35" s="31">
        <v>350</v>
      </c>
      <c r="H35" s="8"/>
      <c r="I35" s="31" t="s">
        <v>735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740</v>
      </c>
      <c r="P35" s="8" t="s">
        <v>89</v>
      </c>
      <c r="Q35" s="8"/>
      <c r="R35" s="31">
        <v>150</v>
      </c>
      <c r="S35" s="8">
        <v>516</v>
      </c>
      <c r="T35" s="31" t="s">
        <v>741</v>
      </c>
      <c r="U35" s="31">
        <v>140</v>
      </c>
      <c r="W35" s="287">
        <v>45005</v>
      </c>
      <c r="X35" s="95" t="s">
        <v>36</v>
      </c>
      <c r="Y35" s="95" t="s">
        <v>37</v>
      </c>
      <c r="Z35" s="95" t="s">
        <v>734</v>
      </c>
      <c r="AA35" s="95" t="s">
        <v>331</v>
      </c>
      <c r="AB35" s="95"/>
      <c r="AC35" s="288">
        <v>350</v>
      </c>
      <c r="AD35" s="95"/>
      <c r="AE35" s="288" t="s">
        <v>735</v>
      </c>
      <c r="AF35" s="288">
        <v>340</v>
      </c>
    </row>
    <row r="36" spans="1:32" x14ac:dyDescent="0.25">
      <c r="A36" s="7">
        <v>45002</v>
      </c>
      <c r="B36" s="8" t="s">
        <v>736</v>
      </c>
      <c r="C36" s="8" t="s">
        <v>45</v>
      </c>
      <c r="D36" s="8" t="s">
        <v>742</v>
      </c>
      <c r="E36" s="8" t="s">
        <v>743</v>
      </c>
      <c r="F36" s="8"/>
      <c r="G36" s="31">
        <v>200</v>
      </c>
      <c r="H36" s="8">
        <v>492</v>
      </c>
      <c r="I36" s="31" t="s">
        <v>744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740</v>
      </c>
      <c r="P36" s="8" t="s">
        <v>72</v>
      </c>
      <c r="Q36" s="8"/>
      <c r="R36" s="31">
        <v>160</v>
      </c>
      <c r="S36" s="8">
        <v>516</v>
      </c>
      <c r="T36" s="31" t="s">
        <v>741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734</v>
      </c>
      <c r="AA36" s="8" t="s">
        <v>610</v>
      </c>
      <c r="AB36" s="8"/>
      <c r="AC36" s="31">
        <v>180</v>
      </c>
      <c r="AD36" s="8"/>
      <c r="AE36" s="31" t="s">
        <v>735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745</v>
      </c>
      <c r="E37" s="8" t="s">
        <v>203</v>
      </c>
      <c r="F37" s="8"/>
      <c r="G37" s="31">
        <v>650</v>
      </c>
      <c r="H37" s="8">
        <v>484</v>
      </c>
      <c r="I37" s="31" t="s">
        <v>746</v>
      </c>
      <c r="J37" s="31">
        <v>620</v>
      </c>
      <c r="L37" s="7">
        <v>45034</v>
      </c>
      <c r="M37" s="8" t="s">
        <v>747</v>
      </c>
      <c r="N37" s="8" t="s">
        <v>18</v>
      </c>
      <c r="O37" s="8" t="s">
        <v>748</v>
      </c>
      <c r="P37" s="8" t="s">
        <v>72</v>
      </c>
      <c r="Q37" s="8">
        <v>759</v>
      </c>
      <c r="R37" s="31">
        <v>260</v>
      </c>
      <c r="S37" s="8" t="s">
        <v>749</v>
      </c>
      <c r="T37" s="31" t="s">
        <v>739</v>
      </c>
      <c r="U37" s="31">
        <v>240</v>
      </c>
      <c r="W37" s="287">
        <v>45027</v>
      </c>
      <c r="X37" s="95" t="s">
        <v>36</v>
      </c>
      <c r="Y37" s="95" t="s">
        <v>37</v>
      </c>
      <c r="Z37" s="95" t="s">
        <v>734</v>
      </c>
      <c r="AA37" s="95" t="s">
        <v>331</v>
      </c>
      <c r="AB37" s="95"/>
      <c r="AC37" s="288">
        <v>300</v>
      </c>
      <c r="AD37" s="288"/>
      <c r="AE37" s="288" t="s">
        <v>735</v>
      </c>
      <c r="AF37" s="28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734</v>
      </c>
      <c r="E38" s="8" t="s">
        <v>610</v>
      </c>
      <c r="F38" s="8"/>
      <c r="G38" s="31">
        <v>180</v>
      </c>
      <c r="H38" s="8"/>
      <c r="I38" s="31" t="s">
        <v>735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734</v>
      </c>
      <c r="P38" s="8" t="s">
        <v>631</v>
      </c>
      <c r="Q38" s="8"/>
      <c r="R38" s="31">
        <v>350</v>
      </c>
      <c r="S38" s="31"/>
      <c r="T38" s="31" t="s">
        <v>735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734</v>
      </c>
      <c r="AA38" s="8" t="s">
        <v>598</v>
      </c>
      <c r="AB38" s="8">
        <v>7850</v>
      </c>
      <c r="AC38" s="31">
        <v>550</v>
      </c>
      <c r="AD38" s="31"/>
      <c r="AE38" s="31" t="s">
        <v>735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750</v>
      </c>
      <c r="E39" s="8" t="s">
        <v>472</v>
      </c>
      <c r="F39" s="8"/>
      <c r="G39" s="31">
        <v>300</v>
      </c>
      <c r="H39" s="8">
        <v>554</v>
      </c>
      <c r="I39" s="31" t="s">
        <v>751</v>
      </c>
      <c r="J39" s="31">
        <v>280</v>
      </c>
      <c r="L39" s="7">
        <v>45037</v>
      </c>
      <c r="M39" s="8" t="s">
        <v>747</v>
      </c>
      <c r="N39" s="8" t="s">
        <v>18</v>
      </c>
      <c r="O39" s="8" t="s">
        <v>752</v>
      </c>
      <c r="P39" s="8" t="s">
        <v>38</v>
      </c>
      <c r="Q39" s="8"/>
      <c r="R39" s="31">
        <v>200</v>
      </c>
      <c r="S39" s="289">
        <v>557</v>
      </c>
      <c r="T39" s="31" t="s">
        <v>753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734</v>
      </c>
      <c r="AA39" s="8" t="s">
        <v>631</v>
      </c>
      <c r="AB39" s="8"/>
      <c r="AC39" s="31">
        <v>350</v>
      </c>
      <c r="AD39" s="31"/>
      <c r="AE39" s="31" t="s">
        <v>735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31" t="s">
        <v>65</v>
      </c>
      <c r="G55" s="331"/>
      <c r="H55" s="331"/>
      <c r="I55" s="285"/>
      <c r="J55" s="236">
        <f>G54-J53</f>
        <v>84.800000000000182</v>
      </c>
      <c r="Q55" s="331" t="s">
        <v>65</v>
      </c>
      <c r="R55" s="331"/>
      <c r="S55" s="331"/>
      <c r="T55" s="285"/>
      <c r="U55" s="236">
        <f>R54-U53</f>
        <v>148.69999999999982</v>
      </c>
    </row>
    <row r="59" spans="1:21" ht="23.25" x14ac:dyDescent="0.35">
      <c r="C59" s="343" t="s">
        <v>191</v>
      </c>
      <c r="D59" s="343"/>
      <c r="E59" s="343"/>
      <c r="F59" s="343"/>
      <c r="N59" s="343" t="s">
        <v>98</v>
      </c>
      <c r="O59" s="343"/>
      <c r="P59" s="343"/>
      <c r="Q59" s="343"/>
    </row>
    <row r="60" spans="1:21" x14ac:dyDescent="0.25">
      <c r="A60" s="4" t="s">
        <v>305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653</v>
      </c>
      <c r="I60" s="284" t="s">
        <v>398</v>
      </c>
      <c r="J60" s="4" t="s">
        <v>692</v>
      </c>
      <c r="K60" s="54" t="s">
        <v>333</v>
      </c>
      <c r="L60" s="4" t="s">
        <v>305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653</v>
      </c>
      <c r="T60" s="284" t="s">
        <v>11</v>
      </c>
      <c r="U60" s="4" t="s">
        <v>692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754</v>
      </c>
      <c r="E61" s="8" t="s">
        <v>84</v>
      </c>
      <c r="F61" s="8">
        <v>7961</v>
      </c>
      <c r="G61" s="31">
        <v>220</v>
      </c>
      <c r="H61" s="31"/>
      <c r="I61" s="31" t="s">
        <v>753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755</v>
      </c>
      <c r="E62" s="8" t="s">
        <v>756</v>
      </c>
      <c r="F62" s="8">
        <v>10942</v>
      </c>
      <c r="G62" s="31">
        <v>130</v>
      </c>
      <c r="H62" s="31"/>
      <c r="I62" s="31" t="s">
        <v>757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758</v>
      </c>
      <c r="E63" s="8" t="s">
        <v>158</v>
      </c>
      <c r="F63" s="8"/>
      <c r="G63" s="31">
        <v>650</v>
      </c>
      <c r="H63" s="31"/>
      <c r="I63" s="31" t="s">
        <v>759</v>
      </c>
      <c r="J63" s="31">
        <v>620</v>
      </c>
      <c r="K63" t="s">
        <v>760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734</v>
      </c>
      <c r="E64" s="8" t="s">
        <v>761</v>
      </c>
      <c r="F64" s="7">
        <v>2336282</v>
      </c>
      <c r="G64" s="31">
        <v>480</v>
      </c>
      <c r="H64" s="31">
        <v>60</v>
      </c>
      <c r="I64" s="31" t="s">
        <v>735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762</v>
      </c>
      <c r="P64" s="8" t="s">
        <v>763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764</v>
      </c>
      <c r="E65" s="8" t="s">
        <v>24</v>
      </c>
      <c r="F65" s="8"/>
      <c r="G65" s="31">
        <v>150</v>
      </c>
      <c r="H65" s="31"/>
      <c r="I65" s="31" t="s">
        <v>765</v>
      </c>
      <c r="J65" s="31">
        <v>140</v>
      </c>
      <c r="K65">
        <v>556</v>
      </c>
      <c r="L65" s="7">
        <v>45082</v>
      </c>
      <c r="M65" s="8" t="s">
        <v>88</v>
      </c>
      <c r="N65" s="8" t="s">
        <v>766</v>
      </c>
      <c r="O65" s="8" t="s">
        <v>767</v>
      </c>
      <c r="P65" s="8" t="s">
        <v>762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768</v>
      </c>
      <c r="E66" s="8" t="s">
        <v>769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766</v>
      </c>
      <c r="O66" s="8" t="s">
        <v>767</v>
      </c>
      <c r="P66" s="8" t="s">
        <v>762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770</v>
      </c>
      <c r="E67" s="8" t="s">
        <v>771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766</v>
      </c>
      <c r="O67" s="8" t="s">
        <v>762</v>
      </c>
      <c r="P67" s="8" t="s">
        <v>763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772</v>
      </c>
      <c r="P68" s="8" t="s">
        <v>773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766</v>
      </c>
      <c r="O69" s="8" t="s">
        <v>772</v>
      </c>
      <c r="P69" s="8" t="s">
        <v>773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766</v>
      </c>
      <c r="O70" s="8" t="s">
        <v>772</v>
      </c>
      <c r="P70" s="8" t="s">
        <v>773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766</v>
      </c>
      <c r="O71" s="8" t="s">
        <v>393</v>
      </c>
      <c r="P71" s="8" t="s">
        <v>763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774</v>
      </c>
      <c r="P72" s="8" t="s">
        <v>763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775</v>
      </c>
      <c r="N74" s="8" t="s">
        <v>485</v>
      </c>
      <c r="O74" s="8" t="s">
        <v>759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739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31" t="s">
        <v>65</v>
      </c>
      <c r="R83" s="331"/>
      <c r="S83" s="331"/>
      <c r="T83" s="285"/>
      <c r="U83" s="236">
        <f>R82-U81</f>
        <v>234.90000000000009</v>
      </c>
    </row>
    <row r="84" spans="1:21" ht="15.75" x14ac:dyDescent="0.25">
      <c r="F84" s="331" t="s">
        <v>65</v>
      </c>
      <c r="G84" s="331"/>
      <c r="H84" s="331"/>
      <c r="I84" s="285"/>
      <c r="J84" s="236">
        <f>G83-J82</f>
        <v>140.5</v>
      </c>
    </row>
    <row r="86" spans="1:21" ht="23.25" x14ac:dyDescent="0.35">
      <c r="N86" s="343" t="s">
        <v>121</v>
      </c>
      <c r="O86" s="343"/>
      <c r="P86" s="343"/>
      <c r="Q86" s="343"/>
    </row>
    <row r="87" spans="1:21" ht="23.25" x14ac:dyDescent="0.35">
      <c r="C87" s="343" t="s">
        <v>120</v>
      </c>
      <c r="D87" s="343"/>
      <c r="E87" s="343"/>
      <c r="F87" s="343"/>
      <c r="L87" s="4" t="s">
        <v>305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653</v>
      </c>
      <c r="T87" s="284" t="s">
        <v>398</v>
      </c>
      <c r="U87" s="4" t="s">
        <v>692</v>
      </c>
    </row>
    <row r="88" spans="1:21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398</v>
      </c>
      <c r="J88" s="4" t="s">
        <v>692</v>
      </c>
      <c r="L88" s="7">
        <v>45139</v>
      </c>
      <c r="M88" s="8" t="s">
        <v>241</v>
      </c>
      <c r="N88" s="8" t="s">
        <v>14</v>
      </c>
      <c r="O88" s="8" t="s">
        <v>694</v>
      </c>
      <c r="P88" s="8" t="s">
        <v>28</v>
      </c>
      <c r="Q88" s="8"/>
      <c r="R88" s="31">
        <v>160</v>
      </c>
      <c r="S88" s="8">
        <v>642</v>
      </c>
      <c r="T88" s="31" t="s">
        <v>694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776</v>
      </c>
      <c r="E89" s="8" t="s">
        <v>777</v>
      </c>
      <c r="F89" s="8"/>
      <c r="G89" s="290">
        <v>345</v>
      </c>
      <c r="H89" s="8">
        <v>617</v>
      </c>
      <c r="I89" s="10" t="s">
        <v>778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779</v>
      </c>
      <c r="P89" s="8" t="s">
        <v>669</v>
      </c>
      <c r="Q89" s="8"/>
      <c r="R89" s="31">
        <v>150</v>
      </c>
      <c r="S89" s="8">
        <v>658</v>
      </c>
      <c r="T89" s="31" t="s">
        <v>780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776</v>
      </c>
      <c r="F90" s="8"/>
      <c r="G90" s="290">
        <v>200</v>
      </c>
      <c r="H90" s="8">
        <v>637</v>
      </c>
      <c r="I90" s="10" t="s">
        <v>780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779</v>
      </c>
      <c r="P90" s="8" t="s">
        <v>669</v>
      </c>
      <c r="Q90" s="8"/>
      <c r="R90" s="31">
        <v>150</v>
      </c>
      <c r="S90" s="8">
        <v>658</v>
      </c>
      <c r="T90" s="31" t="s">
        <v>780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776</v>
      </c>
      <c r="F91" s="8"/>
      <c r="G91" s="291">
        <v>200</v>
      </c>
      <c r="H91" s="8">
        <v>637</v>
      </c>
      <c r="I91" s="31" t="s">
        <v>780</v>
      </c>
      <c r="J91" s="31">
        <v>180</v>
      </c>
      <c r="L91" s="7">
        <v>45139</v>
      </c>
      <c r="M91" s="8" t="s">
        <v>260</v>
      </c>
      <c r="N91" s="8" t="s">
        <v>485</v>
      </c>
      <c r="O91" s="8" t="s">
        <v>779</v>
      </c>
      <c r="P91" s="8" t="s">
        <v>669</v>
      </c>
      <c r="Q91" s="8"/>
      <c r="R91" s="31">
        <v>150</v>
      </c>
      <c r="S91" s="8">
        <v>658</v>
      </c>
      <c r="T91" s="31" t="s">
        <v>780</v>
      </c>
      <c r="U91" s="31">
        <v>140</v>
      </c>
    </row>
    <row r="92" spans="1:21" x14ac:dyDescent="0.25">
      <c r="A92" s="7">
        <v>45125</v>
      </c>
      <c r="B92" s="8" t="s">
        <v>781</v>
      </c>
      <c r="C92" s="8" t="s">
        <v>782</v>
      </c>
      <c r="D92" s="8" t="s">
        <v>783</v>
      </c>
      <c r="E92" s="8" t="s">
        <v>203</v>
      </c>
      <c r="F92" s="8"/>
      <c r="G92" s="291">
        <v>520</v>
      </c>
      <c r="H92" s="8">
        <v>627</v>
      </c>
      <c r="I92" s="31" t="s">
        <v>784</v>
      </c>
      <c r="J92" s="31">
        <v>410</v>
      </c>
      <c r="L92" s="7">
        <v>45139</v>
      </c>
      <c r="M92" s="8" t="s">
        <v>260</v>
      </c>
      <c r="N92" s="8" t="s">
        <v>485</v>
      </c>
      <c r="O92" s="8" t="s">
        <v>779</v>
      </c>
      <c r="P92" s="8" t="s">
        <v>203</v>
      </c>
      <c r="Q92" s="8"/>
      <c r="R92" s="31">
        <v>600</v>
      </c>
      <c r="S92" s="8">
        <v>658</v>
      </c>
      <c r="T92" s="31" t="s">
        <v>780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785</v>
      </c>
      <c r="E93" s="8" t="s">
        <v>786</v>
      </c>
      <c r="F93" s="8"/>
      <c r="G93" s="291">
        <v>150</v>
      </c>
      <c r="H93" s="8">
        <v>646</v>
      </c>
      <c r="I93" s="31"/>
      <c r="J93" s="31">
        <v>140</v>
      </c>
      <c r="L93" s="7">
        <v>45139</v>
      </c>
      <c r="M93" s="8" t="s">
        <v>611</v>
      </c>
      <c r="N93" s="8" t="s">
        <v>612</v>
      </c>
      <c r="O93" s="8" t="s">
        <v>779</v>
      </c>
      <c r="P93" s="8" t="s">
        <v>203</v>
      </c>
      <c r="Q93" s="8"/>
      <c r="R93" s="31">
        <v>600</v>
      </c>
      <c r="S93" s="8">
        <v>658</v>
      </c>
      <c r="T93" s="31" t="s">
        <v>780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785</v>
      </c>
      <c r="E94" s="8" t="s">
        <v>786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787</v>
      </c>
      <c r="N94" s="8" t="s">
        <v>274</v>
      </c>
      <c r="O94" s="8" t="s">
        <v>788</v>
      </c>
      <c r="P94" s="8" t="s">
        <v>331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349</v>
      </c>
      <c r="P95" s="8" t="s">
        <v>789</v>
      </c>
      <c r="Q95" s="8"/>
      <c r="R95" s="31">
        <v>180</v>
      </c>
      <c r="S95" s="17">
        <v>673</v>
      </c>
      <c r="T95" s="31" t="s">
        <v>790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791</v>
      </c>
      <c r="N96" s="64" t="s">
        <v>250</v>
      </c>
      <c r="O96" s="64" t="s">
        <v>779</v>
      </c>
      <c r="P96" s="64" t="s">
        <v>792</v>
      </c>
      <c r="Q96" s="64" t="s">
        <v>393</v>
      </c>
      <c r="R96" s="31">
        <v>690</v>
      </c>
      <c r="S96" s="8">
        <v>658</v>
      </c>
      <c r="T96" s="31" t="s">
        <v>780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779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780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793</v>
      </c>
      <c r="P98" s="8" t="s">
        <v>38</v>
      </c>
      <c r="Q98" s="8"/>
      <c r="R98" s="31">
        <v>200</v>
      </c>
      <c r="S98" s="8">
        <v>677</v>
      </c>
      <c r="T98" s="31" t="s">
        <v>794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795</v>
      </c>
      <c r="P99" s="8" t="s">
        <v>796</v>
      </c>
      <c r="Q99" s="8"/>
      <c r="R99" s="31">
        <v>230</v>
      </c>
      <c r="S99" s="8">
        <v>676</v>
      </c>
      <c r="T99" s="31" t="s">
        <v>797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795</v>
      </c>
      <c r="P100" s="8" t="s">
        <v>796</v>
      </c>
      <c r="Q100" s="8"/>
      <c r="R100" s="31">
        <v>230</v>
      </c>
      <c r="S100" s="8">
        <v>676</v>
      </c>
      <c r="T100" s="31" t="s">
        <v>797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798</v>
      </c>
      <c r="P101" s="8" t="s">
        <v>28</v>
      </c>
      <c r="Q101" s="8"/>
      <c r="R101" s="31">
        <v>114</v>
      </c>
      <c r="S101" s="280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798</v>
      </c>
      <c r="P102" s="8" t="s">
        <v>28</v>
      </c>
      <c r="Q102" s="8"/>
      <c r="R102" s="31">
        <v>114</v>
      </c>
      <c r="S102" s="280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471</v>
      </c>
      <c r="P103" s="8" t="s">
        <v>589</v>
      </c>
      <c r="Q103" s="8"/>
      <c r="R103" s="31">
        <v>280</v>
      </c>
      <c r="S103" s="8">
        <v>666</v>
      </c>
      <c r="T103" s="31" t="s">
        <v>799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800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801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798</v>
      </c>
      <c r="P105" s="8" t="s">
        <v>28</v>
      </c>
      <c r="Q105" s="8"/>
      <c r="R105" s="31">
        <v>114</v>
      </c>
      <c r="S105" s="280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694</v>
      </c>
      <c r="P106" s="8" t="s">
        <v>28</v>
      </c>
      <c r="Q106" s="8"/>
      <c r="R106" s="31">
        <v>160</v>
      </c>
      <c r="S106" s="29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802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694</v>
      </c>
      <c r="P108" s="8" t="s">
        <v>28</v>
      </c>
      <c r="Q108" s="8"/>
      <c r="R108" s="31">
        <v>140</v>
      </c>
      <c r="S108" s="29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31" t="s">
        <v>65</v>
      </c>
      <c r="R112" s="331"/>
      <c r="S112" s="331"/>
      <c r="T112" s="285"/>
      <c r="U112" s="236">
        <f>R111-U110</f>
        <v>312.38000000000011</v>
      </c>
    </row>
    <row r="113" spans="1:21" ht="15.75" x14ac:dyDescent="0.25">
      <c r="F113" s="331" t="s">
        <v>65</v>
      </c>
      <c r="G113" s="331"/>
      <c r="H113" s="331"/>
      <c r="I113" s="285"/>
      <c r="J113" s="236">
        <f>G112-J111</f>
        <v>169.34999999999991</v>
      </c>
    </row>
    <row r="115" spans="1:21" ht="23.25" x14ac:dyDescent="0.35">
      <c r="N115" s="343" t="s">
        <v>244</v>
      </c>
      <c r="O115" s="343"/>
      <c r="P115" s="343"/>
      <c r="Q115" s="343"/>
    </row>
    <row r="116" spans="1:21" ht="23.25" x14ac:dyDescent="0.35">
      <c r="C116" s="343" t="s">
        <v>141</v>
      </c>
      <c r="D116" s="343"/>
      <c r="E116" s="343"/>
      <c r="F116" s="343"/>
      <c r="L116" s="4" t="s">
        <v>305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4" t="s">
        <v>398</v>
      </c>
      <c r="U116" s="4" t="s">
        <v>692</v>
      </c>
    </row>
    <row r="117" spans="1:21" x14ac:dyDescent="0.25">
      <c r="A117" s="4" t="s">
        <v>305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4" t="s">
        <v>398</v>
      </c>
      <c r="J117" s="4" t="s">
        <v>692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669</v>
      </c>
      <c r="Q117" s="8">
        <v>7807025379</v>
      </c>
      <c r="R117" s="31">
        <v>150</v>
      </c>
      <c r="S117" s="8">
        <v>732</v>
      </c>
      <c r="T117" s="31" t="s">
        <v>780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803</v>
      </c>
      <c r="D118" s="8" t="s">
        <v>132</v>
      </c>
      <c r="E118" s="8" t="s">
        <v>669</v>
      </c>
      <c r="F118" s="8"/>
      <c r="G118" s="31">
        <v>150</v>
      </c>
      <c r="H118" s="8">
        <v>691</v>
      </c>
      <c r="I118" s="31" t="s">
        <v>804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669</v>
      </c>
      <c r="Q118" s="8">
        <v>7807025379</v>
      </c>
      <c r="R118" s="31">
        <v>210</v>
      </c>
      <c r="S118" s="8">
        <v>732</v>
      </c>
      <c r="T118" s="31" t="s">
        <v>780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669</v>
      </c>
      <c r="F119" s="8"/>
      <c r="G119" s="31">
        <v>150</v>
      </c>
      <c r="H119" s="8">
        <v>691</v>
      </c>
      <c r="I119" s="31" t="s">
        <v>804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669</v>
      </c>
      <c r="Q119" s="8">
        <v>7807025379</v>
      </c>
      <c r="R119" s="31">
        <v>210</v>
      </c>
      <c r="S119" s="8">
        <v>732</v>
      </c>
      <c r="T119" s="31" t="s">
        <v>780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805</v>
      </c>
      <c r="D120" s="8" t="s">
        <v>806</v>
      </c>
      <c r="E120" s="8" t="s">
        <v>203</v>
      </c>
      <c r="F120" s="8"/>
      <c r="G120" s="31">
        <v>520</v>
      </c>
      <c r="H120" s="8">
        <v>680</v>
      </c>
      <c r="I120" s="31" t="s">
        <v>746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598</v>
      </c>
      <c r="Q120" s="8">
        <v>7807025502</v>
      </c>
      <c r="R120" s="31">
        <v>480</v>
      </c>
      <c r="S120" s="8">
        <v>732</v>
      </c>
      <c r="T120" s="31" t="s">
        <v>780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807</v>
      </c>
      <c r="E121" s="8" t="s">
        <v>808</v>
      </c>
      <c r="F121" s="8"/>
      <c r="G121" s="31">
        <v>200</v>
      </c>
      <c r="H121" s="8">
        <v>706</v>
      </c>
      <c r="I121" s="31" t="s">
        <v>809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810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811</v>
      </c>
      <c r="E122" s="8" t="s">
        <v>776</v>
      </c>
      <c r="F122" s="8"/>
      <c r="G122" s="31">
        <v>160</v>
      </c>
      <c r="H122" s="29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784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811</v>
      </c>
      <c r="E123" s="8" t="s">
        <v>776</v>
      </c>
      <c r="F123" s="8"/>
      <c r="G123" s="31">
        <v>160</v>
      </c>
      <c r="H123" s="293">
        <v>745</v>
      </c>
      <c r="I123" s="31"/>
      <c r="J123" s="31">
        <v>150</v>
      </c>
      <c r="L123" s="7">
        <v>45206</v>
      </c>
      <c r="M123" s="8" t="s">
        <v>459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804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690</v>
      </c>
      <c r="E125" s="8" t="s">
        <v>398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812</v>
      </c>
      <c r="P125" s="8" t="s">
        <v>813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814</v>
      </c>
      <c r="C126" s="8" t="s">
        <v>34</v>
      </c>
      <c r="D126" s="8" t="s">
        <v>690</v>
      </c>
      <c r="E126" s="8" t="s">
        <v>398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812</v>
      </c>
      <c r="P126" s="8" t="s">
        <v>813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694</v>
      </c>
      <c r="E127" s="8" t="s">
        <v>28</v>
      </c>
      <c r="F127" s="8"/>
      <c r="G127" s="31">
        <v>160</v>
      </c>
      <c r="H127" s="8">
        <v>694</v>
      </c>
      <c r="I127" s="31" t="s">
        <v>694</v>
      </c>
      <c r="J127" s="31">
        <v>150</v>
      </c>
      <c r="L127" s="7">
        <v>45211</v>
      </c>
      <c r="M127" s="8" t="s">
        <v>815</v>
      </c>
      <c r="N127" s="8" t="s">
        <v>14</v>
      </c>
      <c r="O127" s="8" t="s">
        <v>816</v>
      </c>
      <c r="P127" s="8" t="s">
        <v>817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807</v>
      </c>
      <c r="E128" s="8" t="s">
        <v>808</v>
      </c>
      <c r="F128" s="8"/>
      <c r="G128" s="31">
        <v>200</v>
      </c>
      <c r="H128" s="8">
        <v>730</v>
      </c>
      <c r="I128" s="31" t="s">
        <v>809</v>
      </c>
      <c r="J128" s="31">
        <v>190</v>
      </c>
      <c r="L128" s="7">
        <v>45211</v>
      </c>
      <c r="M128" s="8" t="s">
        <v>459</v>
      </c>
      <c r="N128" s="8" t="s">
        <v>27</v>
      </c>
      <c r="O128" s="8" t="s">
        <v>690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690</v>
      </c>
      <c r="E129" s="8" t="s">
        <v>776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780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690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459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780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690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780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690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818</v>
      </c>
      <c r="P132" s="14" t="s">
        <v>819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820</v>
      </c>
      <c r="D133" s="8" t="s">
        <v>690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459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821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694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694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816</v>
      </c>
      <c r="P135" s="8" t="s">
        <v>38</v>
      </c>
      <c r="Q135" s="8"/>
      <c r="R135" s="31">
        <v>150</v>
      </c>
      <c r="S135" s="293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822</v>
      </c>
      <c r="E136" s="8" t="s">
        <v>823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824</v>
      </c>
      <c r="P136" s="8" t="s">
        <v>593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825</v>
      </c>
      <c r="E137" s="8" t="s">
        <v>593</v>
      </c>
      <c r="F137" s="8">
        <v>140179</v>
      </c>
      <c r="G137" s="31">
        <v>350</v>
      </c>
      <c r="H137" s="8">
        <v>734</v>
      </c>
      <c r="I137" s="31" t="s">
        <v>826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94" t="s">
        <v>14</v>
      </c>
      <c r="D138" s="8" t="s">
        <v>827</v>
      </c>
      <c r="E138" s="8" t="s">
        <v>776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94" t="s">
        <v>14</v>
      </c>
      <c r="D139" s="8" t="s">
        <v>827</v>
      </c>
      <c r="E139" s="8" t="s">
        <v>776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94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798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94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798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807</v>
      </c>
      <c r="P142" s="8" t="s">
        <v>828</v>
      </c>
      <c r="Q142" s="8"/>
      <c r="R142" s="31">
        <v>200</v>
      </c>
      <c r="S142" s="8">
        <v>794</v>
      </c>
      <c r="T142" s="31" t="s">
        <v>809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669</v>
      </c>
      <c r="Q143" s="12">
        <v>7807025839</v>
      </c>
      <c r="R143" s="31">
        <v>150</v>
      </c>
      <c r="S143" s="46">
        <v>768</v>
      </c>
      <c r="T143" s="31" t="s">
        <v>780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829</v>
      </c>
      <c r="N144" s="8" t="s">
        <v>830</v>
      </c>
      <c r="O144" s="8" t="s">
        <v>132</v>
      </c>
      <c r="P144" s="8" t="s">
        <v>550</v>
      </c>
      <c r="Q144" s="12">
        <v>7807025876</v>
      </c>
      <c r="R144" s="31">
        <v>600</v>
      </c>
      <c r="S144" s="46">
        <v>768</v>
      </c>
      <c r="T144" s="31" t="s">
        <v>780</v>
      </c>
      <c r="U144" s="31">
        <v>550</v>
      </c>
    </row>
    <row r="145" spans="1:21" ht="15.75" x14ac:dyDescent="0.25">
      <c r="F145" s="331" t="s">
        <v>65</v>
      </c>
      <c r="G145" s="331"/>
      <c r="H145" s="331"/>
      <c r="I145" s="285"/>
      <c r="J145" s="236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5"/>
      <c r="G146" s="295"/>
      <c r="H146" s="295"/>
      <c r="I146" s="295"/>
      <c r="J146" s="237"/>
      <c r="R146" s="98"/>
      <c r="S146" s="98"/>
      <c r="T146" s="98"/>
      <c r="U146" s="98"/>
    </row>
    <row r="147" spans="1:21" ht="15.75" x14ac:dyDescent="0.25">
      <c r="F147" s="295"/>
      <c r="G147" s="295"/>
      <c r="H147" s="295"/>
      <c r="I147" s="295"/>
      <c r="J147" s="237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5"/>
      <c r="G148" s="295"/>
      <c r="H148" s="295"/>
      <c r="I148" s="295"/>
      <c r="J148" s="237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5"/>
      <c r="G149" s="295"/>
      <c r="H149" s="295"/>
      <c r="I149" s="295"/>
      <c r="J149" s="237"/>
      <c r="Q149" s="331" t="s">
        <v>65</v>
      </c>
      <c r="R149" s="331"/>
      <c r="S149" s="331"/>
      <c r="T149" s="285"/>
      <c r="U149" s="236">
        <f>R148-U147</f>
        <v>842.92000000000007</v>
      </c>
    </row>
    <row r="152" spans="1:21" ht="23.25" x14ac:dyDescent="0.35">
      <c r="C152" s="343" t="s">
        <v>146</v>
      </c>
      <c r="D152" s="343"/>
      <c r="E152" s="343"/>
      <c r="F152" s="343"/>
      <c r="N152" s="343" t="s">
        <v>276</v>
      </c>
      <c r="O152" s="343"/>
      <c r="P152" s="343"/>
      <c r="Q152" s="343"/>
    </row>
    <row r="153" spans="1:21" x14ac:dyDescent="0.25">
      <c r="A153" s="4" t="s">
        <v>305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653</v>
      </c>
      <c r="I153" s="284" t="s">
        <v>398</v>
      </c>
      <c r="J153" s="4" t="s">
        <v>692</v>
      </c>
      <c r="L153" s="4" t="s">
        <v>305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653</v>
      </c>
      <c r="T153" s="284" t="s">
        <v>398</v>
      </c>
      <c r="U153" s="4" t="s">
        <v>692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776</v>
      </c>
      <c r="E154" s="8" t="s">
        <v>831</v>
      </c>
      <c r="F154" s="8"/>
      <c r="G154" s="31">
        <v>580</v>
      </c>
      <c r="H154" s="8">
        <v>794</v>
      </c>
      <c r="I154" s="31" t="s">
        <v>809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824</v>
      </c>
      <c r="P154" s="8" t="s">
        <v>589</v>
      </c>
      <c r="Q154" s="8">
        <v>102748</v>
      </c>
      <c r="R154" s="31">
        <v>280</v>
      </c>
      <c r="S154" s="31"/>
      <c r="T154" s="280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832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694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824</v>
      </c>
      <c r="E156" s="8" t="s">
        <v>833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834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824</v>
      </c>
      <c r="E157" s="8" t="s">
        <v>833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776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816</v>
      </c>
      <c r="E158" s="8" t="s">
        <v>835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678</v>
      </c>
      <c r="N158" s="8"/>
      <c r="O158" s="8" t="s">
        <v>784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824</v>
      </c>
      <c r="E159" s="8" t="s">
        <v>833</v>
      </c>
      <c r="F159" s="8">
        <v>42690</v>
      </c>
      <c r="G159" s="31">
        <v>280</v>
      </c>
      <c r="H159" s="31"/>
      <c r="I159" s="280">
        <v>791</v>
      </c>
      <c r="J159" s="31">
        <v>260</v>
      </c>
      <c r="L159" s="7">
        <v>45271</v>
      </c>
      <c r="M159" s="8" t="s">
        <v>604</v>
      </c>
      <c r="N159" s="8" t="s">
        <v>14</v>
      </c>
      <c r="O159" s="8" t="s">
        <v>816</v>
      </c>
      <c r="P159" s="8" t="s">
        <v>589</v>
      </c>
      <c r="Q159" s="8"/>
      <c r="R159" s="31">
        <v>150</v>
      </c>
      <c r="S159" s="31"/>
      <c r="T159" s="31"/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824</v>
      </c>
      <c r="E160" s="8" t="s">
        <v>833</v>
      </c>
      <c r="F160" s="8">
        <v>102744</v>
      </c>
      <c r="G160" s="31">
        <v>140</v>
      </c>
      <c r="H160" s="31"/>
      <c r="I160" s="280">
        <v>791</v>
      </c>
      <c r="J160" s="31">
        <v>130</v>
      </c>
      <c r="L160" s="7">
        <v>45275</v>
      </c>
      <c r="M160" s="8" t="s">
        <v>604</v>
      </c>
      <c r="N160" s="8" t="s">
        <v>14</v>
      </c>
      <c r="O160" s="8" t="s">
        <v>798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798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836</v>
      </c>
      <c r="P162" s="8" t="s">
        <v>28</v>
      </c>
      <c r="Q162" s="8"/>
      <c r="R162" s="31">
        <v>100</v>
      </c>
      <c r="S162" s="31"/>
      <c r="T162" s="28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604</v>
      </c>
      <c r="N163" s="8" t="s">
        <v>14</v>
      </c>
      <c r="O163" s="8" t="s">
        <v>836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837</v>
      </c>
      <c r="P164" s="8" t="s">
        <v>589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670</v>
      </c>
      <c r="N165" s="8" t="s">
        <v>671</v>
      </c>
      <c r="O165" s="8" t="s">
        <v>824</v>
      </c>
      <c r="P165" s="8" t="s">
        <v>838</v>
      </c>
      <c r="Q165" s="8">
        <v>102856</v>
      </c>
      <c r="R165" s="31">
        <v>250</v>
      </c>
      <c r="S165" s="31"/>
      <c r="T165" s="31"/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836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836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836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839</v>
      </c>
      <c r="P169" s="8" t="s">
        <v>840</v>
      </c>
      <c r="Q169" s="8"/>
      <c r="R169" s="31">
        <v>320</v>
      </c>
      <c r="S169" s="31"/>
      <c r="T169" s="31"/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574</v>
      </c>
      <c r="M170" s="8" t="s">
        <v>143</v>
      </c>
      <c r="N170" s="8" t="s">
        <v>37</v>
      </c>
      <c r="O170" s="8" t="s">
        <v>816</v>
      </c>
      <c r="P170" s="8" t="s">
        <v>841</v>
      </c>
      <c r="Q170" s="8"/>
      <c r="R170" s="31">
        <v>150</v>
      </c>
      <c r="S170" s="31"/>
      <c r="T170" s="31"/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574</v>
      </c>
      <c r="M171" s="8" t="s">
        <v>225</v>
      </c>
      <c r="N171" s="8" t="s">
        <v>45</v>
      </c>
      <c r="O171" s="8" t="s">
        <v>798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574</v>
      </c>
      <c r="M172" s="8" t="s">
        <v>747</v>
      </c>
      <c r="N172" s="8" t="s">
        <v>18</v>
      </c>
      <c r="O172" s="8" t="s">
        <v>798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842</v>
      </c>
      <c r="P173" s="8" t="s">
        <v>593</v>
      </c>
      <c r="Q173" s="8"/>
      <c r="R173" s="31">
        <v>220</v>
      </c>
      <c r="S173" s="31"/>
      <c r="T173" s="31"/>
      <c r="U173" s="31">
        <v>200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747</v>
      </c>
      <c r="N174" s="8" t="s">
        <v>18</v>
      </c>
      <c r="O174" s="8" t="s">
        <v>836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836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816</v>
      </c>
      <c r="P176" s="8" t="s">
        <v>817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798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798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/>
      <c r="M179" s="8"/>
      <c r="N179" s="8"/>
      <c r="O179" s="8"/>
      <c r="P179" s="8"/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/>
      <c r="M180" s="8"/>
      <c r="N180" s="8"/>
      <c r="O180" s="8"/>
      <c r="P180" s="8"/>
      <c r="Q180" s="8"/>
      <c r="R180" s="31"/>
      <c r="S180" s="31"/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4534</v>
      </c>
      <c r="S182" s="25">
        <f>SUM(S168:S181)</f>
        <v>0</v>
      </c>
      <c r="T182" s="25"/>
      <c r="U182" s="25">
        <f>SUM(U154:U181)</f>
        <v>4210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4488.66</v>
      </c>
      <c r="S183" s="10"/>
      <c r="T183" s="10"/>
      <c r="U183" s="10"/>
    </row>
    <row r="184" spans="1:21" ht="15.75" x14ac:dyDescent="0.25">
      <c r="F184" s="331" t="s">
        <v>65</v>
      </c>
      <c r="G184" s="331"/>
      <c r="H184" s="331"/>
      <c r="I184" s="285"/>
      <c r="J184" s="236">
        <f>G183-J182</f>
        <v>105.75999999999999</v>
      </c>
      <c r="Q184" s="331" t="s">
        <v>65</v>
      </c>
      <c r="R184" s="331"/>
      <c r="S184" s="331"/>
      <c r="T184" s="285"/>
      <c r="U184" s="236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30" zoomScale="80" zoomScaleNormal="80" workbookViewId="0">
      <selection activeCell="S146" sqref="S146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1</v>
      </c>
      <c r="O1" s="343"/>
      <c r="P1" s="343"/>
      <c r="Q1" s="343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398</v>
      </c>
      <c r="J2" s="4" t="s">
        <v>692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498</v>
      </c>
      <c r="T2" s="284" t="s">
        <v>398</v>
      </c>
      <c r="U2" s="4" t="s">
        <v>692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843</v>
      </c>
      <c r="E3" s="8" t="s">
        <v>844</v>
      </c>
      <c r="F3" s="8"/>
      <c r="G3" s="31">
        <v>300</v>
      </c>
      <c r="H3" s="8">
        <v>471</v>
      </c>
      <c r="I3" s="31" t="s">
        <v>845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846</v>
      </c>
      <c r="P3" s="8" t="s">
        <v>847</v>
      </c>
      <c r="Q3" s="8">
        <v>56984</v>
      </c>
      <c r="R3" s="31">
        <v>130</v>
      </c>
      <c r="S3" s="8">
        <v>513</v>
      </c>
      <c r="T3" s="31" t="s">
        <v>848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843</v>
      </c>
      <c r="E4" s="8" t="s">
        <v>849</v>
      </c>
      <c r="F4" s="8"/>
      <c r="G4" s="31">
        <v>420</v>
      </c>
      <c r="H4" s="8">
        <v>471</v>
      </c>
      <c r="I4" s="31" t="s">
        <v>845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846</v>
      </c>
      <c r="P4" s="8" t="s">
        <v>847</v>
      </c>
      <c r="Q4" s="8"/>
      <c r="R4" s="31">
        <v>250</v>
      </c>
      <c r="S4" s="8">
        <v>513</v>
      </c>
      <c r="T4" s="31" t="s">
        <v>848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850</v>
      </c>
      <c r="E5" s="8" t="s">
        <v>72</v>
      </c>
      <c r="F5" s="8"/>
      <c r="G5" s="31">
        <v>260</v>
      </c>
      <c r="H5" s="8">
        <v>471</v>
      </c>
      <c r="I5" s="31" t="s">
        <v>845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691</v>
      </c>
      <c r="P5" s="8" t="s">
        <v>847</v>
      </c>
      <c r="Q5" s="8"/>
      <c r="R5" s="31">
        <v>150</v>
      </c>
      <c r="S5" s="8">
        <v>513</v>
      </c>
      <c r="T5" s="31" t="s">
        <v>848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850</v>
      </c>
      <c r="E6" s="8" t="s">
        <v>72</v>
      </c>
      <c r="F6" s="8"/>
      <c r="G6" s="31">
        <v>260</v>
      </c>
      <c r="H6" s="8">
        <v>471</v>
      </c>
      <c r="I6" s="31" t="s">
        <v>845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851</v>
      </c>
      <c r="P6" s="8" t="s">
        <v>186</v>
      </c>
      <c r="Q6" s="8">
        <v>6296</v>
      </c>
      <c r="R6" s="31">
        <v>350</v>
      </c>
      <c r="S6" s="8">
        <v>513</v>
      </c>
      <c r="T6" s="31" t="s">
        <v>848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852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853</v>
      </c>
      <c r="R25" s="25">
        <f>R24*0.95</f>
        <v>836</v>
      </c>
      <c r="S25" s="10"/>
      <c r="T25" s="10"/>
      <c r="U25" s="10"/>
    </row>
    <row r="26" spans="1:32" ht="15.75" x14ac:dyDescent="0.25">
      <c r="F26" s="331" t="s">
        <v>65</v>
      </c>
      <c r="G26" s="331"/>
      <c r="H26" s="331"/>
      <c r="I26" s="285"/>
      <c r="J26" s="236">
        <f>G25-J24</f>
        <v>18</v>
      </c>
      <c r="Q26" s="331" t="s">
        <v>65</v>
      </c>
      <c r="R26" s="331"/>
      <c r="S26" s="331"/>
      <c r="T26" s="285"/>
      <c r="U26" s="236">
        <f>R25-U24</f>
        <v>31</v>
      </c>
    </row>
    <row r="30" spans="1:32" ht="26.25" x14ac:dyDescent="0.4">
      <c r="C30" s="343" t="s">
        <v>703</v>
      </c>
      <c r="D30" s="343"/>
      <c r="E30" s="343"/>
      <c r="F30" s="343"/>
      <c r="H30" s="296" t="s">
        <v>854</v>
      </c>
      <c r="I30" s="296">
        <v>544</v>
      </c>
      <c r="N30" s="343" t="s">
        <v>67</v>
      </c>
      <c r="O30" s="343"/>
      <c r="P30" s="343"/>
      <c r="Q30" s="343"/>
      <c r="R30" s="297">
        <v>562</v>
      </c>
    </row>
    <row r="31" spans="1:32" x14ac:dyDescent="0.25">
      <c r="A31" s="4" t="s">
        <v>305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653</v>
      </c>
      <c r="I31" s="284" t="s">
        <v>398</v>
      </c>
      <c r="J31" s="4" t="s">
        <v>692</v>
      </c>
      <c r="L31" s="4" t="s">
        <v>305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653</v>
      </c>
      <c r="T31" s="284" t="s">
        <v>398</v>
      </c>
      <c r="U31" s="4" t="s">
        <v>692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843</v>
      </c>
      <c r="E32" s="8" t="s">
        <v>38</v>
      </c>
      <c r="F32" s="8"/>
      <c r="G32" s="31">
        <v>180</v>
      </c>
      <c r="H32" s="31"/>
      <c r="I32" s="31" t="s">
        <v>855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856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638</v>
      </c>
      <c r="E33" s="8" t="s">
        <v>598</v>
      </c>
      <c r="F33" s="8">
        <v>6669</v>
      </c>
      <c r="G33" s="31">
        <v>350</v>
      </c>
      <c r="H33" s="31"/>
      <c r="I33" s="31" t="s">
        <v>855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857</v>
      </c>
      <c r="P33" s="8" t="s">
        <v>598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858</v>
      </c>
      <c r="E34" s="8" t="s">
        <v>556</v>
      </c>
      <c r="F34" s="8"/>
      <c r="G34" s="31">
        <v>400</v>
      </c>
      <c r="H34" s="31"/>
      <c r="I34" s="31" t="s">
        <v>855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857</v>
      </c>
      <c r="P34" s="8" t="s">
        <v>472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856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859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859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859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31" t="s">
        <v>65</v>
      </c>
      <c r="G55" s="331"/>
      <c r="H55" s="331"/>
      <c r="I55" s="285"/>
      <c r="J55" s="236">
        <f>G54-J53</f>
        <v>28.5</v>
      </c>
      <c r="Q55" s="331" t="s">
        <v>65</v>
      </c>
      <c r="R55" s="331"/>
      <c r="S55" s="331"/>
      <c r="T55" s="285"/>
      <c r="U55" s="236">
        <f>R54-U53</f>
        <v>80</v>
      </c>
    </row>
    <row r="59" spans="1:21" ht="23.25" x14ac:dyDescent="0.35">
      <c r="C59" s="343" t="s">
        <v>191</v>
      </c>
      <c r="D59" s="343"/>
      <c r="E59" s="343"/>
      <c r="F59" s="343"/>
      <c r="N59" s="343" t="s">
        <v>98</v>
      </c>
      <c r="O59" s="343"/>
      <c r="P59" s="343"/>
      <c r="Q59" s="343"/>
    </row>
    <row r="60" spans="1:21" x14ac:dyDescent="0.25">
      <c r="A60" s="4" t="s">
        <v>305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653</v>
      </c>
      <c r="I60" s="284" t="s">
        <v>11</v>
      </c>
      <c r="J60" s="4" t="s">
        <v>692</v>
      </c>
      <c r="L60" s="4" t="s">
        <v>305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653</v>
      </c>
      <c r="T60" s="284" t="s">
        <v>398</v>
      </c>
      <c r="U60" s="4" t="s">
        <v>692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860</v>
      </c>
      <c r="E61" s="8" t="s">
        <v>861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860</v>
      </c>
      <c r="E62" s="8" t="s">
        <v>861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8" t="s">
        <v>862</v>
      </c>
      <c r="E63" s="8" t="s">
        <v>861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863</v>
      </c>
      <c r="E64" s="8" t="s">
        <v>861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863</v>
      </c>
      <c r="E65" s="8" t="s">
        <v>861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864</v>
      </c>
      <c r="E66" s="8" t="s">
        <v>307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31" t="s">
        <v>65</v>
      </c>
      <c r="G84" s="331"/>
      <c r="H84" s="331"/>
      <c r="I84" s="285"/>
      <c r="J84" s="236">
        <f>G83-J82</f>
        <v>56.5</v>
      </c>
      <c r="Q84" s="331" t="s">
        <v>65</v>
      </c>
      <c r="R84" s="331"/>
      <c r="S84" s="331"/>
      <c r="T84" s="285"/>
      <c r="U84" s="236">
        <f>R83-U82</f>
        <v>0</v>
      </c>
    </row>
    <row r="87" spans="1:22" ht="23.25" x14ac:dyDescent="0.35">
      <c r="C87" s="343" t="s">
        <v>120</v>
      </c>
      <c r="D87" s="343"/>
      <c r="E87" s="343"/>
      <c r="F87" s="343"/>
      <c r="N87" s="343" t="s">
        <v>121</v>
      </c>
      <c r="O87" s="343"/>
      <c r="P87" s="343"/>
      <c r="Q87" s="343"/>
    </row>
    <row r="88" spans="1:22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653</v>
      </c>
      <c r="I88" s="284" t="s">
        <v>398</v>
      </c>
      <c r="J88" s="4" t="s">
        <v>692</v>
      </c>
      <c r="L88" s="4" t="s">
        <v>305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653</v>
      </c>
      <c r="T88" s="284" t="s">
        <v>11</v>
      </c>
      <c r="U88" s="4" t="s">
        <v>692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865</v>
      </c>
      <c r="P89" s="8" t="s">
        <v>629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866</v>
      </c>
      <c r="P90" s="8" t="s">
        <v>691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857</v>
      </c>
      <c r="P91" s="8" t="s">
        <v>867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299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31" t="s">
        <v>65</v>
      </c>
      <c r="G112" s="331"/>
      <c r="H112" s="331"/>
      <c r="I112" s="285"/>
      <c r="J112" s="236">
        <f>G111-J110</f>
        <v>0</v>
      </c>
      <c r="Q112" s="331" t="s">
        <v>65</v>
      </c>
      <c r="R112" s="331"/>
      <c r="S112" s="331"/>
      <c r="T112" s="285"/>
      <c r="U112" s="236">
        <f>R111-U110</f>
        <v>21</v>
      </c>
    </row>
    <row r="115" spans="1:21" ht="23.25" x14ac:dyDescent="0.35">
      <c r="C115" s="343" t="s">
        <v>141</v>
      </c>
      <c r="D115" s="343"/>
      <c r="E115" s="343"/>
      <c r="F115" s="343"/>
      <c r="N115" s="343" t="s">
        <v>244</v>
      </c>
      <c r="O115" s="343"/>
      <c r="P115" s="343"/>
      <c r="Q115" s="343"/>
    </row>
    <row r="116" spans="1:21" x14ac:dyDescent="0.25">
      <c r="A116" s="4" t="s">
        <v>305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653</v>
      </c>
      <c r="I116" s="284" t="s">
        <v>398</v>
      </c>
      <c r="J116" s="4" t="s">
        <v>692</v>
      </c>
      <c r="L116" s="4" t="s">
        <v>305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653</v>
      </c>
      <c r="T116" s="284" t="s">
        <v>11</v>
      </c>
      <c r="U116" s="4" t="s">
        <v>692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843</v>
      </c>
      <c r="E117" s="8" t="s">
        <v>761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868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866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868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843</v>
      </c>
      <c r="E119" s="8" t="s">
        <v>472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857</v>
      </c>
      <c r="P119" s="8" t="s">
        <v>869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870</v>
      </c>
      <c r="E120" s="8" t="s">
        <v>871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843</v>
      </c>
      <c r="E121" s="8" t="s">
        <v>869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31" t="s">
        <v>65</v>
      </c>
      <c r="G140" s="331"/>
      <c r="H140" s="331"/>
      <c r="I140" s="285"/>
      <c r="J140" s="236">
        <f>G139-J138</f>
        <v>99</v>
      </c>
      <c r="Q140" s="331" t="s">
        <v>65</v>
      </c>
      <c r="R140" s="331"/>
      <c r="S140" s="331"/>
      <c r="T140" s="285"/>
      <c r="U140" s="236">
        <f>R139-U138</f>
        <v>37</v>
      </c>
    </row>
    <row r="143" spans="1:21" ht="23.25" x14ac:dyDescent="0.35">
      <c r="C143" s="343" t="s">
        <v>146</v>
      </c>
      <c r="D143" s="343"/>
      <c r="E143" s="343"/>
      <c r="F143" s="343"/>
      <c r="N143" s="343" t="s">
        <v>276</v>
      </c>
      <c r="O143" s="343"/>
      <c r="P143" s="343"/>
      <c r="Q143" s="343"/>
    </row>
    <row r="144" spans="1:21" x14ac:dyDescent="0.25">
      <c r="A144" s="4" t="s">
        <v>305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653</v>
      </c>
      <c r="I144" s="284" t="s">
        <v>398</v>
      </c>
      <c r="J144" s="4" t="s">
        <v>692</v>
      </c>
      <c r="L144" s="4" t="s">
        <v>305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653</v>
      </c>
      <c r="T144" s="284" t="s">
        <v>398</v>
      </c>
      <c r="U144" s="4" t="s">
        <v>692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872</v>
      </c>
      <c r="E145" s="8" t="s">
        <v>873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0">
        <v>365</v>
      </c>
      <c r="L145" s="7">
        <v>45279</v>
      </c>
      <c r="M145" s="8" t="s">
        <v>225</v>
      </c>
      <c r="N145" s="8" t="s">
        <v>45</v>
      </c>
      <c r="O145" s="8" t="s">
        <v>593</v>
      </c>
      <c r="P145" s="8" t="s">
        <v>626</v>
      </c>
      <c r="Q145" s="8">
        <v>9204</v>
      </c>
      <c r="R145" s="31"/>
      <c r="S145" s="31"/>
      <c r="T145" s="31"/>
      <c r="U145" s="31"/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857</v>
      </c>
      <c r="E146" s="8" t="s">
        <v>472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0">
        <v>235</v>
      </c>
      <c r="L146" s="7" t="s">
        <v>301</v>
      </c>
      <c r="M146" s="8" t="s">
        <v>245</v>
      </c>
      <c r="N146" s="8" t="s">
        <v>18</v>
      </c>
      <c r="O146" s="8" t="s">
        <v>593</v>
      </c>
      <c r="P146" s="8" t="s">
        <v>626</v>
      </c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31" t="s">
        <v>65</v>
      </c>
      <c r="G168" s="331"/>
      <c r="H168" s="331"/>
      <c r="I168" s="285"/>
      <c r="J168" s="236">
        <f>G167-J166</f>
        <v>15</v>
      </c>
      <c r="Q168" s="331" t="s">
        <v>65</v>
      </c>
      <c r="R168" s="331"/>
      <c r="S168" s="331"/>
      <c r="T168" s="285"/>
      <c r="U168" s="236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5" zoomScale="80" zoomScaleNormal="80" workbookViewId="0">
      <selection activeCell="F149" sqref="F149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44" t="s">
        <v>0</v>
      </c>
      <c r="D1" s="344"/>
      <c r="J1" s="344" t="s">
        <v>1</v>
      </c>
      <c r="K1" s="344"/>
      <c r="L1" s="344"/>
      <c r="M1" s="301"/>
    </row>
    <row r="2" spans="2:15" ht="27" x14ac:dyDescent="0.35">
      <c r="C2" s="344"/>
      <c r="D2" s="344"/>
      <c r="J2" s="344"/>
      <c r="K2" s="344"/>
      <c r="L2" s="344"/>
      <c r="M2" s="301"/>
    </row>
    <row r="3" spans="2:15" ht="27" x14ac:dyDescent="0.35">
      <c r="C3" s="302"/>
      <c r="D3" s="302"/>
      <c r="J3" s="302"/>
      <c r="K3" s="302"/>
      <c r="L3" s="301"/>
      <c r="M3" s="301"/>
    </row>
    <row r="4" spans="2:15" x14ac:dyDescent="0.25">
      <c r="B4" s="4" t="s">
        <v>874</v>
      </c>
      <c r="C4" s="14" t="s">
        <v>875</v>
      </c>
      <c r="D4" s="14" t="s">
        <v>876</v>
      </c>
      <c r="E4" s="14" t="s">
        <v>877</v>
      </c>
      <c r="F4" s="14"/>
      <c r="I4" s="4" t="s">
        <v>874</v>
      </c>
      <c r="J4" s="14" t="s">
        <v>875</v>
      </c>
      <c r="K4" s="14" t="s">
        <v>876</v>
      </c>
      <c r="L4" s="14" t="s">
        <v>878</v>
      </c>
      <c r="M4" s="14" t="s">
        <v>879</v>
      </c>
      <c r="N4" s="14" t="s">
        <v>877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45" t="s">
        <v>426</v>
      </c>
      <c r="D21" s="345"/>
      <c r="E21" s="346">
        <f>SUM(E5:E20)</f>
        <v>0</v>
      </c>
      <c r="F21" s="8"/>
      <c r="I21" s="8"/>
      <c r="J21" s="347" t="s">
        <v>426</v>
      </c>
      <c r="K21" s="347"/>
      <c r="L21" s="347"/>
      <c r="M21" s="347"/>
      <c r="N21" s="346">
        <f>SUM(N5:N20)</f>
        <v>0</v>
      </c>
      <c r="O21" s="8"/>
    </row>
    <row r="22" spans="2:15" ht="15" customHeight="1" x14ac:dyDescent="0.25">
      <c r="B22" s="8"/>
      <c r="C22" s="345"/>
      <c r="D22" s="345"/>
      <c r="E22" s="346"/>
      <c r="F22" s="8"/>
      <c r="I22" s="8"/>
      <c r="J22" s="347"/>
      <c r="K22" s="347"/>
      <c r="L22" s="347"/>
      <c r="M22" s="347"/>
      <c r="N22" s="346"/>
      <c r="O22" s="8"/>
    </row>
    <row r="28" spans="2:15" ht="27" x14ac:dyDescent="0.35">
      <c r="C28" s="344" t="s">
        <v>66</v>
      </c>
      <c r="D28" s="344"/>
      <c r="J28" s="344" t="s">
        <v>67</v>
      </c>
      <c r="K28" s="344"/>
      <c r="L28" s="344"/>
      <c r="M28" s="301"/>
    </row>
    <row r="29" spans="2:15" ht="27" x14ac:dyDescent="0.35">
      <c r="C29" s="344"/>
      <c r="D29" s="344"/>
      <c r="J29" s="344"/>
      <c r="K29" s="344"/>
      <c r="L29" s="344"/>
      <c r="M29" s="301"/>
    </row>
    <row r="30" spans="2:15" ht="27" x14ac:dyDescent="0.35">
      <c r="C30" s="302"/>
      <c r="D30" s="302"/>
      <c r="J30" s="302"/>
      <c r="K30" s="302"/>
      <c r="L30" s="301"/>
      <c r="M30" s="301"/>
    </row>
    <row r="31" spans="2:15" x14ac:dyDescent="0.25">
      <c r="B31" s="4" t="s">
        <v>874</v>
      </c>
      <c r="C31" s="14" t="s">
        <v>875</v>
      </c>
      <c r="D31" s="14" t="s">
        <v>876</v>
      </c>
      <c r="E31" s="14" t="s">
        <v>877</v>
      </c>
      <c r="F31" s="14"/>
      <c r="I31" s="4" t="s">
        <v>874</v>
      </c>
      <c r="J31" s="14" t="s">
        <v>875</v>
      </c>
      <c r="K31" s="14" t="s">
        <v>876</v>
      </c>
      <c r="L31" s="14" t="s">
        <v>880</v>
      </c>
      <c r="M31" s="14" t="s">
        <v>879</v>
      </c>
      <c r="N31" s="14" t="s">
        <v>877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45" t="s">
        <v>426</v>
      </c>
      <c r="D48" s="345"/>
      <c r="E48" s="346">
        <f>SUM(E32:E47)</f>
        <v>0</v>
      </c>
      <c r="F48" s="8"/>
      <c r="I48" s="8"/>
      <c r="J48" s="347" t="s">
        <v>426</v>
      </c>
      <c r="K48" s="347"/>
      <c r="L48" s="347"/>
      <c r="M48" s="347"/>
      <c r="N48" s="346">
        <f>SUM(N32:N47)</f>
        <v>0</v>
      </c>
      <c r="O48" s="8"/>
    </row>
    <row r="49" spans="2:15" x14ac:dyDescent="0.25">
      <c r="B49" s="8"/>
      <c r="C49" s="345"/>
      <c r="D49" s="345"/>
      <c r="E49" s="346"/>
      <c r="F49" s="8"/>
      <c r="I49" s="8"/>
      <c r="J49" s="347"/>
      <c r="K49" s="347"/>
      <c r="L49" s="347"/>
      <c r="M49" s="347"/>
      <c r="N49" s="346"/>
      <c r="O49" s="8"/>
    </row>
    <row r="55" spans="2:15" ht="27" x14ac:dyDescent="0.35">
      <c r="C55" s="344" t="s">
        <v>191</v>
      </c>
      <c r="D55" s="344"/>
      <c r="J55" s="344" t="s">
        <v>98</v>
      </c>
      <c r="K55" s="344"/>
      <c r="L55" s="344"/>
      <c r="M55" s="301"/>
    </row>
    <row r="56" spans="2:15" ht="27" x14ac:dyDescent="0.35">
      <c r="C56" s="344"/>
      <c r="D56" s="344"/>
      <c r="J56" s="344"/>
      <c r="K56" s="344"/>
      <c r="L56" s="344"/>
      <c r="M56" s="301"/>
    </row>
    <row r="57" spans="2:15" ht="27" x14ac:dyDescent="0.35">
      <c r="C57" s="302"/>
      <c r="D57" s="302"/>
      <c r="J57" s="302"/>
      <c r="K57" s="302"/>
      <c r="L57" s="301"/>
      <c r="M57" s="301"/>
    </row>
    <row r="58" spans="2:15" x14ac:dyDescent="0.25">
      <c r="B58" s="4" t="s">
        <v>874</v>
      </c>
      <c r="C58" s="14" t="s">
        <v>875</v>
      </c>
      <c r="D58" s="14" t="s">
        <v>876</v>
      </c>
      <c r="E58" s="14" t="s">
        <v>877</v>
      </c>
      <c r="F58" s="14"/>
      <c r="I58" s="4" t="s">
        <v>874</v>
      </c>
      <c r="J58" s="14" t="s">
        <v>875</v>
      </c>
      <c r="K58" s="14" t="s">
        <v>876</v>
      </c>
      <c r="L58" s="14" t="s">
        <v>880</v>
      </c>
      <c r="M58" s="14" t="s">
        <v>879</v>
      </c>
      <c r="N58" s="14" t="s">
        <v>877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45" t="s">
        <v>426</v>
      </c>
      <c r="D75" s="345"/>
      <c r="E75" s="346">
        <f>SUM(E59:E74)</f>
        <v>0</v>
      </c>
      <c r="F75" s="8"/>
      <c r="I75" s="8"/>
      <c r="J75" s="347" t="s">
        <v>426</v>
      </c>
      <c r="K75" s="347"/>
      <c r="L75" s="347"/>
      <c r="M75" s="347"/>
      <c r="N75" s="346">
        <f>SUM(N59:N74)</f>
        <v>0</v>
      </c>
      <c r="O75" s="8"/>
    </row>
    <row r="76" spans="2:15" x14ac:dyDescent="0.25">
      <c r="B76" s="8"/>
      <c r="C76" s="345"/>
      <c r="D76" s="345"/>
      <c r="E76" s="346"/>
      <c r="F76" s="8"/>
      <c r="I76" s="8"/>
      <c r="J76" s="347"/>
      <c r="K76" s="347"/>
      <c r="L76" s="347"/>
      <c r="M76" s="347"/>
      <c r="N76" s="346"/>
      <c r="O76" s="8"/>
    </row>
    <row r="82" spans="2:15" ht="27" x14ac:dyDescent="0.35">
      <c r="C82" s="344" t="s">
        <v>120</v>
      </c>
      <c r="D82" s="344"/>
      <c r="J82" s="344" t="s">
        <v>121</v>
      </c>
      <c r="K82" s="344"/>
      <c r="L82" s="344"/>
      <c r="M82" s="301"/>
    </row>
    <row r="83" spans="2:15" ht="27" x14ac:dyDescent="0.35">
      <c r="C83" s="344"/>
      <c r="D83" s="344"/>
      <c r="J83" s="344"/>
      <c r="K83" s="344"/>
      <c r="L83" s="344"/>
      <c r="M83" s="301"/>
    </row>
    <row r="84" spans="2:15" ht="27" x14ac:dyDescent="0.35">
      <c r="C84" s="302"/>
      <c r="D84" s="302"/>
      <c r="J84" s="302"/>
      <c r="K84" s="302"/>
      <c r="L84" s="301"/>
      <c r="M84" s="301"/>
    </row>
    <row r="85" spans="2:15" x14ac:dyDescent="0.25">
      <c r="B85" s="4" t="s">
        <v>874</v>
      </c>
      <c r="C85" s="14" t="s">
        <v>875</v>
      </c>
      <c r="D85" s="14" t="s">
        <v>876</v>
      </c>
      <c r="E85" s="14" t="s">
        <v>877</v>
      </c>
      <c r="F85" s="14"/>
      <c r="I85" s="4" t="s">
        <v>874</v>
      </c>
      <c r="J85" s="14" t="s">
        <v>881</v>
      </c>
      <c r="K85" s="14" t="s">
        <v>882</v>
      </c>
      <c r="L85" s="14" t="s">
        <v>880</v>
      </c>
      <c r="M85" s="14" t="s">
        <v>883</v>
      </c>
      <c r="N85" s="14" t="s">
        <v>877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884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325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885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886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887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888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889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890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891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892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325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884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45" t="s">
        <v>426</v>
      </c>
      <c r="D107" s="345"/>
      <c r="E107" s="346">
        <f>SUM(E86:E106)</f>
        <v>0</v>
      </c>
      <c r="F107" s="8"/>
      <c r="I107" s="8"/>
      <c r="J107" s="347" t="s">
        <v>426</v>
      </c>
      <c r="K107" s="347"/>
      <c r="L107" s="347"/>
      <c r="M107" s="347"/>
      <c r="N107" s="346">
        <f>SUM(N86:N106)</f>
        <v>3440</v>
      </c>
      <c r="O107" s="8"/>
    </row>
    <row r="108" spans="2:15" x14ac:dyDescent="0.25">
      <c r="B108" s="8"/>
      <c r="C108" s="345"/>
      <c r="D108" s="345"/>
      <c r="E108" s="346"/>
      <c r="F108" s="8"/>
      <c r="I108" s="8"/>
      <c r="J108" s="347"/>
      <c r="K108" s="347"/>
      <c r="L108" s="347"/>
      <c r="M108" s="347"/>
      <c r="N108" s="346"/>
      <c r="O108" s="8"/>
    </row>
    <row r="115" spans="2:15" ht="27" x14ac:dyDescent="0.35">
      <c r="C115" s="344" t="s">
        <v>893</v>
      </c>
      <c r="D115" s="344"/>
      <c r="J115" s="344" t="s">
        <v>244</v>
      </c>
      <c r="K115" s="344"/>
      <c r="L115" s="344"/>
      <c r="M115" s="301"/>
    </row>
    <row r="116" spans="2:15" ht="27" x14ac:dyDescent="0.35">
      <c r="C116" s="344"/>
      <c r="D116" s="344"/>
      <c r="J116" s="344"/>
      <c r="K116" s="344"/>
      <c r="L116" s="344"/>
      <c r="M116" s="301"/>
    </row>
    <row r="117" spans="2:15" ht="27" x14ac:dyDescent="0.35">
      <c r="C117" s="302"/>
      <c r="D117" s="302"/>
      <c r="J117" s="302"/>
      <c r="K117" s="302"/>
      <c r="L117" s="301"/>
      <c r="M117" s="301"/>
    </row>
    <row r="118" spans="2:15" x14ac:dyDescent="0.25">
      <c r="B118" s="4" t="s">
        <v>874</v>
      </c>
      <c r="C118" s="14" t="s">
        <v>881</v>
      </c>
      <c r="D118" s="14" t="s">
        <v>882</v>
      </c>
      <c r="E118" s="14" t="s">
        <v>877</v>
      </c>
      <c r="F118" s="14"/>
      <c r="I118" s="4" t="s">
        <v>874</v>
      </c>
      <c r="J118" s="14" t="s">
        <v>875</v>
      </c>
      <c r="K118" s="14" t="s">
        <v>876</v>
      </c>
      <c r="L118" s="14" t="s">
        <v>880</v>
      </c>
      <c r="M118" s="14" t="s">
        <v>879</v>
      </c>
      <c r="N118" s="14" t="s">
        <v>877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884</v>
      </c>
      <c r="C120" s="69"/>
      <c r="D120" s="69"/>
      <c r="E120" s="69" t="e">
        <f>#REF!+#REF!+D120+C120</f>
        <v>#REF!</v>
      </c>
      <c r="F120" s="8"/>
      <c r="I120" s="8" t="s">
        <v>894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325</v>
      </c>
      <c r="C121" s="69"/>
      <c r="D121" s="69"/>
      <c r="E121" s="69" t="e">
        <f>#REF!+#REF!+D121+C121</f>
        <v>#REF!</v>
      </c>
      <c r="F121" s="8"/>
      <c r="I121" s="8" t="s">
        <v>325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885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886</v>
      </c>
      <c r="C126" s="69"/>
      <c r="D126" s="69"/>
      <c r="E126" s="69" t="e">
        <f>#REF!+#REF!+D126+C126</f>
        <v>#REF!</v>
      </c>
      <c r="F126" s="8"/>
      <c r="I126" s="8" t="s">
        <v>886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887</v>
      </c>
      <c r="C127" s="69"/>
      <c r="D127" s="69">
        <v>100</v>
      </c>
      <c r="E127" s="69" t="e">
        <f>#REF!+#REF!+D127+C127</f>
        <v>#REF!</v>
      </c>
      <c r="F127" s="8"/>
      <c r="I127" s="8" t="s">
        <v>887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888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889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890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891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892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325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47" t="s">
        <v>426</v>
      </c>
      <c r="K135" s="347"/>
      <c r="L135" s="347"/>
      <c r="M135" s="347"/>
      <c r="N135" s="346">
        <f>SUM(N119:N134)</f>
        <v>341</v>
      </c>
      <c r="O135" s="8"/>
    </row>
    <row r="136" spans="2:15" ht="15" customHeight="1" x14ac:dyDescent="0.25">
      <c r="B136" s="8" t="s">
        <v>884</v>
      </c>
      <c r="C136" s="69"/>
      <c r="D136" s="69"/>
      <c r="E136" s="69" t="e">
        <f>#REF!+#REF!+D136+C136</f>
        <v>#REF!</v>
      </c>
      <c r="F136" s="8"/>
      <c r="I136" s="8"/>
      <c r="J136" s="347"/>
      <c r="K136" s="347"/>
      <c r="L136" s="347"/>
      <c r="M136" s="347"/>
      <c r="N136" s="346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45" t="s">
        <v>426</v>
      </c>
      <c r="D140" s="345"/>
      <c r="E140" s="348" t="e">
        <f>SUM(E119:E139)</f>
        <v>#REF!</v>
      </c>
      <c r="F140" s="8"/>
    </row>
    <row r="141" spans="2:15" x14ac:dyDescent="0.25">
      <c r="B141" s="8"/>
      <c r="C141" s="345"/>
      <c r="D141" s="345"/>
      <c r="E141" s="348"/>
      <c r="F141" s="8"/>
    </row>
    <row r="142" spans="2:15" x14ac:dyDescent="0.25">
      <c r="E142" s="60"/>
    </row>
    <row r="143" spans="2:15" ht="27" x14ac:dyDescent="0.35">
      <c r="C143" s="344" t="s">
        <v>146</v>
      </c>
      <c r="D143" s="344"/>
      <c r="J143" s="344" t="s">
        <v>276</v>
      </c>
      <c r="K143" s="344"/>
      <c r="L143" s="344"/>
      <c r="M143" s="301"/>
    </row>
    <row r="144" spans="2:15" ht="27" x14ac:dyDescent="0.35">
      <c r="C144" s="344"/>
      <c r="D144" s="344"/>
      <c r="J144" s="344"/>
      <c r="K144" s="344"/>
      <c r="L144" s="344"/>
      <c r="M144" s="301"/>
    </row>
    <row r="145" spans="2:15" ht="27" x14ac:dyDescent="0.35">
      <c r="C145" s="302"/>
      <c r="D145" s="302"/>
      <c r="J145" s="302"/>
      <c r="K145" s="302"/>
      <c r="L145" s="301"/>
      <c r="M145" s="301"/>
    </row>
    <row r="146" spans="2:15" x14ac:dyDescent="0.25">
      <c r="B146" s="4" t="s">
        <v>874</v>
      </c>
      <c r="C146" s="14" t="s">
        <v>875</v>
      </c>
      <c r="D146" s="14" t="s">
        <v>895</v>
      </c>
      <c r="E146" s="14" t="s">
        <v>877</v>
      </c>
      <c r="F146" s="14"/>
      <c r="I146" s="4" t="s">
        <v>874</v>
      </c>
      <c r="J146" s="14" t="s">
        <v>875</v>
      </c>
      <c r="K146" s="14" t="s">
        <v>876</v>
      </c>
      <c r="L146" s="14" t="s">
        <v>880</v>
      </c>
      <c r="M146" s="14" t="s">
        <v>879</v>
      </c>
      <c r="N146" s="14" t="s">
        <v>877</v>
      </c>
      <c r="O146" s="14"/>
    </row>
    <row r="147" spans="2:15" x14ac:dyDescent="0.25">
      <c r="B147" s="8" t="s">
        <v>148</v>
      </c>
      <c r="C147" s="10"/>
      <c r="D147" s="8" t="s">
        <v>896</v>
      </c>
      <c r="E147" s="10">
        <v>20</v>
      </c>
      <c r="F147" s="8"/>
      <c r="I147" s="8" t="s">
        <v>148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894</v>
      </c>
      <c r="C148" s="10"/>
      <c r="D148" s="8"/>
      <c r="E148" s="10"/>
      <c r="F148" s="8"/>
      <c r="I148" s="8" t="s">
        <v>894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325</v>
      </c>
      <c r="C149" s="10"/>
      <c r="D149" s="8"/>
      <c r="E149" s="10"/>
      <c r="F149" s="8"/>
      <c r="I149" s="8" t="s">
        <v>325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885</v>
      </c>
      <c r="C153" s="10"/>
      <c r="D153" s="8"/>
      <c r="E153" s="10"/>
      <c r="F153" s="8"/>
      <c r="I153" s="8" t="s">
        <v>885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886</v>
      </c>
      <c r="C154" s="10"/>
      <c r="D154" s="8"/>
      <c r="E154" s="10"/>
      <c r="F154" s="8"/>
      <c r="I154" s="8" t="s">
        <v>886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887</v>
      </c>
      <c r="C155" s="10"/>
      <c r="D155" s="8" t="s">
        <v>897</v>
      </c>
      <c r="E155" s="10">
        <v>20</v>
      </c>
      <c r="F155" s="8"/>
      <c r="I155" s="8" t="s">
        <v>887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45" t="s">
        <v>426</v>
      </c>
      <c r="D163" s="345"/>
      <c r="E163" s="346">
        <f>SUM(E147:E162)</f>
        <v>40</v>
      </c>
      <c r="F163" s="8"/>
      <c r="I163" s="8"/>
      <c r="J163" s="347" t="s">
        <v>426</v>
      </c>
      <c r="K163" s="347"/>
      <c r="L163" s="347"/>
      <c r="M163" s="347"/>
      <c r="N163" s="346">
        <f>SUM(N147:N162)</f>
        <v>0</v>
      </c>
      <c r="O163" s="8"/>
    </row>
    <row r="164" spans="2:15" x14ac:dyDescent="0.25">
      <c r="B164" s="8"/>
      <c r="C164" s="345"/>
      <c r="D164" s="345"/>
      <c r="E164" s="346"/>
      <c r="F164" s="8"/>
      <c r="I164" s="8"/>
      <c r="J164" s="347"/>
      <c r="K164" s="347"/>
      <c r="L164" s="347"/>
      <c r="M164" s="347"/>
      <c r="N164" s="346"/>
      <c r="O164" s="8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276</v>
      </c>
      <c r="D1" s="343"/>
      <c r="E1" s="343"/>
      <c r="F1" s="343"/>
      <c r="N1" s="343" t="s">
        <v>1</v>
      </c>
      <c r="O1" s="343"/>
      <c r="P1" s="343"/>
      <c r="Q1" s="343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398</v>
      </c>
      <c r="J2" s="4" t="s">
        <v>692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653</v>
      </c>
      <c r="T2" s="284" t="s">
        <v>11</v>
      </c>
      <c r="U2" s="4" t="s">
        <v>692</v>
      </c>
    </row>
    <row r="3" spans="1:21" x14ac:dyDescent="0.25">
      <c r="A3" s="7">
        <v>44854</v>
      </c>
      <c r="B3" s="8" t="s">
        <v>898</v>
      </c>
      <c r="C3" s="8" t="s">
        <v>34</v>
      </c>
      <c r="D3" s="8" t="s">
        <v>636</v>
      </c>
      <c r="E3" s="8" t="s">
        <v>186</v>
      </c>
      <c r="F3" s="8"/>
      <c r="G3" s="31">
        <v>353</v>
      </c>
      <c r="H3" s="8">
        <v>432</v>
      </c>
      <c r="I3" s="31" t="s">
        <v>899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900</v>
      </c>
      <c r="P3" s="8" t="s">
        <v>341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901</v>
      </c>
      <c r="C4" s="8" t="s">
        <v>32</v>
      </c>
      <c r="D4" s="8" t="s">
        <v>636</v>
      </c>
      <c r="E4" s="8" t="s">
        <v>628</v>
      </c>
      <c r="F4" s="8"/>
      <c r="G4" s="31">
        <v>353</v>
      </c>
      <c r="H4" s="8">
        <v>432</v>
      </c>
      <c r="I4" s="31" t="s">
        <v>899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902</v>
      </c>
      <c r="P4" s="8" t="s">
        <v>903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636</v>
      </c>
      <c r="E5" s="8" t="s">
        <v>186</v>
      </c>
      <c r="F5" s="8"/>
      <c r="G5" s="31">
        <v>353</v>
      </c>
      <c r="H5" s="8">
        <v>432</v>
      </c>
      <c r="I5" s="31" t="s">
        <v>899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902</v>
      </c>
      <c r="P5" s="8" t="s">
        <v>903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860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902</v>
      </c>
      <c r="P6" s="8" t="s">
        <v>903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902</v>
      </c>
      <c r="P7" s="8" t="s">
        <v>903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31" t="s">
        <v>65</v>
      </c>
      <c r="G26" s="331"/>
      <c r="H26" s="331"/>
      <c r="I26" s="285"/>
      <c r="J26" s="236">
        <f>G25-J24</f>
        <v>58.549999999999955</v>
      </c>
      <c r="Q26" s="331" t="s">
        <v>65</v>
      </c>
      <c r="R26" s="331"/>
      <c r="S26" s="331"/>
      <c r="T26" s="285"/>
      <c r="U26" s="236">
        <f>T24-U24</f>
        <v>115</v>
      </c>
    </row>
    <row r="30" spans="1:21" ht="23.25" x14ac:dyDescent="0.35">
      <c r="C30" s="343" t="s">
        <v>703</v>
      </c>
      <c r="D30" s="343"/>
      <c r="E30" s="343"/>
      <c r="F30" s="343"/>
      <c r="N30" s="343" t="s">
        <v>67</v>
      </c>
      <c r="O30" s="343"/>
      <c r="P30" s="343"/>
      <c r="Q30" s="343"/>
    </row>
    <row r="31" spans="1:21" x14ac:dyDescent="0.25">
      <c r="A31" s="4" t="s">
        <v>305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653</v>
      </c>
      <c r="I31" s="284" t="s">
        <v>398</v>
      </c>
      <c r="J31" s="4" t="s">
        <v>692</v>
      </c>
      <c r="L31" s="4" t="s">
        <v>305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653</v>
      </c>
      <c r="T31" s="284" t="s">
        <v>398</v>
      </c>
      <c r="U31" s="4" t="s">
        <v>692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31" t="s">
        <v>65</v>
      </c>
      <c r="G55" s="331"/>
      <c r="H55" s="331"/>
      <c r="I55" s="285"/>
      <c r="J55" s="236">
        <f>G54-J53</f>
        <v>0</v>
      </c>
      <c r="Q55" s="331" t="s">
        <v>65</v>
      </c>
      <c r="R55" s="331"/>
      <c r="S55" s="331"/>
      <c r="T55" s="285"/>
      <c r="U55" s="236">
        <f>R54-U53</f>
        <v>0</v>
      </c>
    </row>
    <row r="59" spans="1:21" ht="23.25" x14ac:dyDescent="0.35">
      <c r="C59" s="343" t="s">
        <v>191</v>
      </c>
      <c r="D59" s="343"/>
      <c r="E59" s="343"/>
      <c r="F59" s="343"/>
      <c r="N59" s="343" t="s">
        <v>98</v>
      </c>
      <c r="O59" s="343"/>
      <c r="P59" s="343"/>
      <c r="Q59" s="343"/>
    </row>
    <row r="60" spans="1:21" x14ac:dyDescent="0.25">
      <c r="A60" s="4" t="s">
        <v>305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653</v>
      </c>
      <c r="I60" s="284" t="s">
        <v>398</v>
      </c>
      <c r="J60" s="4" t="s">
        <v>692</v>
      </c>
      <c r="L60" s="4" t="s">
        <v>305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653</v>
      </c>
      <c r="T60" s="284" t="s">
        <v>398</v>
      </c>
      <c r="U60" s="4" t="s">
        <v>692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31" t="s">
        <v>65</v>
      </c>
      <c r="G84" s="331"/>
      <c r="H84" s="331"/>
      <c r="I84" s="285"/>
      <c r="J84" s="236">
        <f>G83-J82</f>
        <v>0</v>
      </c>
      <c r="Q84" s="331" t="s">
        <v>65</v>
      </c>
      <c r="R84" s="331"/>
      <c r="S84" s="331"/>
      <c r="T84" s="285"/>
      <c r="U84" s="236">
        <f>R83-U82</f>
        <v>0</v>
      </c>
    </row>
    <row r="87" spans="1:21" ht="23.25" x14ac:dyDescent="0.35">
      <c r="C87" s="343" t="s">
        <v>120</v>
      </c>
      <c r="D87" s="343"/>
      <c r="E87" s="343"/>
      <c r="F87" s="343"/>
      <c r="N87" s="343" t="s">
        <v>121</v>
      </c>
      <c r="O87" s="343"/>
      <c r="P87" s="343"/>
      <c r="Q87" s="343"/>
    </row>
    <row r="88" spans="1:21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653</v>
      </c>
      <c r="I88" s="284" t="s">
        <v>398</v>
      </c>
      <c r="J88" s="4" t="s">
        <v>692</v>
      </c>
      <c r="L88" s="4" t="s">
        <v>305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653</v>
      </c>
      <c r="T88" s="284" t="s">
        <v>398</v>
      </c>
      <c r="U88" s="4" t="s">
        <v>692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31" t="s">
        <v>65</v>
      </c>
      <c r="G112" s="331"/>
      <c r="H112" s="331"/>
      <c r="I112" s="285"/>
      <c r="J112" s="236">
        <f>G111-J110</f>
        <v>0</v>
      </c>
      <c r="Q112" s="331" t="s">
        <v>65</v>
      </c>
      <c r="R112" s="331"/>
      <c r="S112" s="331"/>
      <c r="T112" s="285"/>
      <c r="U112" s="236">
        <f>R111-U110</f>
        <v>0</v>
      </c>
    </row>
    <row r="115" spans="1:21" ht="23.25" x14ac:dyDescent="0.35">
      <c r="C115" s="343" t="s">
        <v>141</v>
      </c>
      <c r="D115" s="343"/>
      <c r="E115" s="343"/>
      <c r="F115" s="343"/>
      <c r="N115" s="343" t="s">
        <v>244</v>
      </c>
      <c r="O115" s="343"/>
      <c r="P115" s="343"/>
      <c r="Q115" s="343"/>
    </row>
    <row r="116" spans="1:21" x14ac:dyDescent="0.25">
      <c r="A116" s="4" t="s">
        <v>305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653</v>
      </c>
      <c r="I116" s="284" t="s">
        <v>398</v>
      </c>
      <c r="J116" s="4" t="s">
        <v>692</v>
      </c>
      <c r="L116" s="4" t="s">
        <v>305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653</v>
      </c>
      <c r="T116" s="284" t="s">
        <v>398</v>
      </c>
      <c r="U116" s="4" t="s">
        <v>692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31" t="s">
        <v>65</v>
      </c>
      <c r="G140" s="331"/>
      <c r="H140" s="331"/>
      <c r="I140" s="285"/>
      <c r="J140" s="236">
        <f>G139-J138</f>
        <v>0</v>
      </c>
      <c r="Q140" s="331" t="s">
        <v>65</v>
      </c>
      <c r="R140" s="331"/>
      <c r="S140" s="331"/>
      <c r="T140" s="285"/>
      <c r="U140" s="236">
        <f>R139-U138</f>
        <v>0</v>
      </c>
    </row>
    <row r="143" spans="1:21" ht="23.25" x14ac:dyDescent="0.35">
      <c r="C143" s="343" t="s">
        <v>146</v>
      </c>
      <c r="D143" s="343"/>
      <c r="E143" s="343"/>
      <c r="F143" s="343"/>
      <c r="N143" s="343" t="s">
        <v>276</v>
      </c>
      <c r="O143" s="343"/>
      <c r="P143" s="343"/>
      <c r="Q143" s="343"/>
    </row>
    <row r="144" spans="1:21" x14ac:dyDescent="0.25">
      <c r="A144" s="4" t="s">
        <v>305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653</v>
      </c>
      <c r="I144" s="284" t="s">
        <v>398</v>
      </c>
      <c r="J144" s="4" t="s">
        <v>692</v>
      </c>
      <c r="L144" s="4" t="s">
        <v>305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653</v>
      </c>
      <c r="T144" s="284" t="s">
        <v>398</v>
      </c>
      <c r="U144" s="4" t="s">
        <v>692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31" t="s">
        <v>65</v>
      </c>
      <c r="G168" s="331"/>
      <c r="H168" s="331"/>
      <c r="I168" s="285"/>
      <c r="J168" s="236">
        <f>G167-J166</f>
        <v>0</v>
      </c>
      <c r="Q168" s="331" t="s">
        <v>65</v>
      </c>
      <c r="R168" s="331"/>
      <c r="S168" s="331"/>
      <c r="T168" s="285"/>
      <c r="U168" s="236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23" zoomScale="80" zoomScaleNormal="80" workbookViewId="0">
      <selection activeCell="Q340" sqref="Q340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3" t="s">
        <v>0</v>
      </c>
      <c r="C1" s="333"/>
      <c r="D1" s="333"/>
      <c r="E1" s="333"/>
      <c r="F1" s="333"/>
      <c r="G1" s="8"/>
      <c r="H1" s="8"/>
      <c r="I1" s="8"/>
      <c r="J1" s="70"/>
      <c r="M1" s="7"/>
      <c r="N1" s="333" t="s">
        <v>1</v>
      </c>
      <c r="O1" s="333"/>
      <c r="P1" s="333"/>
      <c r="Q1" s="333"/>
      <c r="R1" s="333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31" t="s">
        <v>65</v>
      </c>
      <c r="F53" s="331"/>
      <c r="G53" s="331"/>
      <c r="H53" s="331"/>
      <c r="I53" s="29">
        <f>F52-I51</f>
        <v>429.39999999999964</v>
      </c>
      <c r="Q53" s="331" t="s">
        <v>65</v>
      </c>
      <c r="R53" s="331"/>
      <c r="S53" s="331"/>
      <c r="T53" s="331"/>
      <c r="U53" s="29">
        <f>R52-U51</f>
        <v>508.6230000000005</v>
      </c>
      <c r="V53" s="82"/>
    </row>
    <row r="59" spans="1:23" ht="31.5" x14ac:dyDescent="0.5">
      <c r="A59" s="7"/>
      <c r="B59" s="333" t="s">
        <v>66</v>
      </c>
      <c r="C59" s="333"/>
      <c r="D59" s="333"/>
      <c r="E59" s="333"/>
      <c r="F59" s="333"/>
      <c r="G59" s="8"/>
      <c r="H59" s="8"/>
      <c r="I59" s="8"/>
      <c r="J59" s="70"/>
      <c r="M59" s="7"/>
      <c r="N59" s="333" t="s">
        <v>67</v>
      </c>
      <c r="O59" s="333"/>
      <c r="P59" s="333"/>
      <c r="Q59" s="333"/>
      <c r="R59" s="333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31" t="s">
        <v>65</v>
      </c>
      <c r="R110" s="331"/>
      <c r="S110" s="331"/>
      <c r="T110" s="331"/>
      <c r="U110" s="29">
        <f>R109-U108</f>
        <v>419.80000000000018</v>
      </c>
      <c r="V110" s="82"/>
    </row>
    <row r="111" spans="1:23" x14ac:dyDescent="0.25">
      <c r="E111" s="331" t="s">
        <v>65</v>
      </c>
      <c r="F111" s="331"/>
      <c r="G111" s="331"/>
      <c r="H111" s="331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34"/>
      <c r="R113" s="334"/>
      <c r="S113" s="334"/>
      <c r="T113" s="334"/>
      <c r="U113" s="88"/>
      <c r="V113" s="88"/>
    </row>
    <row r="117" spans="1:23" ht="31.5" x14ac:dyDescent="0.5">
      <c r="A117" s="7"/>
      <c r="B117" s="333" t="s">
        <v>191</v>
      </c>
      <c r="C117" s="333"/>
      <c r="D117" s="333"/>
      <c r="E117" s="333"/>
      <c r="F117" s="333"/>
      <c r="G117" s="8"/>
      <c r="H117" s="8"/>
      <c r="I117" s="8"/>
      <c r="J117" s="70"/>
      <c r="M117" s="7"/>
      <c r="N117" s="333" t="s">
        <v>98</v>
      </c>
      <c r="O117" s="333"/>
      <c r="P117" s="333"/>
      <c r="Q117" s="333"/>
      <c r="R117" s="333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31" t="s">
        <v>65</v>
      </c>
      <c r="F168" s="331"/>
      <c r="G168" s="331"/>
      <c r="H168" s="331"/>
      <c r="I168" s="29">
        <f>F167-I166</f>
        <v>461.29999999999927</v>
      </c>
      <c r="Q168" s="331" t="s">
        <v>65</v>
      </c>
      <c r="R168" s="331"/>
      <c r="S168" s="331"/>
      <c r="T168" s="331"/>
      <c r="U168" s="29">
        <f>R167-U166</f>
        <v>537.30000000000018</v>
      </c>
      <c r="V168" s="82"/>
    </row>
    <row r="175" spans="1:23" ht="31.5" x14ac:dyDescent="0.5">
      <c r="A175" s="7"/>
      <c r="B175" s="333" t="s">
        <v>212</v>
      </c>
      <c r="C175" s="333"/>
      <c r="D175" s="333"/>
      <c r="E175" s="333"/>
      <c r="F175" s="333"/>
      <c r="G175" s="8"/>
      <c r="H175" s="8"/>
      <c r="I175" s="8"/>
      <c r="J175" s="70"/>
      <c r="M175" s="7"/>
      <c r="N175" s="333" t="s">
        <v>121</v>
      </c>
      <c r="O175" s="333"/>
      <c r="P175" s="333"/>
      <c r="Q175" s="333"/>
      <c r="R175" s="333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31" t="s">
        <v>65</v>
      </c>
      <c r="F227" s="331"/>
      <c r="G227" s="331"/>
      <c r="H227" s="331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31" t="s">
        <v>65</v>
      </c>
      <c r="R228" s="331"/>
      <c r="S228" s="331"/>
      <c r="T228" s="331"/>
      <c r="U228" s="29">
        <f>R227-U226</f>
        <v>554.79999999999927</v>
      </c>
      <c r="V228" s="82"/>
    </row>
    <row r="234" spans="1:23" ht="31.5" x14ac:dyDescent="0.5">
      <c r="A234" s="7"/>
      <c r="B234" s="333" t="s">
        <v>141</v>
      </c>
      <c r="C234" s="333"/>
      <c r="D234" s="333"/>
      <c r="E234" s="333"/>
      <c r="F234" s="333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33" t="s">
        <v>244</v>
      </c>
      <c r="O235" s="333"/>
      <c r="P235" s="333"/>
      <c r="Q235" s="333"/>
      <c r="R235" s="333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31" t="s">
        <v>65</v>
      </c>
      <c r="F287" s="331"/>
      <c r="G287" s="331"/>
      <c r="H287" s="331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31" t="s">
        <v>65</v>
      </c>
      <c r="R288" s="331"/>
      <c r="S288" s="331"/>
      <c r="T288" s="331"/>
      <c r="U288" s="29">
        <f>R287-U286</f>
        <v>311.5</v>
      </c>
      <c r="V288" s="82"/>
    </row>
    <row r="294" spans="1:23" ht="31.5" x14ac:dyDescent="0.5">
      <c r="A294" s="7"/>
      <c r="B294" s="333" t="s">
        <v>146</v>
      </c>
      <c r="C294" s="333"/>
      <c r="D294" s="333"/>
      <c r="E294" s="333"/>
      <c r="F294" s="333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33" t="s">
        <v>276</v>
      </c>
      <c r="O295" s="333"/>
      <c r="P295" s="333"/>
      <c r="Q295" s="333"/>
      <c r="R295" s="333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4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/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4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/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4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/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4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/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4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/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4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/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4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/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/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/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2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/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/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/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/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/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42</v>
      </c>
      <c r="O337" s="8" t="s">
        <v>190</v>
      </c>
      <c r="P337" s="8" t="s">
        <v>20</v>
      </c>
      <c r="Q337" s="111">
        <v>1209</v>
      </c>
      <c r="R337" s="26">
        <v>200</v>
      </c>
      <c r="S337" s="8" t="s">
        <v>218</v>
      </c>
      <c r="T337" s="8"/>
      <c r="U337" s="26">
        <v>180</v>
      </c>
      <c r="V337" s="26"/>
      <c r="W337" s="8"/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301</v>
      </c>
      <c r="N338" s="8" t="s">
        <v>211</v>
      </c>
      <c r="O338" s="8" t="s">
        <v>190</v>
      </c>
      <c r="P338" s="8" t="s">
        <v>253</v>
      </c>
      <c r="Q338" s="8">
        <v>22943</v>
      </c>
      <c r="R338" s="26">
        <v>600</v>
      </c>
      <c r="S338" s="8" t="s">
        <v>37</v>
      </c>
      <c r="T338" s="8"/>
      <c r="U338" s="26">
        <v>580</v>
      </c>
      <c r="V338" s="26"/>
      <c r="W338" s="8"/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125</v>
      </c>
      <c r="O339" s="8" t="s">
        <v>190</v>
      </c>
      <c r="P339" s="8" t="s">
        <v>253</v>
      </c>
      <c r="Q339" s="8">
        <v>22940</v>
      </c>
      <c r="R339" s="26">
        <v>600</v>
      </c>
      <c r="S339" s="8" t="s">
        <v>32</v>
      </c>
      <c r="T339" s="8"/>
      <c r="U339" s="26">
        <v>580</v>
      </c>
      <c r="V339" s="26"/>
      <c r="W339" s="8"/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286</v>
      </c>
      <c r="O340" s="8" t="s">
        <v>190</v>
      </c>
      <c r="P340" s="8" t="s">
        <v>28</v>
      </c>
      <c r="Q340" s="8">
        <v>1210</v>
      </c>
      <c r="R340" s="26">
        <v>180</v>
      </c>
      <c r="S340" s="8" t="s">
        <v>287</v>
      </c>
      <c r="T340" s="8"/>
      <c r="U340" s="26">
        <v>170</v>
      </c>
      <c r="V340" s="26"/>
      <c r="W340" s="8"/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302</v>
      </c>
      <c r="N341" s="8" t="s">
        <v>284</v>
      </c>
      <c r="O341" s="8" t="s">
        <v>190</v>
      </c>
      <c r="P341" s="8" t="s">
        <v>215</v>
      </c>
      <c r="Q341" s="8"/>
      <c r="R341" s="26">
        <v>600</v>
      </c>
      <c r="S341" s="8" t="s">
        <v>55</v>
      </c>
      <c r="T341" s="8"/>
      <c r="U341" s="26">
        <v>580</v>
      </c>
      <c r="V341" s="26"/>
      <c r="W341" s="8"/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303</v>
      </c>
      <c r="N342" s="8" t="s">
        <v>225</v>
      </c>
      <c r="O342" s="8" t="s">
        <v>190</v>
      </c>
      <c r="P342" s="8" t="s">
        <v>28</v>
      </c>
      <c r="Q342" s="8"/>
      <c r="R342" s="26">
        <v>180</v>
      </c>
      <c r="S342" s="8" t="s">
        <v>45</v>
      </c>
      <c r="T342" s="8"/>
      <c r="U342" s="26">
        <v>170</v>
      </c>
      <c r="V342" s="26"/>
      <c r="W342" s="8"/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8"/>
      <c r="J343" s="8"/>
      <c r="M343" s="7" t="s">
        <v>303</v>
      </c>
      <c r="N343" s="8" t="s">
        <v>280</v>
      </c>
      <c r="O343" s="8" t="s">
        <v>190</v>
      </c>
      <c r="P343" s="8" t="s">
        <v>158</v>
      </c>
      <c r="Q343" s="8"/>
      <c r="R343" s="26">
        <v>600</v>
      </c>
      <c r="S343" s="8" t="s">
        <v>46</v>
      </c>
      <c r="T343" s="8"/>
      <c r="U343" s="26">
        <v>580</v>
      </c>
      <c r="V343" s="26"/>
      <c r="W343" s="8"/>
    </row>
    <row r="344" spans="1:23" x14ac:dyDescent="0.25">
      <c r="A344" s="1"/>
      <c r="E344" s="24" t="s">
        <v>61</v>
      </c>
      <c r="F344" s="25">
        <f>SUM(F296:F343)</f>
        <v>11040</v>
      </c>
      <c r="G344" s="26"/>
      <c r="H344" s="26"/>
      <c r="I344" s="28">
        <f>SUM(I296:I343)</f>
        <v>10440</v>
      </c>
      <c r="M344" s="7" t="s">
        <v>304</v>
      </c>
      <c r="N344" s="8" t="s">
        <v>286</v>
      </c>
      <c r="O344" s="8" t="s">
        <v>190</v>
      </c>
      <c r="P344" s="8" t="s">
        <v>28</v>
      </c>
      <c r="Q344" s="8"/>
      <c r="R344" s="26">
        <v>180</v>
      </c>
      <c r="S344" s="8" t="s">
        <v>287</v>
      </c>
      <c r="T344" s="8"/>
      <c r="U344" s="8">
        <v>170</v>
      </c>
      <c r="V344" s="8"/>
      <c r="W344" s="8"/>
    </row>
    <row r="345" spans="1:23" x14ac:dyDescent="0.25">
      <c r="A345" s="1"/>
      <c r="E345" s="24" t="s">
        <v>64</v>
      </c>
      <c r="F345" s="25">
        <f>F344*0.99</f>
        <v>10929.6</v>
      </c>
      <c r="M345" s="1"/>
      <c r="Q345" s="24" t="s">
        <v>61</v>
      </c>
      <c r="R345" s="25">
        <f>SUM(R297:R344)</f>
        <v>13630</v>
      </c>
      <c r="S345" s="26"/>
      <c r="T345" s="26"/>
      <c r="U345" s="28">
        <f>SUM(U297:U344)</f>
        <v>12830</v>
      </c>
      <c r="V345" s="81"/>
    </row>
    <row r="346" spans="1:23" x14ac:dyDescent="0.25">
      <c r="E346" s="331" t="s">
        <v>65</v>
      </c>
      <c r="F346" s="331"/>
      <c r="G346" s="331"/>
      <c r="H346" s="331"/>
      <c r="I346" s="29">
        <f>F345-I344</f>
        <v>489.60000000000036</v>
      </c>
      <c r="M346" s="1"/>
      <c r="Q346" s="24" t="s">
        <v>64</v>
      </c>
      <c r="R346" s="25">
        <f>R345*0.99</f>
        <v>13493.7</v>
      </c>
    </row>
    <row r="347" spans="1:23" x14ac:dyDescent="0.25">
      <c r="Q347" s="331" t="s">
        <v>65</v>
      </c>
      <c r="R347" s="331"/>
      <c r="S347" s="331"/>
      <c r="T347" s="331"/>
      <c r="U347" s="29">
        <f>R346-U345</f>
        <v>663.70000000000073</v>
      </c>
      <c r="V347" s="82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0</v>
      </c>
      <c r="D1" s="344"/>
      <c r="E1" s="344"/>
      <c r="F1" s="301"/>
      <c r="L1" s="344" t="s">
        <v>1</v>
      </c>
      <c r="M1" s="344"/>
      <c r="N1" s="344"/>
      <c r="O1" s="301"/>
    </row>
    <row r="2" spans="2:17" ht="27" x14ac:dyDescent="0.35">
      <c r="C2" s="344"/>
      <c r="D2" s="344"/>
      <c r="E2" s="344"/>
      <c r="F2" s="301"/>
      <c r="L2" s="344"/>
      <c r="M2" s="344"/>
      <c r="N2" s="344"/>
      <c r="O2" s="301"/>
    </row>
    <row r="3" spans="2:17" ht="27" x14ac:dyDescent="0.35">
      <c r="C3" s="302"/>
      <c r="D3" s="302"/>
      <c r="E3" s="301"/>
      <c r="F3" s="301"/>
      <c r="L3" s="302"/>
      <c r="M3" s="302"/>
      <c r="N3" s="301"/>
      <c r="O3" s="301"/>
    </row>
    <row r="4" spans="2:17" x14ac:dyDescent="0.25">
      <c r="B4" s="4" t="s">
        <v>874</v>
      </c>
      <c r="C4" s="14" t="s">
        <v>875</v>
      </c>
      <c r="D4" s="14" t="s">
        <v>876</v>
      </c>
      <c r="E4" s="14" t="s">
        <v>878</v>
      </c>
      <c r="F4" s="14" t="s">
        <v>879</v>
      </c>
      <c r="G4" s="14" t="s">
        <v>877</v>
      </c>
      <c r="H4" s="14"/>
      <c r="K4" s="4" t="s">
        <v>874</v>
      </c>
      <c r="L4" s="14" t="s">
        <v>875</v>
      </c>
      <c r="M4" s="14" t="s">
        <v>876</v>
      </c>
      <c r="N4" s="14" t="s">
        <v>878</v>
      </c>
      <c r="O4" s="14" t="s">
        <v>879</v>
      </c>
      <c r="P4" s="14" t="s">
        <v>877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894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894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325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325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885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885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886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886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887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887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904</v>
      </c>
      <c r="C14" s="10"/>
      <c r="D14" s="8"/>
      <c r="E14" s="10"/>
      <c r="F14" s="10"/>
      <c r="G14" s="10">
        <v>20</v>
      </c>
      <c r="H14" s="8"/>
      <c r="K14" s="8" t="s">
        <v>905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906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426</v>
      </c>
      <c r="D21" s="347"/>
      <c r="E21" s="347"/>
      <c r="F21" s="347"/>
      <c r="G21" s="346">
        <f>SUM(G5:G20)</f>
        <v>560</v>
      </c>
      <c r="H21" s="8"/>
      <c r="K21" s="8"/>
      <c r="L21" s="347" t="s">
        <v>426</v>
      </c>
      <c r="M21" s="347"/>
      <c r="N21" s="347"/>
      <c r="O21" s="347"/>
      <c r="P21" s="346" t="e">
        <f>SUM(P5:P20)</f>
        <v>#REF!</v>
      </c>
      <c r="Q21" s="8"/>
    </row>
    <row r="22" spans="2:17" ht="15" customHeight="1" x14ac:dyDescent="0.25">
      <c r="B22" s="8"/>
      <c r="C22" s="347"/>
      <c r="D22" s="347"/>
      <c r="E22" s="347"/>
      <c r="F22" s="347"/>
      <c r="G22" s="346"/>
      <c r="H22" s="8"/>
      <c r="K22" s="8"/>
      <c r="L22" s="347"/>
      <c r="M22" s="347"/>
      <c r="N22" s="347"/>
      <c r="O22" s="347"/>
      <c r="P22" s="346"/>
      <c r="Q22" s="8"/>
    </row>
    <row r="28" spans="2:17" ht="27" x14ac:dyDescent="0.35">
      <c r="C28" s="344" t="s">
        <v>66</v>
      </c>
      <c r="D28" s="344"/>
      <c r="E28" s="344"/>
      <c r="F28" s="301"/>
      <c r="L28" s="344" t="s">
        <v>67</v>
      </c>
      <c r="M28" s="344"/>
      <c r="N28" s="344"/>
      <c r="O28" s="301"/>
    </row>
    <row r="29" spans="2:17" ht="27" x14ac:dyDescent="0.35">
      <c r="C29" s="344"/>
      <c r="D29" s="344"/>
      <c r="E29" s="344"/>
      <c r="F29" s="301"/>
      <c r="L29" s="344"/>
      <c r="M29" s="344"/>
      <c r="N29" s="344"/>
      <c r="O29" s="301"/>
    </row>
    <row r="30" spans="2:17" ht="27" x14ac:dyDescent="0.35">
      <c r="C30" s="302"/>
      <c r="D30" s="302"/>
      <c r="E30" s="301"/>
      <c r="F30" s="301"/>
      <c r="L30" s="302"/>
      <c r="M30" s="302"/>
      <c r="N30" s="301"/>
      <c r="O30" s="301"/>
    </row>
    <row r="31" spans="2:17" x14ac:dyDescent="0.25">
      <c r="B31" s="4" t="s">
        <v>874</v>
      </c>
      <c r="C31" s="14" t="s">
        <v>875</v>
      </c>
      <c r="D31" s="14" t="s">
        <v>876</v>
      </c>
      <c r="E31" s="14" t="s">
        <v>880</v>
      </c>
      <c r="F31" s="14" t="s">
        <v>879</v>
      </c>
      <c r="G31" s="14" t="s">
        <v>877</v>
      </c>
      <c r="H31" s="14"/>
      <c r="K31" s="4" t="s">
        <v>874</v>
      </c>
      <c r="L31" s="14" t="s">
        <v>875</v>
      </c>
      <c r="M31" s="14" t="s">
        <v>876</v>
      </c>
      <c r="N31" s="14" t="s">
        <v>880</v>
      </c>
      <c r="O31" s="14" t="s">
        <v>879</v>
      </c>
      <c r="P31" s="14" t="s">
        <v>877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894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894</v>
      </c>
      <c r="L33" s="10" t="s">
        <v>907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325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325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885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885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886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886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887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887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908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909</v>
      </c>
      <c r="M41" s="8"/>
      <c r="N41" s="10"/>
      <c r="O41" s="10"/>
      <c r="P41" s="10">
        <v>20</v>
      </c>
      <c r="Q41" s="8"/>
    </row>
    <row r="42" spans="2:17" x14ac:dyDescent="0.25">
      <c r="B42" s="8" t="s">
        <v>910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909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325</v>
      </c>
      <c r="L43" s="10" t="s">
        <v>911</v>
      </c>
      <c r="M43" s="8" t="s">
        <v>912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426</v>
      </c>
      <c r="D48" s="347"/>
      <c r="E48" s="347"/>
      <c r="F48" s="347"/>
      <c r="G48" s="346">
        <f>SUM(G32:G47)</f>
        <v>560</v>
      </c>
      <c r="H48" s="8"/>
      <c r="K48" s="8"/>
      <c r="L48" s="347" t="s">
        <v>426</v>
      </c>
      <c r="M48" s="347"/>
      <c r="N48" s="347"/>
      <c r="O48" s="347"/>
      <c r="P48" s="346">
        <f>SUM(P32:P47)</f>
        <v>590</v>
      </c>
      <c r="Q48" s="8"/>
    </row>
    <row r="49" spans="2:17" x14ac:dyDescent="0.25">
      <c r="B49" s="8"/>
      <c r="C49" s="347"/>
      <c r="D49" s="347"/>
      <c r="E49" s="347"/>
      <c r="F49" s="347"/>
      <c r="G49" s="346"/>
      <c r="H49" s="8"/>
      <c r="K49" s="8"/>
      <c r="L49" s="347"/>
      <c r="M49" s="347"/>
      <c r="N49" s="347"/>
      <c r="O49" s="347"/>
      <c r="P49" s="346"/>
      <c r="Q49" s="8"/>
    </row>
    <row r="55" spans="2:17" ht="27" x14ac:dyDescent="0.35">
      <c r="C55" s="344" t="s">
        <v>191</v>
      </c>
      <c r="D55" s="344"/>
      <c r="E55" s="344"/>
      <c r="F55" s="301"/>
      <c r="L55" s="344" t="s">
        <v>98</v>
      </c>
      <c r="M55" s="344"/>
      <c r="N55" s="344"/>
      <c r="O55" s="301"/>
    </row>
    <row r="56" spans="2:17" ht="27" x14ac:dyDescent="0.35">
      <c r="C56" s="344"/>
      <c r="D56" s="344"/>
      <c r="E56" s="344"/>
      <c r="F56" s="301"/>
      <c r="L56" s="344"/>
      <c r="M56" s="344"/>
      <c r="N56" s="344"/>
      <c r="O56" s="301"/>
    </row>
    <row r="57" spans="2:17" ht="27" x14ac:dyDescent="0.35">
      <c r="C57" s="302"/>
      <c r="D57" s="302"/>
      <c r="E57" s="301"/>
      <c r="F57" s="301"/>
      <c r="L57" s="302"/>
      <c r="M57" s="302"/>
      <c r="N57" s="301"/>
      <c r="O57" s="301"/>
    </row>
    <row r="58" spans="2:17" x14ac:dyDescent="0.25">
      <c r="B58" s="4" t="s">
        <v>874</v>
      </c>
      <c r="C58" s="14" t="s">
        <v>875</v>
      </c>
      <c r="D58" s="14" t="s">
        <v>876</v>
      </c>
      <c r="E58" s="14" t="s">
        <v>880</v>
      </c>
      <c r="F58" s="14" t="s">
        <v>879</v>
      </c>
      <c r="G58" s="14" t="s">
        <v>877</v>
      </c>
      <c r="H58" s="14"/>
      <c r="K58" s="4" t="s">
        <v>874</v>
      </c>
      <c r="L58" s="14" t="s">
        <v>875</v>
      </c>
      <c r="M58" s="14" t="s">
        <v>876</v>
      </c>
      <c r="N58" s="14" t="s">
        <v>880</v>
      </c>
      <c r="O58" s="14" t="s">
        <v>879</v>
      </c>
      <c r="P58" s="14" t="s">
        <v>877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894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894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325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325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885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885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886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886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887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887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913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426</v>
      </c>
      <c r="D75" s="347"/>
      <c r="E75" s="347"/>
      <c r="F75" s="347"/>
      <c r="G75" s="346">
        <f>SUM(G59:G74)</f>
        <v>520</v>
      </c>
      <c r="H75" s="8"/>
      <c r="K75" s="8"/>
      <c r="L75" s="347" t="s">
        <v>426</v>
      </c>
      <c r="M75" s="347"/>
      <c r="N75" s="347"/>
      <c r="O75" s="347"/>
      <c r="P75" s="346">
        <f>SUM(P59:P74)</f>
        <v>540</v>
      </c>
      <c r="Q75" s="8"/>
    </row>
    <row r="76" spans="2:17" x14ac:dyDescent="0.25">
      <c r="B76" s="8"/>
      <c r="C76" s="347"/>
      <c r="D76" s="347"/>
      <c r="E76" s="347"/>
      <c r="F76" s="347"/>
      <c r="G76" s="346"/>
      <c r="H76" s="8"/>
      <c r="K76" s="8"/>
      <c r="L76" s="347"/>
      <c r="M76" s="347"/>
      <c r="N76" s="347"/>
      <c r="O76" s="347"/>
      <c r="P76" s="346"/>
      <c r="Q76" s="8"/>
    </row>
    <row r="82" spans="2:17" ht="27" x14ac:dyDescent="0.35">
      <c r="C82" s="344" t="s">
        <v>120</v>
      </c>
      <c r="D82" s="344"/>
      <c r="E82" s="344"/>
      <c r="F82" s="301"/>
      <c r="L82" s="344" t="s">
        <v>121</v>
      </c>
      <c r="M82" s="344"/>
      <c r="N82" s="344"/>
      <c r="O82" s="301"/>
    </row>
    <row r="83" spans="2:17" ht="27" x14ac:dyDescent="0.35">
      <c r="C83" s="344"/>
      <c r="D83" s="344"/>
      <c r="E83" s="344"/>
      <c r="F83" s="301"/>
      <c r="L83" s="344"/>
      <c r="M83" s="344"/>
      <c r="N83" s="344"/>
      <c r="O83" s="301"/>
    </row>
    <row r="84" spans="2:17" ht="27" x14ac:dyDescent="0.35">
      <c r="C84" s="302"/>
      <c r="D84" s="302"/>
      <c r="E84" s="301"/>
      <c r="F84" s="301"/>
      <c r="L84" s="302"/>
      <c r="M84" s="302"/>
      <c r="N84" s="301"/>
      <c r="O84" s="301"/>
    </row>
    <row r="85" spans="2:17" x14ac:dyDescent="0.25">
      <c r="B85" s="4" t="s">
        <v>874</v>
      </c>
      <c r="C85" s="14" t="s">
        <v>875</v>
      </c>
      <c r="D85" s="14" t="s">
        <v>876</v>
      </c>
      <c r="E85" s="14" t="s">
        <v>880</v>
      </c>
      <c r="F85" s="14" t="s">
        <v>879</v>
      </c>
      <c r="G85" s="14" t="s">
        <v>877</v>
      </c>
      <c r="H85" s="14"/>
      <c r="K85" s="4" t="s">
        <v>874</v>
      </c>
      <c r="L85" s="14" t="s">
        <v>875</v>
      </c>
      <c r="M85" s="14" t="s">
        <v>876</v>
      </c>
      <c r="N85" s="14" t="s">
        <v>880</v>
      </c>
      <c r="O85" s="14" t="s">
        <v>879</v>
      </c>
      <c r="P85" s="14" t="s">
        <v>877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894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894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325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325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885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885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886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887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914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886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426</v>
      </c>
      <c r="D102" s="347"/>
      <c r="E102" s="347"/>
      <c r="F102" s="347"/>
      <c r="G102" s="346">
        <f>SUM(G86:G101)</f>
        <v>510</v>
      </c>
      <c r="H102" s="8"/>
      <c r="K102" s="8"/>
      <c r="L102" s="347" t="s">
        <v>426</v>
      </c>
      <c r="M102" s="347"/>
      <c r="N102" s="347"/>
      <c r="O102" s="347"/>
      <c r="P102" s="346">
        <f>SUM(P86:P101)</f>
        <v>480</v>
      </c>
      <c r="Q102" s="8"/>
    </row>
    <row r="103" spans="2:17" x14ac:dyDescent="0.25">
      <c r="B103" s="8"/>
      <c r="C103" s="347"/>
      <c r="D103" s="347"/>
      <c r="E103" s="347"/>
      <c r="F103" s="347"/>
      <c r="G103" s="346"/>
      <c r="H103" s="8"/>
      <c r="K103" s="8"/>
      <c r="L103" s="347"/>
      <c r="M103" s="347"/>
      <c r="N103" s="347"/>
      <c r="O103" s="347"/>
      <c r="P103" s="346"/>
      <c r="Q103" s="8"/>
    </row>
    <row r="110" spans="2:17" ht="27" x14ac:dyDescent="0.35">
      <c r="C110" s="344" t="s">
        <v>141</v>
      </c>
      <c r="D110" s="344"/>
      <c r="E110" s="344"/>
      <c r="F110" s="301"/>
      <c r="L110" s="344" t="s">
        <v>244</v>
      </c>
      <c r="M110" s="344"/>
      <c r="N110" s="344"/>
      <c r="O110" s="301"/>
    </row>
    <row r="111" spans="2:17" ht="27" x14ac:dyDescent="0.35">
      <c r="C111" s="344"/>
      <c r="D111" s="344"/>
      <c r="E111" s="344"/>
      <c r="F111" s="301"/>
      <c r="L111" s="344"/>
      <c r="M111" s="344"/>
      <c r="N111" s="344"/>
      <c r="O111" s="301"/>
    </row>
    <row r="112" spans="2:17" ht="27" x14ac:dyDescent="0.35">
      <c r="C112" s="302"/>
      <c r="D112" s="302"/>
      <c r="E112" s="301"/>
      <c r="F112" s="301"/>
      <c r="L112" s="302"/>
      <c r="M112" s="302"/>
      <c r="N112" s="301"/>
      <c r="O112" s="301"/>
    </row>
    <row r="113" spans="2:17" x14ac:dyDescent="0.25">
      <c r="B113" s="4" t="s">
        <v>874</v>
      </c>
      <c r="C113" s="14" t="s">
        <v>875</v>
      </c>
      <c r="D113" s="14" t="s">
        <v>876</v>
      </c>
      <c r="E113" s="14" t="s">
        <v>880</v>
      </c>
      <c r="F113" s="14" t="s">
        <v>879</v>
      </c>
      <c r="G113" s="14" t="s">
        <v>877</v>
      </c>
      <c r="H113" s="14"/>
      <c r="K113" s="4" t="s">
        <v>874</v>
      </c>
      <c r="L113" s="14" t="s">
        <v>875</v>
      </c>
      <c r="M113" s="14" t="s">
        <v>876</v>
      </c>
      <c r="N113" s="14" t="s">
        <v>880</v>
      </c>
      <c r="O113" s="14" t="s">
        <v>879</v>
      </c>
      <c r="P113" s="14" t="s">
        <v>877</v>
      </c>
      <c r="Q113" s="14"/>
    </row>
    <row r="114" spans="2:17" ht="22.5" x14ac:dyDescent="0.25">
      <c r="B114" s="303" t="s">
        <v>915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3" t="s">
        <v>915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04" t="s">
        <v>916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04" t="s">
        <v>916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3" t="s">
        <v>917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3" t="s">
        <v>917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04" t="s">
        <v>918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04" t="s">
        <v>918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3" t="s">
        <v>919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3" t="s">
        <v>919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04" t="s">
        <v>920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04" t="s">
        <v>920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3" t="s">
        <v>921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3" t="s">
        <v>921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04" t="s">
        <v>922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04" t="s">
        <v>922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3" t="s">
        <v>923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3" t="s">
        <v>923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05" t="s">
        <v>924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05" t="s">
        <v>924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3" t="s">
        <v>925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3" t="s">
        <v>925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04" t="s">
        <v>926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04" t="s">
        <v>926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05" t="s">
        <v>927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05" t="s">
        <v>927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04" t="s">
        <v>928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04" t="s">
        <v>928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04" t="s">
        <v>929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04" t="s">
        <v>929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04" t="s">
        <v>930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04" t="s">
        <v>930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04" t="s">
        <v>931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04" t="s">
        <v>931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04" t="s">
        <v>932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04" t="s">
        <v>932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04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04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426</v>
      </c>
      <c r="D133" s="347"/>
      <c r="E133" s="347"/>
      <c r="F133" s="347"/>
      <c r="G133" s="346">
        <f>SUM(G114:G132)</f>
        <v>1290</v>
      </c>
      <c r="H133" s="8"/>
      <c r="K133" s="8"/>
      <c r="L133" s="347" t="s">
        <v>426</v>
      </c>
      <c r="M133" s="347"/>
      <c r="N133" s="347"/>
      <c r="O133" s="347"/>
      <c r="P133" s="346">
        <f>SUM(P114:P132)</f>
        <v>1310</v>
      </c>
      <c r="Q133" s="8"/>
    </row>
    <row r="134" spans="2:17" ht="15" customHeight="1" x14ac:dyDescent="0.25">
      <c r="B134" s="8"/>
      <c r="C134" s="347"/>
      <c r="D134" s="347"/>
      <c r="E134" s="347"/>
      <c r="F134" s="347"/>
      <c r="G134" s="346"/>
      <c r="H134" s="8"/>
      <c r="K134" s="8"/>
      <c r="L134" s="347"/>
      <c r="M134" s="347"/>
      <c r="N134" s="347"/>
      <c r="O134" s="347"/>
      <c r="P134" s="346"/>
      <c r="Q134" s="8"/>
    </row>
    <row r="141" spans="2:17" ht="27" x14ac:dyDescent="0.35">
      <c r="C141" s="344" t="s">
        <v>146</v>
      </c>
      <c r="D141" s="344"/>
      <c r="E141" s="344"/>
      <c r="F141" s="301"/>
      <c r="L141" s="344" t="s">
        <v>147</v>
      </c>
      <c r="M141" s="344"/>
      <c r="N141" s="344"/>
      <c r="O141" s="301"/>
    </row>
    <row r="142" spans="2:17" ht="27" x14ac:dyDescent="0.35">
      <c r="C142" s="344"/>
      <c r="D142" s="344"/>
      <c r="E142" s="344"/>
      <c r="F142" s="301"/>
      <c r="L142" s="344"/>
      <c r="M142" s="344"/>
      <c r="N142" s="344"/>
      <c r="O142" s="301"/>
    </row>
    <row r="143" spans="2:17" ht="27" x14ac:dyDescent="0.35">
      <c r="C143" s="302"/>
      <c r="D143" s="302"/>
      <c r="E143" s="301"/>
      <c r="F143" s="301"/>
      <c r="L143" s="302"/>
      <c r="M143" s="302"/>
      <c r="N143" s="301"/>
      <c r="O143" s="301"/>
    </row>
    <row r="144" spans="2:17" x14ac:dyDescent="0.25">
      <c r="B144" s="4" t="s">
        <v>874</v>
      </c>
      <c r="C144" s="14" t="s">
        <v>875</v>
      </c>
      <c r="D144" s="14" t="s">
        <v>876</v>
      </c>
      <c r="E144" s="14" t="s">
        <v>880</v>
      </c>
      <c r="F144" s="14" t="s">
        <v>879</v>
      </c>
      <c r="G144" s="14" t="s">
        <v>877</v>
      </c>
      <c r="H144" s="14"/>
      <c r="K144" s="4" t="s">
        <v>874</v>
      </c>
      <c r="L144" s="14" t="s">
        <v>875</v>
      </c>
      <c r="M144" s="14" t="s">
        <v>876</v>
      </c>
      <c r="N144" s="14" t="s">
        <v>880</v>
      </c>
      <c r="O144" s="14" t="s">
        <v>879</v>
      </c>
      <c r="P144" s="14" t="s">
        <v>877</v>
      </c>
      <c r="Q144" s="14"/>
    </row>
    <row r="145" spans="2:17" ht="22.5" x14ac:dyDescent="0.25">
      <c r="B145" s="303" t="s">
        <v>915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6" t="s">
        <v>915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04" t="s">
        <v>916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7" t="s">
        <v>916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3" t="s">
        <v>917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6" t="s">
        <v>917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04" t="s">
        <v>918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7" t="s">
        <v>918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3" t="s">
        <v>919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6" t="s">
        <v>919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04" t="s">
        <v>920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7" t="s">
        <v>920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3" t="s">
        <v>921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6" t="s">
        <v>921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04" t="s">
        <v>922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7" t="s">
        <v>922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3" t="s">
        <v>923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6" t="s">
        <v>923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05" t="s">
        <v>924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8" t="s">
        <v>924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3" t="s">
        <v>925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6" t="s">
        <v>933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04" t="s">
        <v>926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7" t="s">
        <v>925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05" t="s">
        <v>927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6" t="s">
        <v>926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04" t="s">
        <v>928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09" t="s">
        <v>934</v>
      </c>
      <c r="L158" s="26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04" t="s">
        <v>929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6" t="s">
        <v>927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0" t="s">
        <v>930</v>
      </c>
      <c r="C160" s="26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09" t="s">
        <v>935</v>
      </c>
      <c r="L160" s="26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04" t="s">
        <v>931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8" t="s">
        <v>928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0" t="s">
        <v>932</v>
      </c>
      <c r="C162" s="26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1" t="s">
        <v>929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04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47" t="s">
        <v>426</v>
      </c>
      <c r="M163" s="347"/>
      <c r="N163" s="347"/>
      <c r="O163" s="347"/>
      <c r="P163" s="346">
        <f>SUM(P145:P162)</f>
        <v>1300</v>
      </c>
      <c r="Q163" s="8"/>
    </row>
    <row r="164" spans="2:17" ht="15" customHeight="1" x14ac:dyDescent="0.25">
      <c r="B164" s="8"/>
      <c r="C164" s="347" t="s">
        <v>426</v>
      </c>
      <c r="D164" s="347"/>
      <c r="E164" s="347"/>
      <c r="F164" s="347"/>
      <c r="G164" s="346">
        <f>SUM(G145:G163)</f>
        <v>1310</v>
      </c>
      <c r="H164" s="8"/>
      <c r="K164" s="8"/>
      <c r="L164" s="347"/>
      <c r="M164" s="347"/>
      <c r="N164" s="347"/>
      <c r="O164" s="347"/>
      <c r="P164" s="346"/>
      <c r="Q164" s="8"/>
    </row>
    <row r="165" spans="2:17" ht="15" customHeight="1" x14ac:dyDescent="0.25">
      <c r="B165" s="8"/>
      <c r="C165" s="347"/>
      <c r="D165" s="347"/>
      <c r="E165" s="347"/>
      <c r="F165" s="347"/>
      <c r="G165" s="346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1</v>
      </c>
      <c r="F1" s="344"/>
      <c r="G1" s="344"/>
      <c r="I1" s="344" t="s">
        <v>66</v>
      </c>
      <c r="J1" s="344"/>
      <c r="K1" s="344"/>
      <c r="M1" s="344" t="s">
        <v>936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02"/>
      <c r="F3" s="302"/>
      <c r="J3" s="302"/>
      <c r="N3" s="302"/>
    </row>
    <row r="4" spans="1:15" x14ac:dyDescent="0.25">
      <c r="A4" s="4" t="s">
        <v>874</v>
      </c>
      <c r="B4" s="14" t="s">
        <v>8</v>
      </c>
      <c r="C4" s="14"/>
      <c r="E4" s="4" t="s">
        <v>874</v>
      </c>
      <c r="F4" s="14" t="s">
        <v>937</v>
      </c>
      <c r="G4" s="14"/>
      <c r="I4" s="4" t="s">
        <v>874</v>
      </c>
      <c r="J4" s="14" t="s">
        <v>937</v>
      </c>
      <c r="K4" s="14"/>
      <c r="M4" s="4" t="s">
        <v>874</v>
      </c>
      <c r="N4" s="14" t="s">
        <v>875</v>
      </c>
      <c r="O4" s="14"/>
    </row>
    <row r="5" spans="1:15" x14ac:dyDescent="0.25">
      <c r="A5" s="8" t="s">
        <v>148</v>
      </c>
      <c r="B5" s="312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894</v>
      </c>
      <c r="B6" s="10"/>
      <c r="C6" s="8"/>
      <c r="E6" s="8" t="s">
        <v>277</v>
      </c>
      <c r="F6" s="10"/>
      <c r="G6" s="8"/>
      <c r="I6" s="8" t="s">
        <v>938</v>
      </c>
      <c r="J6" s="10"/>
      <c r="K6" s="8"/>
      <c r="M6" s="8" t="s">
        <v>894</v>
      </c>
      <c r="N6" s="10"/>
      <c r="O6" s="8"/>
    </row>
    <row r="7" spans="1:15" x14ac:dyDescent="0.25">
      <c r="A7" s="8" t="s">
        <v>325</v>
      </c>
      <c r="B7" s="312"/>
      <c r="C7" s="8"/>
      <c r="E7" s="8" t="s">
        <v>325</v>
      </c>
      <c r="F7" s="10"/>
      <c r="G7" s="8"/>
      <c r="I7" s="8" t="s">
        <v>325</v>
      </c>
      <c r="J7" s="10"/>
      <c r="K7" s="8"/>
      <c r="M7" s="8" t="s">
        <v>325</v>
      </c>
      <c r="N7" s="10"/>
      <c r="O7" s="8"/>
    </row>
    <row r="8" spans="1:15" x14ac:dyDescent="0.25">
      <c r="A8" s="8" t="s">
        <v>259</v>
      </c>
      <c r="B8" s="312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2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2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885</v>
      </c>
      <c r="B11" s="312"/>
      <c r="C11" s="8"/>
      <c r="E11" s="8" t="s">
        <v>885</v>
      </c>
      <c r="F11" s="10"/>
      <c r="G11" s="8"/>
      <c r="I11" s="8" t="s">
        <v>885</v>
      </c>
      <c r="J11" s="10"/>
      <c r="K11" s="8"/>
      <c r="M11" s="8" t="s">
        <v>885</v>
      </c>
      <c r="N11" s="10"/>
      <c r="O11" s="8"/>
    </row>
    <row r="12" spans="1:15" x14ac:dyDescent="0.25">
      <c r="A12" s="8" t="s">
        <v>886</v>
      </c>
      <c r="B12" s="10"/>
      <c r="C12" s="8"/>
      <c r="E12" s="8" t="s">
        <v>246</v>
      </c>
      <c r="F12" s="10">
        <v>18.02</v>
      </c>
      <c r="G12" s="8"/>
      <c r="I12" s="8" t="s">
        <v>886</v>
      </c>
      <c r="J12" s="10"/>
      <c r="K12" s="8"/>
      <c r="M12" s="8" t="s">
        <v>886</v>
      </c>
      <c r="N12" s="10"/>
      <c r="O12" s="8"/>
    </row>
    <row r="13" spans="1:15" x14ac:dyDescent="0.25">
      <c r="A13" s="8" t="s">
        <v>887</v>
      </c>
      <c r="B13" s="312">
        <v>18.02</v>
      </c>
      <c r="C13" s="8"/>
      <c r="E13" s="8" t="s">
        <v>887</v>
      </c>
      <c r="F13" s="10" t="e">
        <f>#REF!</f>
        <v>#REF!</v>
      </c>
      <c r="G13" s="8"/>
      <c r="I13" s="8" t="s">
        <v>887</v>
      </c>
      <c r="J13" s="10">
        <v>18.02</v>
      </c>
      <c r="K13" s="8"/>
      <c r="M13" s="8" t="s">
        <v>887</v>
      </c>
      <c r="N13" s="10">
        <v>18.02</v>
      </c>
      <c r="O13" s="8"/>
    </row>
    <row r="14" spans="1:15" x14ac:dyDescent="0.25">
      <c r="A14" s="8" t="s">
        <v>277</v>
      </c>
      <c r="B14" s="312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426</v>
      </c>
      <c r="B18" s="10">
        <f>SUM(B5:B17)</f>
        <v>36.04</v>
      </c>
      <c r="C18" s="8"/>
      <c r="E18" s="8" t="s">
        <v>426</v>
      </c>
      <c r="F18" s="10" t="e">
        <f>SUM(F5:F17)</f>
        <v>#REF!</v>
      </c>
      <c r="G18" s="8"/>
      <c r="I18" s="8" t="s">
        <v>426</v>
      </c>
      <c r="J18" s="10">
        <f>SUM(J5:J17)</f>
        <v>36.04</v>
      </c>
      <c r="K18" s="8"/>
      <c r="M18" s="8" t="s">
        <v>426</v>
      </c>
      <c r="N18" s="10">
        <f>SUM(N5:N17)</f>
        <v>36.04</v>
      </c>
      <c r="O18" s="8"/>
    </row>
    <row r="22" spans="1:15" ht="15" customHeight="1" x14ac:dyDescent="0.25">
      <c r="A22" s="344" t="s">
        <v>191</v>
      </c>
      <c r="B22" s="344"/>
      <c r="C22" s="344"/>
      <c r="E22" s="344" t="s">
        <v>98</v>
      </c>
      <c r="F22" s="344"/>
      <c r="G22" s="344"/>
      <c r="I22" s="344" t="s">
        <v>120</v>
      </c>
      <c r="J22" s="344"/>
      <c r="K22" s="344"/>
      <c r="M22" s="344" t="s">
        <v>121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02"/>
      <c r="F24" s="302"/>
      <c r="J24" s="302"/>
      <c r="N24" s="302"/>
    </row>
    <row r="25" spans="1:15" x14ac:dyDescent="0.25">
      <c r="A25" s="4" t="s">
        <v>874</v>
      </c>
      <c r="B25" s="14" t="s">
        <v>937</v>
      </c>
      <c r="C25" s="14"/>
      <c r="E25" s="4" t="s">
        <v>874</v>
      </c>
      <c r="F25" s="14" t="s">
        <v>937</v>
      </c>
      <c r="G25" s="14"/>
      <c r="I25" s="4" t="s">
        <v>874</v>
      </c>
      <c r="J25" s="14" t="s">
        <v>937</v>
      </c>
      <c r="K25" s="14"/>
      <c r="M25" s="4" t="s">
        <v>874</v>
      </c>
      <c r="N25" s="14" t="s">
        <v>875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894</v>
      </c>
      <c r="B27" s="10"/>
      <c r="C27" s="8"/>
      <c r="E27" s="8" t="s">
        <v>894</v>
      </c>
      <c r="F27" s="10"/>
      <c r="G27" s="8"/>
      <c r="I27" s="8" t="s">
        <v>894</v>
      </c>
      <c r="J27" s="10"/>
      <c r="K27" s="8"/>
      <c r="M27" s="8" t="s">
        <v>894</v>
      </c>
      <c r="N27" s="10"/>
      <c r="O27" s="8"/>
    </row>
    <row r="28" spans="1:15" x14ac:dyDescent="0.25">
      <c r="A28" s="8" t="s">
        <v>325</v>
      </c>
      <c r="B28" s="10"/>
      <c r="C28" s="8"/>
      <c r="E28" s="8" t="s">
        <v>325</v>
      </c>
      <c r="F28" s="10"/>
      <c r="G28" s="8"/>
      <c r="I28" s="8" t="s">
        <v>325</v>
      </c>
      <c r="J28" s="10"/>
      <c r="K28" s="8"/>
      <c r="M28" s="8" t="s">
        <v>325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885</v>
      </c>
      <c r="B32" s="10"/>
      <c r="C32" s="8"/>
      <c r="E32" s="8" t="s">
        <v>885</v>
      </c>
      <c r="F32" s="10"/>
      <c r="G32" s="8"/>
      <c r="I32" s="8" t="s">
        <v>885</v>
      </c>
      <c r="J32" s="10"/>
      <c r="K32" s="8"/>
      <c r="M32" s="8" t="s">
        <v>885</v>
      </c>
      <c r="N32" s="10"/>
      <c r="O32" s="8"/>
    </row>
    <row r="33" spans="1:15" x14ac:dyDescent="0.25">
      <c r="A33" s="8" t="s">
        <v>886</v>
      </c>
      <c r="B33" s="10"/>
      <c r="C33" s="8"/>
      <c r="E33" s="8" t="s">
        <v>886</v>
      </c>
      <c r="F33" s="10"/>
      <c r="G33" s="8"/>
      <c r="I33" s="8" t="s">
        <v>886</v>
      </c>
      <c r="J33" s="10"/>
      <c r="K33" s="8"/>
      <c r="M33" s="8" t="s">
        <v>886</v>
      </c>
      <c r="N33" s="10"/>
      <c r="O33" s="8"/>
    </row>
    <row r="34" spans="1:15" x14ac:dyDescent="0.25">
      <c r="A34" s="8" t="s">
        <v>887</v>
      </c>
      <c r="B34" s="10">
        <v>18.02</v>
      </c>
      <c r="C34" s="8"/>
      <c r="E34" s="8" t="s">
        <v>887</v>
      </c>
      <c r="F34" s="10">
        <v>18.2</v>
      </c>
      <c r="G34" s="8"/>
      <c r="I34" s="8" t="s">
        <v>887</v>
      </c>
      <c r="J34" s="10">
        <v>18.2</v>
      </c>
      <c r="K34" s="8"/>
      <c r="M34" s="8" t="s">
        <v>887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426</v>
      </c>
      <c r="B39" s="10">
        <f>SUM(B26:B38)</f>
        <v>36.04</v>
      </c>
      <c r="C39" s="8"/>
      <c r="E39" s="8" t="s">
        <v>426</v>
      </c>
      <c r="F39" s="10">
        <f>SUM(F26:F38)</f>
        <v>36.4</v>
      </c>
      <c r="G39" s="8"/>
      <c r="I39" s="8" t="s">
        <v>426</v>
      </c>
      <c r="J39" s="10">
        <f>SUM(J26:J38)</f>
        <v>36.4</v>
      </c>
      <c r="K39" s="8"/>
      <c r="M39" s="8" t="s">
        <v>426</v>
      </c>
      <c r="N39" s="10">
        <f>SUM(N26:N38)</f>
        <v>36.04</v>
      </c>
      <c r="O39" s="8"/>
    </row>
    <row r="43" spans="1:15" x14ac:dyDescent="0.25">
      <c r="A43" s="344" t="s">
        <v>141</v>
      </c>
      <c r="B43" s="344"/>
      <c r="C43" s="344"/>
      <c r="E43" s="344" t="s">
        <v>244</v>
      </c>
      <c r="F43" s="344"/>
      <c r="G43" s="344"/>
      <c r="I43" s="344" t="s">
        <v>146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02"/>
      <c r="F45" s="302"/>
      <c r="J45" s="302"/>
      <c r="N45" s="302"/>
    </row>
    <row r="46" spans="1:15" x14ac:dyDescent="0.25">
      <c r="A46" s="4" t="s">
        <v>874</v>
      </c>
      <c r="B46" s="14" t="s">
        <v>937</v>
      </c>
      <c r="C46" s="14"/>
      <c r="E46" s="4" t="s">
        <v>874</v>
      </c>
      <c r="F46" s="14" t="s">
        <v>937</v>
      </c>
      <c r="G46" s="14"/>
      <c r="I46" s="4" t="s">
        <v>874</v>
      </c>
      <c r="J46" s="14" t="s">
        <v>937</v>
      </c>
      <c r="K46" s="14"/>
      <c r="M46" s="4" t="s">
        <v>874</v>
      </c>
      <c r="N46" s="14" t="s">
        <v>875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894</v>
      </c>
      <c r="B48" s="10"/>
      <c r="C48" s="8"/>
      <c r="E48" s="8" t="s">
        <v>894</v>
      </c>
      <c r="F48" s="10"/>
      <c r="G48" s="8"/>
      <c r="I48" s="8" t="s">
        <v>894</v>
      </c>
      <c r="J48" s="10"/>
      <c r="K48" s="8"/>
      <c r="M48" s="8" t="s">
        <v>894</v>
      </c>
      <c r="N48" s="10"/>
      <c r="O48" s="8"/>
    </row>
    <row r="49" spans="1:15" x14ac:dyDescent="0.25">
      <c r="A49" s="8" t="s">
        <v>325</v>
      </c>
      <c r="B49" s="10"/>
      <c r="C49" s="8"/>
      <c r="E49" s="8" t="s">
        <v>325</v>
      </c>
      <c r="F49" s="10"/>
      <c r="G49" s="8"/>
      <c r="I49" s="8" t="s">
        <v>325</v>
      </c>
      <c r="J49" s="10"/>
      <c r="K49" s="8"/>
      <c r="M49" s="8" t="s">
        <v>325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885</v>
      </c>
      <c r="B53" s="10"/>
      <c r="C53" s="8"/>
      <c r="E53" s="8" t="s">
        <v>885</v>
      </c>
      <c r="F53" s="10"/>
      <c r="G53" s="8"/>
      <c r="I53" s="8" t="s">
        <v>885</v>
      </c>
      <c r="J53" s="10"/>
      <c r="K53" s="8"/>
      <c r="M53" s="8" t="s">
        <v>885</v>
      </c>
      <c r="N53" s="10"/>
      <c r="O53" s="8"/>
    </row>
    <row r="54" spans="1:15" x14ac:dyDescent="0.25">
      <c r="A54" s="8" t="s">
        <v>886</v>
      </c>
      <c r="B54" s="10"/>
      <c r="C54" s="8"/>
      <c r="E54" s="8" t="s">
        <v>886</v>
      </c>
      <c r="F54" s="10"/>
      <c r="G54" s="8"/>
      <c r="I54" s="8" t="s">
        <v>886</v>
      </c>
      <c r="J54" s="10"/>
      <c r="K54" s="8"/>
      <c r="M54" s="8" t="s">
        <v>886</v>
      </c>
      <c r="N54" s="10"/>
      <c r="O54" s="8"/>
    </row>
    <row r="55" spans="1:15" x14ac:dyDescent="0.25">
      <c r="A55" s="8" t="s">
        <v>887</v>
      </c>
      <c r="B55" s="10">
        <v>18.05</v>
      </c>
      <c r="C55" s="8"/>
      <c r="E55" s="8" t="s">
        <v>887</v>
      </c>
      <c r="F55" s="10">
        <v>18.05</v>
      </c>
      <c r="G55" s="8"/>
      <c r="I55" s="8" t="s">
        <v>887</v>
      </c>
      <c r="J55" s="10">
        <v>18.05</v>
      </c>
      <c r="K55" s="8"/>
      <c r="M55" s="8" t="s">
        <v>887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426</v>
      </c>
      <c r="B60" s="10">
        <f>SUM(B47:B59)</f>
        <v>36.1</v>
      </c>
      <c r="C60" s="8"/>
      <c r="E60" s="8" t="s">
        <v>426</v>
      </c>
      <c r="F60" s="10">
        <f>SUM(F47:F59)</f>
        <v>36.1</v>
      </c>
      <c r="G60" s="8"/>
      <c r="I60" s="8" t="s">
        <v>426</v>
      </c>
      <c r="J60" s="10">
        <f>SUM(J47:J59)</f>
        <v>36.1</v>
      </c>
      <c r="K60" s="8"/>
      <c r="M60" s="8" t="s">
        <v>426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276</v>
      </c>
      <c r="B1" s="344"/>
      <c r="C1" s="344"/>
      <c r="E1" s="344" t="s">
        <v>0</v>
      </c>
      <c r="F1" s="344"/>
      <c r="G1" s="344"/>
      <c r="I1" s="344" t="s">
        <v>1</v>
      </c>
      <c r="J1" s="344"/>
      <c r="K1" s="344"/>
      <c r="M1" s="344" t="s">
        <v>66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02"/>
      <c r="F3" s="302"/>
      <c r="J3" s="302"/>
      <c r="N3" s="302"/>
    </row>
    <row r="4" spans="1:15" x14ac:dyDescent="0.25">
      <c r="A4" s="4" t="s">
        <v>874</v>
      </c>
      <c r="B4" s="14" t="s">
        <v>8</v>
      </c>
      <c r="C4" s="14"/>
      <c r="E4" s="4" t="s">
        <v>874</v>
      </c>
      <c r="F4" s="14" t="s">
        <v>937</v>
      </c>
      <c r="G4" s="14"/>
      <c r="I4" s="4" t="s">
        <v>874</v>
      </c>
      <c r="J4" s="14" t="s">
        <v>937</v>
      </c>
      <c r="K4" s="14"/>
      <c r="M4" s="4" t="s">
        <v>874</v>
      </c>
      <c r="N4" s="14" t="s">
        <v>875</v>
      </c>
      <c r="O4" s="14"/>
    </row>
    <row r="5" spans="1:15" x14ac:dyDescent="0.25">
      <c r="A5" s="8" t="s">
        <v>148</v>
      </c>
      <c r="B5" s="312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2">
        <v>141.13999999999999</v>
      </c>
      <c r="O5" s="8"/>
    </row>
    <row r="6" spans="1:15" x14ac:dyDescent="0.25">
      <c r="A6" s="8" t="s">
        <v>894</v>
      </c>
      <c r="B6" s="10"/>
      <c r="C6" s="8"/>
      <c r="E6" s="8" t="s">
        <v>277</v>
      </c>
      <c r="F6" s="10">
        <v>48.67</v>
      </c>
      <c r="G6" s="8"/>
      <c r="I6" s="8" t="s">
        <v>938</v>
      </c>
      <c r="J6" s="10">
        <v>48</v>
      </c>
      <c r="K6" s="8"/>
      <c r="M6" s="8" t="s">
        <v>939</v>
      </c>
      <c r="N6" s="10"/>
      <c r="O6" s="8"/>
    </row>
    <row r="7" spans="1:15" x14ac:dyDescent="0.25">
      <c r="A7" s="8" t="s">
        <v>325</v>
      </c>
      <c r="B7" s="312">
        <v>48.67</v>
      </c>
      <c r="C7" s="8"/>
      <c r="E7" s="8" t="s">
        <v>325</v>
      </c>
      <c r="F7" s="10">
        <v>47.04</v>
      </c>
      <c r="G7" s="8"/>
      <c r="I7" s="8" t="s">
        <v>325</v>
      </c>
      <c r="J7" s="10">
        <v>47.1</v>
      </c>
      <c r="K7" s="8"/>
      <c r="M7" s="8" t="s">
        <v>325</v>
      </c>
      <c r="N7" s="10">
        <v>47.05</v>
      </c>
      <c r="O7" s="8"/>
    </row>
    <row r="8" spans="1:15" x14ac:dyDescent="0.25">
      <c r="A8" s="8" t="s">
        <v>259</v>
      </c>
      <c r="B8" s="312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2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2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885</v>
      </c>
      <c r="B11" s="312">
        <v>48.67</v>
      </c>
      <c r="C11" s="8"/>
      <c r="E11" s="8" t="s">
        <v>885</v>
      </c>
      <c r="F11" s="10">
        <v>47.04</v>
      </c>
      <c r="G11" s="8"/>
      <c r="I11" s="8" t="s">
        <v>885</v>
      </c>
      <c r="J11" s="10">
        <v>47.1</v>
      </c>
      <c r="K11" s="8"/>
      <c r="M11" s="8" t="s">
        <v>885</v>
      </c>
      <c r="N11" s="10">
        <v>47.05</v>
      </c>
      <c r="O11" s="8"/>
    </row>
    <row r="12" spans="1:15" x14ac:dyDescent="0.25">
      <c r="A12" s="8" t="s">
        <v>886</v>
      </c>
      <c r="B12" s="10"/>
      <c r="C12" s="8"/>
      <c r="E12" s="8" t="s">
        <v>246</v>
      </c>
      <c r="F12" s="10">
        <v>18.02</v>
      </c>
      <c r="G12" s="8"/>
      <c r="I12" s="8" t="s">
        <v>886</v>
      </c>
      <c r="J12" s="10"/>
      <c r="K12" s="8"/>
      <c r="M12" s="8" t="s">
        <v>939</v>
      </c>
      <c r="N12" s="10">
        <v>48.66</v>
      </c>
      <c r="O12" s="8"/>
    </row>
    <row r="13" spans="1:15" x14ac:dyDescent="0.25">
      <c r="A13" s="8" t="s">
        <v>887</v>
      </c>
      <c r="B13" s="312">
        <v>17.91</v>
      </c>
      <c r="C13" s="8"/>
      <c r="E13" s="8" t="s">
        <v>887</v>
      </c>
      <c r="F13" s="10" t="e">
        <f>#REF!</f>
        <v>#REF!</v>
      </c>
      <c r="G13" s="8"/>
      <c r="I13" s="8" t="s">
        <v>887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2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426</v>
      </c>
      <c r="B18" s="10">
        <f>SUM(B5:B17)</f>
        <v>473.85000000000008</v>
      </c>
      <c r="C18" s="8"/>
      <c r="E18" s="8" t="s">
        <v>426</v>
      </c>
      <c r="F18" s="10" t="e">
        <f>SUM(F5:F17)</f>
        <v>#REF!</v>
      </c>
      <c r="G18" s="8"/>
      <c r="I18" s="8" t="s">
        <v>426</v>
      </c>
      <c r="J18" s="10">
        <f>SUM(J5:J17)</f>
        <v>471.90000000000009</v>
      </c>
      <c r="K18" s="8"/>
      <c r="M18" s="8" t="s">
        <v>426</v>
      </c>
      <c r="N18" s="10">
        <f>SUM(N5:N17)</f>
        <v>472.1</v>
      </c>
      <c r="O18" s="8"/>
    </row>
    <row r="22" spans="1:15" ht="15" customHeight="1" x14ac:dyDescent="0.25">
      <c r="A22" s="344" t="s">
        <v>340</v>
      </c>
      <c r="B22" s="344"/>
      <c r="C22" s="344"/>
      <c r="E22" s="344" t="s">
        <v>940</v>
      </c>
      <c r="F22" s="344"/>
      <c r="G22" s="344"/>
      <c r="I22" s="344" t="s">
        <v>98</v>
      </c>
      <c r="J22" s="344"/>
      <c r="K22" s="344"/>
      <c r="M22" s="344" t="s">
        <v>120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02"/>
      <c r="F24" s="302"/>
      <c r="J24" s="302"/>
      <c r="N24" s="302"/>
    </row>
    <row r="25" spans="1:15" x14ac:dyDescent="0.25">
      <c r="A25" s="4" t="s">
        <v>874</v>
      </c>
      <c r="B25" s="14" t="s">
        <v>937</v>
      </c>
      <c r="C25" s="14"/>
      <c r="E25" s="4" t="s">
        <v>874</v>
      </c>
      <c r="F25" s="14" t="s">
        <v>937</v>
      </c>
      <c r="G25" s="14"/>
      <c r="I25" s="4" t="s">
        <v>874</v>
      </c>
      <c r="J25" s="14" t="s">
        <v>937</v>
      </c>
      <c r="K25" s="14"/>
      <c r="M25" s="4" t="s">
        <v>874</v>
      </c>
      <c r="N25" s="14" t="s">
        <v>875</v>
      </c>
      <c r="O25" s="14"/>
    </row>
    <row r="26" spans="1:15" x14ac:dyDescent="0.25">
      <c r="A26" s="8" t="s">
        <v>148</v>
      </c>
      <c r="B26" s="312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894</v>
      </c>
      <c r="B27" s="10"/>
      <c r="C27" s="8"/>
      <c r="E27" s="8" t="s">
        <v>894</v>
      </c>
      <c r="F27" s="10"/>
      <c r="G27" s="8"/>
      <c r="I27" s="8" t="s">
        <v>894</v>
      </c>
      <c r="J27" s="10"/>
      <c r="K27" s="8"/>
      <c r="M27" s="8" t="s">
        <v>894</v>
      </c>
      <c r="N27" s="10"/>
      <c r="O27" s="8"/>
    </row>
    <row r="28" spans="1:15" x14ac:dyDescent="0.25">
      <c r="A28" s="8" t="s">
        <v>325</v>
      </c>
      <c r="B28" s="312">
        <v>48.66</v>
      </c>
      <c r="C28" s="8"/>
      <c r="E28" s="8" t="s">
        <v>325</v>
      </c>
      <c r="F28" s="10">
        <v>48.66</v>
      </c>
      <c r="G28" s="8"/>
      <c r="I28" s="8" t="s">
        <v>325</v>
      </c>
      <c r="J28" s="10">
        <v>48.66</v>
      </c>
      <c r="K28" s="8"/>
      <c r="M28" s="8" t="s">
        <v>325</v>
      </c>
      <c r="N28" s="10">
        <v>48.66</v>
      </c>
      <c r="O28" s="8"/>
    </row>
    <row r="29" spans="1:15" x14ac:dyDescent="0.25">
      <c r="A29" s="8" t="s">
        <v>259</v>
      </c>
      <c r="B29" s="312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2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2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885</v>
      </c>
      <c r="B32" s="312">
        <v>48.66</v>
      </c>
      <c r="C32" s="8"/>
      <c r="E32" s="8" t="s">
        <v>885</v>
      </c>
      <c r="F32" s="10">
        <v>48.66</v>
      </c>
      <c r="G32" s="8"/>
      <c r="I32" s="8" t="s">
        <v>885</v>
      </c>
      <c r="J32" s="10">
        <v>48.66</v>
      </c>
      <c r="K32" s="8"/>
      <c r="M32" s="8" t="s">
        <v>885</v>
      </c>
      <c r="N32" s="10">
        <v>48.66</v>
      </c>
      <c r="O32" s="8"/>
    </row>
    <row r="33" spans="1:15" x14ac:dyDescent="0.25">
      <c r="A33" s="8" t="s">
        <v>29</v>
      </c>
      <c r="B33" s="312">
        <v>48.66</v>
      </c>
      <c r="C33" s="8"/>
      <c r="E33" s="8" t="s">
        <v>425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886</v>
      </c>
      <c r="N33" s="10">
        <v>48.66</v>
      </c>
      <c r="O33" s="8"/>
    </row>
    <row r="34" spans="1:15" x14ac:dyDescent="0.25">
      <c r="A34" s="8" t="s">
        <v>938</v>
      </c>
      <c r="B34" s="10">
        <v>48.66</v>
      </c>
      <c r="C34" s="8"/>
      <c r="E34" s="8" t="s">
        <v>938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426</v>
      </c>
      <c r="B39" s="10">
        <f>SUM(B26:B38)</f>
        <v>486.61999999999989</v>
      </c>
      <c r="C39" s="8"/>
      <c r="E39" s="8" t="s">
        <v>426</v>
      </c>
      <c r="F39" s="10">
        <f>SUM(F26:F38)</f>
        <v>486.61999999999989</v>
      </c>
      <c r="G39" s="8"/>
      <c r="I39" s="8" t="s">
        <v>426</v>
      </c>
      <c r="J39" s="10">
        <f>SUM(J26:J38)</f>
        <v>486.61999999999989</v>
      </c>
      <c r="K39" s="8"/>
      <c r="M39" s="8" t="s">
        <v>426</v>
      </c>
      <c r="N39" s="10">
        <f>SUM(N26:N38)</f>
        <v>486.61999999999989</v>
      </c>
      <c r="O39" s="8"/>
    </row>
    <row r="43" spans="1:15" x14ac:dyDescent="0.25">
      <c r="A43" s="344" t="s">
        <v>121</v>
      </c>
      <c r="B43" s="344"/>
      <c r="C43" s="344"/>
      <c r="E43" s="344" t="s">
        <v>893</v>
      </c>
      <c r="F43" s="344"/>
      <c r="G43" s="344"/>
      <c r="I43" s="344" t="s">
        <v>142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02"/>
      <c r="F45" s="302"/>
      <c r="J45" s="302"/>
      <c r="N45" s="302"/>
    </row>
    <row r="46" spans="1:15" x14ac:dyDescent="0.25">
      <c r="A46" s="4" t="s">
        <v>874</v>
      </c>
      <c r="B46" s="14" t="s">
        <v>937</v>
      </c>
      <c r="C46" s="14"/>
      <c r="E46" s="4" t="s">
        <v>874</v>
      </c>
      <c r="F46" s="14" t="s">
        <v>937</v>
      </c>
      <c r="G46" s="14"/>
      <c r="I46" s="4" t="s">
        <v>874</v>
      </c>
      <c r="J46" s="14" t="s">
        <v>937</v>
      </c>
      <c r="K46" s="14"/>
      <c r="M46" s="4" t="s">
        <v>874</v>
      </c>
      <c r="N46" s="14" t="s">
        <v>875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894</v>
      </c>
      <c r="B48" s="10"/>
      <c r="C48" s="8"/>
      <c r="E48" s="8" t="s">
        <v>894</v>
      </c>
      <c r="F48" s="10"/>
      <c r="G48" s="8"/>
      <c r="I48" s="8" t="s">
        <v>894</v>
      </c>
      <c r="J48" s="10"/>
      <c r="K48" s="8"/>
      <c r="M48" s="8" t="s">
        <v>894</v>
      </c>
      <c r="N48" s="10"/>
      <c r="O48" s="8"/>
    </row>
    <row r="49" spans="1:15" x14ac:dyDescent="0.25">
      <c r="A49" s="8" t="s">
        <v>325</v>
      </c>
      <c r="B49" s="10">
        <v>48.66</v>
      </c>
      <c r="C49" s="8"/>
      <c r="E49" s="8" t="s">
        <v>325</v>
      </c>
      <c r="F49" s="10"/>
      <c r="G49" s="8"/>
      <c r="I49" s="8" t="s">
        <v>325</v>
      </c>
      <c r="J49" s="10"/>
      <c r="K49" s="8"/>
      <c r="M49" s="8" t="s">
        <v>325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885</v>
      </c>
      <c r="B53" s="10">
        <v>48.66</v>
      </c>
      <c r="C53" s="8"/>
      <c r="E53" s="8" t="s">
        <v>885</v>
      </c>
      <c r="F53" s="10"/>
      <c r="G53" s="8"/>
      <c r="I53" s="8" t="s">
        <v>885</v>
      </c>
      <c r="J53" s="10"/>
      <c r="K53" s="8"/>
      <c r="M53" s="8" t="s">
        <v>885</v>
      </c>
      <c r="N53" s="10"/>
      <c r="O53" s="8"/>
    </row>
    <row r="54" spans="1:15" x14ac:dyDescent="0.25">
      <c r="A54" s="8" t="s">
        <v>886</v>
      </c>
      <c r="B54" s="10">
        <v>48.66</v>
      </c>
      <c r="C54" s="8"/>
      <c r="E54" s="8" t="s">
        <v>886</v>
      </c>
      <c r="F54" s="10"/>
      <c r="G54" s="8"/>
      <c r="I54" s="8" t="s">
        <v>886</v>
      </c>
      <c r="J54" s="10"/>
      <c r="K54" s="8"/>
      <c r="M54" s="8" t="s">
        <v>886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426</v>
      </c>
      <c r="B60" s="10">
        <f>SUM(B47:B59)</f>
        <v>486.61999999999989</v>
      </c>
      <c r="C60" s="8"/>
      <c r="E60" s="8" t="s">
        <v>426</v>
      </c>
      <c r="F60" s="10">
        <f>SUM(F47:F59)</f>
        <v>48.66</v>
      </c>
      <c r="G60" s="8"/>
      <c r="I60" s="8" t="s">
        <v>426</v>
      </c>
      <c r="J60" s="10">
        <f>SUM(J47:J59)</f>
        <v>0</v>
      </c>
      <c r="K60" s="8"/>
      <c r="M60" s="8" t="s">
        <v>426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1</v>
      </c>
      <c r="F1" s="344"/>
      <c r="G1" s="344"/>
      <c r="I1" s="344" t="s">
        <v>66</v>
      </c>
      <c r="J1" s="344"/>
      <c r="K1" s="344"/>
      <c r="M1" s="344" t="s">
        <v>67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02"/>
      <c r="F3" s="302"/>
      <c r="J3" s="302"/>
      <c r="N3" s="302"/>
    </row>
    <row r="4" spans="1:15" x14ac:dyDescent="0.25">
      <c r="A4" s="4" t="s">
        <v>874</v>
      </c>
      <c r="B4" s="14" t="s">
        <v>937</v>
      </c>
      <c r="C4" s="14"/>
      <c r="E4" s="4" t="s">
        <v>874</v>
      </c>
      <c r="F4" s="14" t="s">
        <v>937</v>
      </c>
      <c r="G4" s="14"/>
      <c r="I4" s="4" t="s">
        <v>874</v>
      </c>
      <c r="J4" s="14" t="s">
        <v>937</v>
      </c>
      <c r="K4" s="14"/>
      <c r="M4" s="4" t="s">
        <v>874</v>
      </c>
      <c r="N4" s="14" t="s">
        <v>875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894</v>
      </c>
      <c r="B6" s="10"/>
      <c r="C6" s="8"/>
      <c r="E6" s="8" t="s">
        <v>894</v>
      </c>
      <c r="F6" s="10"/>
      <c r="G6" s="8"/>
      <c r="I6" s="8" t="s">
        <v>894</v>
      </c>
      <c r="J6" s="10"/>
      <c r="K6" s="8"/>
      <c r="M6" s="8" t="s">
        <v>894</v>
      </c>
      <c r="N6" s="10"/>
      <c r="O6" s="8"/>
    </row>
    <row r="7" spans="1:15" x14ac:dyDescent="0.25">
      <c r="A7" s="8" t="s">
        <v>325</v>
      </c>
      <c r="B7" s="10">
        <v>20</v>
      </c>
      <c r="C7" s="8"/>
      <c r="E7" s="8" t="s">
        <v>325</v>
      </c>
      <c r="F7" s="10">
        <v>20</v>
      </c>
      <c r="G7" s="8"/>
      <c r="I7" s="8" t="s">
        <v>325</v>
      </c>
      <c r="J7" s="10">
        <v>20</v>
      </c>
      <c r="K7" s="8"/>
      <c r="M7" s="8" t="s">
        <v>325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885</v>
      </c>
      <c r="B11" s="10"/>
      <c r="C11" s="8"/>
      <c r="E11" s="8" t="s">
        <v>885</v>
      </c>
      <c r="F11" s="10"/>
      <c r="G11" s="8"/>
      <c r="I11" s="8" t="s">
        <v>885</v>
      </c>
      <c r="J11" s="10"/>
      <c r="K11" s="8"/>
      <c r="M11" s="8" t="s">
        <v>885</v>
      </c>
      <c r="N11" s="10"/>
      <c r="O11" s="8"/>
    </row>
    <row r="12" spans="1:15" x14ac:dyDescent="0.25">
      <c r="A12" s="8" t="s">
        <v>886</v>
      </c>
      <c r="B12" s="10"/>
      <c r="C12" s="8"/>
      <c r="E12" s="8"/>
      <c r="F12" s="10"/>
      <c r="G12" s="8"/>
      <c r="I12" s="8" t="s">
        <v>886</v>
      </c>
      <c r="J12" s="10"/>
      <c r="K12" s="8"/>
      <c r="M12" s="8" t="s">
        <v>886</v>
      </c>
      <c r="N12" s="10"/>
      <c r="O12" s="8"/>
    </row>
    <row r="13" spans="1:15" x14ac:dyDescent="0.25">
      <c r="A13" s="8" t="s">
        <v>887</v>
      </c>
      <c r="B13" s="10"/>
      <c r="C13" s="8"/>
      <c r="E13" s="8" t="s">
        <v>887</v>
      </c>
      <c r="F13" s="10"/>
      <c r="G13" s="8"/>
      <c r="I13" s="8" t="s">
        <v>887</v>
      </c>
      <c r="J13" s="10">
        <v>10</v>
      </c>
      <c r="K13" s="8"/>
      <c r="M13" s="8" t="s">
        <v>887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426</v>
      </c>
      <c r="B18" s="10">
        <f>SUM(B5:B17)</f>
        <v>100</v>
      </c>
      <c r="C18" s="8"/>
      <c r="E18" s="8" t="s">
        <v>426</v>
      </c>
      <c r="F18" s="10">
        <f>SUM(F5:F17)</f>
        <v>100</v>
      </c>
      <c r="G18" s="8"/>
      <c r="I18" s="8" t="s">
        <v>426</v>
      </c>
      <c r="J18" s="10">
        <f>SUM(J5:J17)</f>
        <v>110</v>
      </c>
      <c r="K18" s="8"/>
      <c r="M18" s="8" t="s">
        <v>426</v>
      </c>
      <c r="N18" s="10">
        <f>SUM(N5:N17)</f>
        <v>100</v>
      </c>
      <c r="O18" s="8"/>
    </row>
    <row r="22" spans="1:15" ht="15" customHeight="1" x14ac:dyDescent="0.25">
      <c r="A22" s="344" t="s">
        <v>191</v>
      </c>
      <c r="B22" s="344"/>
      <c r="C22" s="344"/>
      <c r="E22" s="344" t="s">
        <v>98</v>
      </c>
      <c r="F22" s="344"/>
      <c r="G22" s="344"/>
      <c r="I22" s="344" t="s">
        <v>120</v>
      </c>
      <c r="J22" s="344"/>
      <c r="K22" s="344"/>
      <c r="M22" s="344" t="s">
        <v>121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02"/>
      <c r="F24" s="302"/>
      <c r="J24" s="302"/>
      <c r="N24" s="302"/>
    </row>
    <row r="25" spans="1:15" x14ac:dyDescent="0.25">
      <c r="A25" s="4" t="s">
        <v>874</v>
      </c>
      <c r="B25" s="14" t="s">
        <v>937</v>
      </c>
      <c r="C25" s="14"/>
      <c r="E25" s="4" t="s">
        <v>874</v>
      </c>
      <c r="F25" s="14" t="s">
        <v>937</v>
      </c>
      <c r="G25" s="14"/>
      <c r="I25" s="4" t="s">
        <v>874</v>
      </c>
      <c r="J25" s="14" t="s">
        <v>937</v>
      </c>
      <c r="K25" s="14"/>
      <c r="M25" s="4" t="s">
        <v>874</v>
      </c>
      <c r="N25" s="14" t="s">
        <v>875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894</v>
      </c>
      <c r="B27" s="10"/>
      <c r="C27" s="8"/>
      <c r="E27" s="8" t="s">
        <v>894</v>
      </c>
      <c r="F27" s="10"/>
      <c r="G27" s="8"/>
      <c r="I27" s="8" t="s">
        <v>894</v>
      </c>
      <c r="J27" s="10"/>
      <c r="K27" s="8"/>
      <c r="M27" s="8" t="s">
        <v>894</v>
      </c>
      <c r="N27" s="10"/>
      <c r="O27" s="8"/>
    </row>
    <row r="28" spans="1:15" x14ac:dyDescent="0.25">
      <c r="A28" s="8" t="s">
        <v>325</v>
      </c>
      <c r="B28" s="10">
        <v>20</v>
      </c>
      <c r="C28" s="8"/>
      <c r="E28" s="8" t="s">
        <v>325</v>
      </c>
      <c r="F28" s="10">
        <v>20</v>
      </c>
      <c r="G28" s="8"/>
      <c r="I28" s="8" t="s">
        <v>325</v>
      </c>
      <c r="J28" s="10">
        <v>20</v>
      </c>
      <c r="K28" s="8"/>
      <c r="M28" s="8" t="s">
        <v>325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885</v>
      </c>
      <c r="B32" s="10"/>
      <c r="C32" s="8"/>
      <c r="E32" s="8" t="s">
        <v>885</v>
      </c>
      <c r="F32" s="10"/>
      <c r="G32" s="8"/>
      <c r="I32" s="8" t="s">
        <v>885</v>
      </c>
      <c r="J32" s="10"/>
      <c r="K32" s="8"/>
      <c r="M32" s="8" t="s">
        <v>885</v>
      </c>
      <c r="N32" s="10"/>
      <c r="O32" s="8"/>
    </row>
    <row r="33" spans="1:15" x14ac:dyDescent="0.25">
      <c r="A33" s="8" t="s">
        <v>886</v>
      </c>
      <c r="B33" s="10"/>
      <c r="C33" s="8"/>
      <c r="E33" s="8" t="s">
        <v>886</v>
      </c>
      <c r="F33" s="10"/>
      <c r="G33" s="8"/>
      <c r="I33" s="8" t="s">
        <v>886</v>
      </c>
      <c r="J33" s="10"/>
      <c r="K33" s="8"/>
      <c r="M33" s="8" t="s">
        <v>886</v>
      </c>
      <c r="N33" s="10"/>
      <c r="O33" s="8"/>
    </row>
    <row r="34" spans="1:15" x14ac:dyDescent="0.25">
      <c r="A34" s="8" t="s">
        <v>887</v>
      </c>
      <c r="B34" s="10"/>
      <c r="C34" s="8"/>
      <c r="E34" s="8" t="s">
        <v>887</v>
      </c>
      <c r="F34" s="10"/>
      <c r="G34" s="8"/>
      <c r="I34" s="8" t="s">
        <v>887</v>
      </c>
      <c r="J34" s="10"/>
      <c r="K34" s="8"/>
      <c r="M34" s="8" t="s">
        <v>887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426</v>
      </c>
      <c r="B39" s="10">
        <f>SUM(B26:B38)</f>
        <v>100</v>
      </c>
      <c r="C39" s="8"/>
      <c r="E39" s="8" t="s">
        <v>426</v>
      </c>
      <c r="F39" s="10">
        <f>SUM(F26:F38)</f>
        <v>100</v>
      </c>
      <c r="G39" s="8"/>
      <c r="I39" s="8" t="s">
        <v>426</v>
      </c>
      <c r="J39" s="10">
        <f>SUM(J26:J38)</f>
        <v>100</v>
      </c>
      <c r="K39" s="8"/>
      <c r="M39" s="8" t="s">
        <v>426</v>
      </c>
      <c r="N39" s="10">
        <f>SUM(N26:N38)</f>
        <v>100</v>
      </c>
      <c r="O39" s="8"/>
    </row>
    <row r="43" spans="1:15" x14ac:dyDescent="0.25">
      <c r="A43" s="344" t="s">
        <v>141</v>
      </c>
      <c r="B43" s="344"/>
      <c r="C43" s="344"/>
      <c r="E43" s="344" t="s">
        <v>244</v>
      </c>
      <c r="F43" s="344"/>
      <c r="G43" s="344"/>
      <c r="I43" s="344" t="s">
        <v>146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02"/>
      <c r="F45" s="302"/>
      <c r="J45" s="302"/>
      <c r="N45" s="302"/>
    </row>
    <row r="46" spans="1:15" x14ac:dyDescent="0.25">
      <c r="A46" s="4" t="s">
        <v>874</v>
      </c>
      <c r="B46" s="14" t="s">
        <v>937</v>
      </c>
      <c r="C46" s="14"/>
      <c r="E46" s="4" t="s">
        <v>874</v>
      </c>
      <c r="F46" s="14" t="s">
        <v>937</v>
      </c>
      <c r="G46" s="14"/>
      <c r="I46" s="4" t="s">
        <v>874</v>
      </c>
      <c r="J46" s="14" t="s">
        <v>937</v>
      </c>
      <c r="K46" s="14"/>
      <c r="M46" s="4" t="s">
        <v>874</v>
      </c>
      <c r="N46" s="14" t="s">
        <v>941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894</v>
      </c>
      <c r="B48" s="10"/>
      <c r="C48" s="8"/>
      <c r="E48" s="8" t="s">
        <v>894</v>
      </c>
      <c r="F48" s="10"/>
      <c r="G48" s="8"/>
      <c r="I48" s="8" t="s">
        <v>894</v>
      </c>
      <c r="J48" s="10"/>
      <c r="K48" s="8"/>
      <c r="M48" s="8" t="s">
        <v>894</v>
      </c>
      <c r="N48" s="10"/>
      <c r="O48" s="8"/>
    </row>
    <row r="49" spans="1:15" x14ac:dyDescent="0.25">
      <c r="A49" s="8" t="s">
        <v>325</v>
      </c>
      <c r="B49" s="10">
        <v>20</v>
      </c>
      <c r="C49" s="8"/>
      <c r="E49" s="8" t="s">
        <v>325</v>
      </c>
      <c r="F49" s="10">
        <v>20</v>
      </c>
      <c r="G49" s="8"/>
      <c r="I49" s="8" t="s">
        <v>325</v>
      </c>
      <c r="J49" s="10">
        <v>20</v>
      </c>
      <c r="K49" s="8"/>
      <c r="M49" s="8" t="s">
        <v>325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885</v>
      </c>
      <c r="B53" s="10"/>
      <c r="C53" s="8"/>
      <c r="E53" s="8" t="s">
        <v>885</v>
      </c>
      <c r="F53" s="10"/>
      <c r="G53" s="8"/>
      <c r="I53" s="8" t="s">
        <v>885</v>
      </c>
      <c r="J53" s="10"/>
      <c r="K53" s="8"/>
      <c r="M53" s="8" t="s">
        <v>885</v>
      </c>
      <c r="N53" s="10"/>
      <c r="O53" s="8"/>
    </row>
    <row r="54" spans="1:15" x14ac:dyDescent="0.25">
      <c r="A54" s="8" t="s">
        <v>886</v>
      </c>
      <c r="B54" s="10"/>
      <c r="C54" s="8"/>
      <c r="E54" s="8" t="s">
        <v>886</v>
      </c>
      <c r="F54" s="10"/>
      <c r="G54" s="8"/>
      <c r="I54" s="8" t="s">
        <v>886</v>
      </c>
      <c r="J54" s="10"/>
      <c r="K54" s="8"/>
      <c r="M54" s="8" t="s">
        <v>886</v>
      </c>
      <c r="N54" s="10"/>
      <c r="O54" s="8"/>
    </row>
    <row r="55" spans="1:15" x14ac:dyDescent="0.25">
      <c r="A55" s="8" t="s">
        <v>887</v>
      </c>
      <c r="B55" s="10"/>
      <c r="C55" s="8"/>
      <c r="E55" s="8" t="s">
        <v>887</v>
      </c>
      <c r="F55" s="10"/>
      <c r="G55" s="8"/>
      <c r="I55" s="8" t="s">
        <v>887</v>
      </c>
      <c r="J55" s="10"/>
      <c r="K55" s="8"/>
      <c r="M55" s="8" t="s">
        <v>887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426</v>
      </c>
      <c r="B60" s="10">
        <f>SUM(B47:B59)</f>
        <v>100</v>
      </c>
      <c r="C60" s="8"/>
      <c r="E60" s="8" t="s">
        <v>426</v>
      </c>
      <c r="F60" s="10">
        <f>SUM(F47:F59)</f>
        <v>100</v>
      </c>
      <c r="G60" s="8"/>
      <c r="I60" s="8" t="s">
        <v>426</v>
      </c>
      <c r="J60" s="10">
        <f>SUM(J47:J59)</f>
        <v>100</v>
      </c>
      <c r="K60" s="8"/>
      <c r="M60" s="8" t="s">
        <v>426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4" t="s">
        <v>942</v>
      </c>
      <c r="B1" s="344"/>
      <c r="C1" s="344"/>
      <c r="E1" s="344" t="s">
        <v>943</v>
      </c>
      <c r="F1" s="344"/>
      <c r="G1" s="344"/>
      <c r="I1" s="344" t="s">
        <v>944</v>
      </c>
      <c r="J1" s="344"/>
      <c r="K1" s="344"/>
      <c r="M1" s="344" t="s">
        <v>703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02"/>
      <c r="F3" s="302"/>
      <c r="J3" s="302"/>
      <c r="N3" s="302"/>
    </row>
    <row r="4" spans="1:15" x14ac:dyDescent="0.25">
      <c r="A4" s="4" t="s">
        <v>874</v>
      </c>
      <c r="B4" s="14" t="s">
        <v>937</v>
      </c>
      <c r="C4" s="14"/>
      <c r="E4" s="4" t="s">
        <v>874</v>
      </c>
      <c r="F4" s="14" t="s">
        <v>937</v>
      </c>
      <c r="G4" s="14"/>
      <c r="I4" s="4" t="s">
        <v>874</v>
      </c>
      <c r="J4" s="14" t="s">
        <v>937</v>
      </c>
      <c r="K4" s="14"/>
      <c r="M4" s="4" t="s">
        <v>874</v>
      </c>
      <c r="N4" s="14" t="s">
        <v>937</v>
      </c>
      <c r="O4" s="14"/>
    </row>
    <row r="5" spans="1:15" x14ac:dyDescent="0.25">
      <c r="A5" s="8" t="s">
        <v>148</v>
      </c>
      <c r="B5" s="313">
        <v>89.5</v>
      </c>
      <c r="C5" s="8"/>
      <c r="E5" s="8" t="s">
        <v>148</v>
      </c>
      <c r="F5" s="10">
        <v>96.92</v>
      </c>
      <c r="G5" s="8"/>
      <c r="I5" s="164" t="s">
        <v>148</v>
      </c>
      <c r="J5" s="10">
        <v>95.95</v>
      </c>
      <c r="K5" s="8"/>
      <c r="M5" s="314" t="s">
        <v>148</v>
      </c>
      <c r="N5" s="10">
        <v>95.69</v>
      </c>
      <c r="O5" s="8"/>
    </row>
    <row r="6" spans="1:15" x14ac:dyDescent="0.25">
      <c r="A6" s="8" t="s">
        <v>894</v>
      </c>
      <c r="B6" s="313">
        <v>89.5</v>
      </c>
      <c r="C6" s="8"/>
      <c r="E6" s="8" t="s">
        <v>894</v>
      </c>
      <c r="F6" s="10">
        <v>96.92</v>
      </c>
      <c r="G6" s="8"/>
      <c r="I6" s="164" t="s">
        <v>894</v>
      </c>
      <c r="J6" s="10">
        <v>95.95</v>
      </c>
      <c r="K6" s="8"/>
      <c r="M6" s="314" t="s">
        <v>894</v>
      </c>
      <c r="N6" s="10"/>
      <c r="O6" s="8"/>
    </row>
    <row r="7" spans="1:15" x14ac:dyDescent="0.25">
      <c r="A7" s="8" t="s">
        <v>325</v>
      </c>
      <c r="B7" s="315">
        <v>106.15</v>
      </c>
      <c r="C7" s="8"/>
      <c r="E7" s="8" t="s">
        <v>325</v>
      </c>
      <c r="F7" s="10">
        <v>60.48</v>
      </c>
      <c r="G7" s="8"/>
      <c r="I7" s="164" t="s">
        <v>325</v>
      </c>
      <c r="J7" s="10">
        <v>59.5</v>
      </c>
      <c r="K7" s="8"/>
      <c r="M7" s="164" t="s">
        <v>325</v>
      </c>
      <c r="N7" s="10">
        <v>95.69</v>
      </c>
      <c r="O7" s="8"/>
    </row>
    <row r="8" spans="1:15" x14ac:dyDescent="0.25">
      <c r="A8" s="8" t="s">
        <v>259</v>
      </c>
      <c r="B8" s="313">
        <v>119.5</v>
      </c>
      <c r="C8" s="8"/>
      <c r="E8" s="8" t="s">
        <v>259</v>
      </c>
      <c r="F8" s="10">
        <v>96.92</v>
      </c>
      <c r="G8" s="8"/>
      <c r="I8" s="164" t="s">
        <v>259</v>
      </c>
      <c r="J8" s="10">
        <v>95.95</v>
      </c>
      <c r="K8" s="8"/>
      <c r="M8" s="314" t="s">
        <v>259</v>
      </c>
      <c r="N8" s="10">
        <v>95.69</v>
      </c>
      <c r="O8" s="8"/>
    </row>
    <row r="9" spans="1:15" x14ac:dyDescent="0.25">
      <c r="A9" s="8" t="s">
        <v>246</v>
      </c>
      <c r="B9" s="315">
        <v>95</v>
      </c>
      <c r="C9" s="8"/>
      <c r="E9" s="8" t="s">
        <v>246</v>
      </c>
      <c r="F9" s="10">
        <v>100.18</v>
      </c>
      <c r="G9" s="8"/>
      <c r="I9" s="164" t="s">
        <v>246</v>
      </c>
      <c r="J9" s="10">
        <v>99.2</v>
      </c>
      <c r="K9" s="8"/>
      <c r="M9" s="314" t="s">
        <v>246</v>
      </c>
      <c r="N9" s="10">
        <v>98.95</v>
      </c>
      <c r="O9" s="8"/>
    </row>
    <row r="10" spans="1:15" x14ac:dyDescent="0.25">
      <c r="A10" s="8" t="s">
        <v>286</v>
      </c>
      <c r="B10" s="313">
        <v>89.5</v>
      </c>
      <c r="C10" s="8"/>
      <c r="E10" s="8" t="s">
        <v>286</v>
      </c>
      <c r="F10" s="10"/>
      <c r="G10" s="8"/>
      <c r="I10" s="164" t="s">
        <v>286</v>
      </c>
      <c r="J10" s="10"/>
      <c r="K10" s="8"/>
      <c r="M10" s="314" t="s">
        <v>286</v>
      </c>
      <c r="N10" s="10"/>
      <c r="O10" s="8"/>
    </row>
    <row r="11" spans="1:15" x14ac:dyDescent="0.25">
      <c r="A11" s="8" t="s">
        <v>885</v>
      </c>
      <c r="B11" s="315">
        <v>55.15</v>
      </c>
      <c r="C11" s="8"/>
      <c r="E11" s="8" t="s">
        <v>885</v>
      </c>
      <c r="F11" s="10">
        <v>60.48</v>
      </c>
      <c r="G11" s="8"/>
      <c r="I11" s="164" t="s">
        <v>885</v>
      </c>
      <c r="J11" s="10">
        <v>59.5</v>
      </c>
      <c r="K11" s="8"/>
      <c r="M11" s="164" t="s">
        <v>885</v>
      </c>
      <c r="N11" s="10">
        <v>59.25</v>
      </c>
      <c r="O11" s="8"/>
    </row>
    <row r="12" spans="1:15" x14ac:dyDescent="0.25">
      <c r="A12" s="8" t="s">
        <v>886</v>
      </c>
      <c r="B12" s="313"/>
      <c r="C12" s="8"/>
      <c r="E12" s="8" t="s">
        <v>945</v>
      </c>
      <c r="F12" s="10">
        <v>96.92</v>
      </c>
      <c r="G12" s="8"/>
      <c r="I12" s="164" t="s">
        <v>945</v>
      </c>
      <c r="J12" s="10">
        <v>95.95</v>
      </c>
      <c r="K12" s="8"/>
      <c r="M12" s="314" t="s">
        <v>945</v>
      </c>
      <c r="N12" s="10">
        <v>95.69</v>
      </c>
      <c r="O12" s="8"/>
    </row>
    <row r="13" spans="1:15" x14ac:dyDescent="0.25">
      <c r="A13" s="8" t="s">
        <v>946</v>
      </c>
      <c r="B13" s="313">
        <v>89.5</v>
      </c>
      <c r="C13" s="8"/>
      <c r="E13" s="8" t="s">
        <v>947</v>
      </c>
      <c r="F13" s="10"/>
      <c r="G13" s="8"/>
      <c r="I13" s="164" t="s">
        <v>947</v>
      </c>
      <c r="J13" s="10"/>
      <c r="K13" s="8"/>
      <c r="M13" s="314" t="s">
        <v>947</v>
      </c>
      <c r="N13" s="10"/>
      <c r="O13" s="8"/>
    </row>
    <row r="14" spans="1:15" x14ac:dyDescent="0.25">
      <c r="A14" s="8" t="s">
        <v>948</v>
      </c>
      <c r="B14" s="315">
        <v>55.15</v>
      </c>
      <c r="C14" s="8"/>
      <c r="E14" s="8" t="s">
        <v>949</v>
      </c>
      <c r="F14" s="10"/>
      <c r="G14" s="8"/>
      <c r="I14" s="164" t="s">
        <v>949</v>
      </c>
      <c r="J14" s="10"/>
      <c r="K14" s="8"/>
      <c r="M14" s="164" t="s">
        <v>949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4" t="s">
        <v>143</v>
      </c>
      <c r="J15" s="10">
        <v>59.5</v>
      </c>
      <c r="K15" s="8"/>
      <c r="M15" s="164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950</v>
      </c>
      <c r="F16" s="10">
        <v>60.48</v>
      </c>
      <c r="G16" s="8"/>
      <c r="I16" s="164" t="s">
        <v>950</v>
      </c>
      <c r="J16" s="10">
        <v>59.5</v>
      </c>
      <c r="K16" s="8"/>
      <c r="M16" s="164" t="s">
        <v>950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4" t="s">
        <v>951</v>
      </c>
      <c r="J17" s="10">
        <v>59.5</v>
      </c>
      <c r="K17" s="8"/>
      <c r="M17" s="164" t="s">
        <v>951</v>
      </c>
      <c r="N17" s="10">
        <v>59.25</v>
      </c>
      <c r="O17" s="8"/>
    </row>
    <row r="18" spans="1:15" x14ac:dyDescent="0.25">
      <c r="A18" s="8" t="s">
        <v>426</v>
      </c>
      <c r="B18" s="10">
        <f>SUM(B5:B17)</f>
        <v>788.94999999999993</v>
      </c>
      <c r="C18" s="8"/>
      <c r="E18" s="8" t="s">
        <v>426</v>
      </c>
      <c r="F18" s="10">
        <f>SUM(F5:F17)</f>
        <v>729.78000000000009</v>
      </c>
      <c r="G18" s="8"/>
      <c r="I18" s="164" t="s">
        <v>952</v>
      </c>
      <c r="J18" s="10">
        <v>59.5</v>
      </c>
      <c r="K18" s="8"/>
      <c r="M18" s="164" t="s">
        <v>953</v>
      </c>
      <c r="N18" s="10">
        <v>27.68</v>
      </c>
      <c r="O18" s="8"/>
    </row>
    <row r="19" spans="1:15" x14ac:dyDescent="0.25">
      <c r="I19" s="8" t="s">
        <v>954</v>
      </c>
      <c r="J19" s="10">
        <v>140.18</v>
      </c>
      <c r="K19" s="8"/>
      <c r="M19" s="164" t="s">
        <v>952</v>
      </c>
      <c r="N19" s="10">
        <v>59.25</v>
      </c>
      <c r="O19" s="8"/>
    </row>
    <row r="20" spans="1:15" x14ac:dyDescent="0.25">
      <c r="I20" s="164" t="s">
        <v>426</v>
      </c>
      <c r="J20" s="25">
        <f>SUM(J5:J19)</f>
        <v>980.18000000000006</v>
      </c>
      <c r="K20" s="8"/>
      <c r="M20" s="8" t="s">
        <v>954</v>
      </c>
      <c r="N20" s="10">
        <v>61.4</v>
      </c>
      <c r="O20" s="8"/>
    </row>
    <row r="21" spans="1:15" x14ac:dyDescent="0.25">
      <c r="I21" s="162"/>
      <c r="J21" s="36"/>
      <c r="M21" s="8" t="s">
        <v>955</v>
      </c>
      <c r="N21" s="10">
        <v>59.25</v>
      </c>
    </row>
    <row r="22" spans="1:15" x14ac:dyDescent="0.25">
      <c r="I22" s="162"/>
      <c r="J22" s="36"/>
      <c r="M22" s="164" t="s">
        <v>426</v>
      </c>
      <c r="N22" s="25">
        <f>SUM(N5:N21)</f>
        <v>926.29</v>
      </c>
    </row>
    <row r="23" spans="1:15" x14ac:dyDescent="0.25">
      <c r="I23" s="162"/>
      <c r="J23" s="36"/>
      <c r="M23" s="162"/>
      <c r="N23" s="36"/>
    </row>
    <row r="24" spans="1:15" ht="15" customHeight="1" x14ac:dyDescent="0.25">
      <c r="M24" s="162"/>
      <c r="N24" s="36"/>
    </row>
    <row r="25" spans="1:15" ht="15" customHeight="1" x14ac:dyDescent="0.35">
      <c r="A25" s="344" t="s">
        <v>67</v>
      </c>
      <c r="B25" s="344"/>
      <c r="C25" s="344"/>
      <c r="E25" s="344" t="s">
        <v>97</v>
      </c>
      <c r="F25" s="344"/>
      <c r="G25" s="344"/>
      <c r="I25" s="344" t="s">
        <v>956</v>
      </c>
      <c r="J25" s="344"/>
      <c r="K25" s="344"/>
      <c r="O25" s="316"/>
    </row>
    <row r="26" spans="1:15" ht="15" customHeight="1" x14ac:dyDescent="0.35">
      <c r="A26" s="344"/>
      <c r="B26" s="344"/>
      <c r="C26" s="344"/>
      <c r="E26" s="344"/>
      <c r="F26" s="344"/>
      <c r="G26" s="344"/>
      <c r="I26" s="344"/>
      <c r="J26" s="344"/>
      <c r="K26" s="344"/>
      <c r="M26" s="316" t="s">
        <v>212</v>
      </c>
      <c r="N26" s="316"/>
      <c r="O26" s="316"/>
    </row>
    <row r="27" spans="1:15" ht="27" x14ac:dyDescent="0.35">
      <c r="B27" s="302"/>
      <c r="F27" s="302"/>
      <c r="J27" s="302"/>
      <c r="M27" s="316"/>
      <c r="N27" s="316"/>
    </row>
    <row r="28" spans="1:15" x14ac:dyDescent="0.25">
      <c r="A28" s="4" t="s">
        <v>874</v>
      </c>
      <c r="B28" s="14" t="s">
        <v>937</v>
      </c>
      <c r="C28" s="14"/>
      <c r="E28" s="4" t="s">
        <v>874</v>
      </c>
      <c r="F28" s="14" t="s">
        <v>937</v>
      </c>
      <c r="G28" s="14"/>
      <c r="I28" s="4" t="s">
        <v>874</v>
      </c>
      <c r="J28" s="14" t="s">
        <v>937</v>
      </c>
      <c r="K28" s="14"/>
      <c r="M28" s="4" t="s">
        <v>874</v>
      </c>
      <c r="N28" s="14" t="s">
        <v>875</v>
      </c>
      <c r="O28" s="14"/>
    </row>
    <row r="29" spans="1:15" x14ac:dyDescent="0.25">
      <c r="A29" s="314" t="s">
        <v>148</v>
      </c>
      <c r="B29" s="10">
        <v>95.36</v>
      </c>
      <c r="C29" s="8"/>
      <c r="E29" s="314" t="s">
        <v>148</v>
      </c>
      <c r="F29" s="10">
        <v>95.57</v>
      </c>
      <c r="G29" s="8"/>
      <c r="I29" s="314" t="s">
        <v>148</v>
      </c>
      <c r="J29" s="10">
        <v>95.61</v>
      </c>
      <c r="K29" s="8"/>
      <c r="M29" s="314" t="s">
        <v>148</v>
      </c>
      <c r="N29" s="10">
        <v>95.53</v>
      </c>
      <c r="O29" s="8"/>
    </row>
    <row r="30" spans="1:15" x14ac:dyDescent="0.25">
      <c r="A30" s="314" t="s">
        <v>894</v>
      </c>
      <c r="B30" s="10">
        <v>45.91</v>
      </c>
      <c r="C30" s="8"/>
      <c r="E30" s="314" t="s">
        <v>894</v>
      </c>
      <c r="F30" s="10"/>
      <c r="G30" s="8"/>
      <c r="I30" s="314" t="s">
        <v>894</v>
      </c>
      <c r="J30" s="10"/>
      <c r="K30" s="8"/>
      <c r="M30" s="314" t="s">
        <v>894</v>
      </c>
      <c r="N30" s="10"/>
      <c r="O30" s="8"/>
    </row>
    <row r="31" spans="1:15" x14ac:dyDescent="0.25">
      <c r="A31" s="164" t="s">
        <v>325</v>
      </c>
      <c r="B31" s="10">
        <v>58.92</v>
      </c>
      <c r="C31" s="8"/>
      <c r="E31" s="164" t="s">
        <v>325</v>
      </c>
      <c r="F31" s="10">
        <v>59.13</v>
      </c>
      <c r="G31" s="8"/>
      <c r="I31" s="164" t="s">
        <v>325</v>
      </c>
      <c r="J31" s="10">
        <v>59.14</v>
      </c>
      <c r="K31" s="8"/>
      <c r="M31" s="164" t="s">
        <v>325</v>
      </c>
      <c r="N31" s="10">
        <v>59.09</v>
      </c>
      <c r="O31" s="8"/>
    </row>
    <row r="32" spans="1:15" x14ac:dyDescent="0.25">
      <c r="A32" s="314" t="s">
        <v>259</v>
      </c>
      <c r="B32" s="10">
        <v>45.91</v>
      </c>
      <c r="C32" s="8"/>
      <c r="E32" s="314" t="s">
        <v>259</v>
      </c>
      <c r="F32" s="10"/>
      <c r="G32" s="8"/>
      <c r="I32" s="314" t="s">
        <v>259</v>
      </c>
      <c r="J32" s="10"/>
      <c r="K32" s="8"/>
      <c r="M32" s="314" t="s">
        <v>259</v>
      </c>
      <c r="N32" s="10"/>
      <c r="O32" s="8"/>
    </row>
    <row r="33" spans="1:15" x14ac:dyDescent="0.25">
      <c r="A33" s="314" t="s">
        <v>246</v>
      </c>
      <c r="B33" s="10">
        <v>98.62</v>
      </c>
      <c r="C33" s="8"/>
      <c r="E33" s="314" t="s">
        <v>246</v>
      </c>
      <c r="F33" s="10">
        <v>98.83</v>
      </c>
      <c r="G33" s="8"/>
      <c r="I33" s="314" t="s">
        <v>246</v>
      </c>
      <c r="J33" s="10">
        <v>98.84</v>
      </c>
      <c r="K33" s="8"/>
      <c r="M33" s="314" t="s">
        <v>246</v>
      </c>
      <c r="N33" s="10">
        <v>98.79</v>
      </c>
      <c r="O33" s="8"/>
    </row>
    <row r="34" spans="1:15" x14ac:dyDescent="0.25">
      <c r="A34" s="314" t="s">
        <v>286</v>
      </c>
      <c r="B34" s="10"/>
      <c r="C34" s="8"/>
      <c r="E34" s="314" t="s">
        <v>286</v>
      </c>
      <c r="F34" s="10"/>
      <c r="G34" s="8"/>
      <c r="I34" s="314" t="s">
        <v>286</v>
      </c>
      <c r="J34" s="10"/>
      <c r="K34" s="8"/>
      <c r="M34" s="314" t="s">
        <v>286</v>
      </c>
      <c r="N34" s="10"/>
      <c r="O34" s="8"/>
    </row>
    <row r="35" spans="1:15" x14ac:dyDescent="0.25">
      <c r="A35" s="164" t="s">
        <v>885</v>
      </c>
      <c r="B35" s="10">
        <v>58.92</v>
      </c>
      <c r="C35" s="8"/>
      <c r="E35" s="164" t="s">
        <v>885</v>
      </c>
      <c r="F35" s="10">
        <v>59.13</v>
      </c>
      <c r="G35" s="8"/>
      <c r="I35" s="164" t="s">
        <v>885</v>
      </c>
      <c r="J35" s="10">
        <v>59.14</v>
      </c>
      <c r="K35" s="8"/>
      <c r="M35" s="164" t="s">
        <v>885</v>
      </c>
      <c r="N35" s="10">
        <v>59.09</v>
      </c>
      <c r="O35" s="8"/>
    </row>
    <row r="36" spans="1:15" x14ac:dyDescent="0.25">
      <c r="A36" s="314" t="s">
        <v>945</v>
      </c>
      <c r="B36" s="10">
        <v>95.36</v>
      </c>
      <c r="C36" s="8"/>
      <c r="E36" s="314" t="s">
        <v>945</v>
      </c>
      <c r="F36" s="10">
        <v>95.57</v>
      </c>
      <c r="G36" s="8"/>
      <c r="I36" s="314" t="s">
        <v>945</v>
      </c>
      <c r="J36" s="10">
        <v>95.61</v>
      </c>
      <c r="K36" s="8"/>
      <c r="M36" s="314" t="s">
        <v>945</v>
      </c>
      <c r="N36" s="10">
        <v>95.52</v>
      </c>
      <c r="O36" s="8"/>
    </row>
    <row r="37" spans="1:15" x14ac:dyDescent="0.25">
      <c r="A37" s="314" t="s">
        <v>947</v>
      </c>
      <c r="B37" s="10"/>
      <c r="C37" s="8"/>
      <c r="E37" s="314" t="s">
        <v>947</v>
      </c>
      <c r="F37" s="10"/>
      <c r="G37" s="8"/>
      <c r="I37" s="314" t="s">
        <v>947</v>
      </c>
      <c r="J37" s="10"/>
      <c r="K37" s="8"/>
      <c r="M37" s="314" t="s">
        <v>947</v>
      </c>
      <c r="N37" s="10"/>
      <c r="O37" s="8"/>
    </row>
    <row r="38" spans="1:15" x14ac:dyDescent="0.25">
      <c r="A38" s="164" t="s">
        <v>949</v>
      </c>
      <c r="B38" s="10"/>
      <c r="C38" s="8"/>
      <c r="E38" s="164" t="s">
        <v>949</v>
      </c>
      <c r="F38" s="10"/>
      <c r="G38" s="8"/>
      <c r="I38" s="164" t="s">
        <v>949</v>
      </c>
      <c r="J38" s="10"/>
      <c r="K38" s="8"/>
      <c r="M38" s="164" t="s">
        <v>949</v>
      </c>
      <c r="N38" s="10"/>
      <c r="O38" s="8"/>
    </row>
    <row r="39" spans="1:15" x14ac:dyDescent="0.25">
      <c r="A39" s="164" t="s">
        <v>143</v>
      </c>
      <c r="B39" s="10">
        <v>58.92</v>
      </c>
      <c r="C39" s="8"/>
      <c r="E39" s="164" t="s">
        <v>143</v>
      </c>
      <c r="F39" s="10">
        <v>59.13</v>
      </c>
      <c r="G39" s="8"/>
      <c r="I39" s="164" t="s">
        <v>143</v>
      </c>
      <c r="J39" s="10">
        <v>59.14</v>
      </c>
      <c r="K39" s="8"/>
      <c r="M39" s="164" t="s">
        <v>143</v>
      </c>
      <c r="N39" s="10">
        <v>59.09</v>
      </c>
      <c r="O39" s="8"/>
    </row>
    <row r="40" spans="1:15" x14ac:dyDescent="0.25">
      <c r="A40" s="164" t="s">
        <v>950</v>
      </c>
      <c r="B40" s="10">
        <v>58.92</v>
      </c>
      <c r="C40" s="8"/>
      <c r="E40" s="164"/>
      <c r="F40" s="10"/>
      <c r="G40" s="8"/>
      <c r="I40" s="164"/>
      <c r="J40" s="10"/>
      <c r="K40" s="8"/>
      <c r="M40" s="164" t="s">
        <v>884</v>
      </c>
      <c r="N40" s="10">
        <v>49.17</v>
      </c>
      <c r="O40" s="8"/>
    </row>
    <row r="41" spans="1:15" x14ac:dyDescent="0.25">
      <c r="A41" s="164" t="s">
        <v>951</v>
      </c>
      <c r="B41" s="10">
        <v>58.92</v>
      </c>
      <c r="C41" s="8"/>
      <c r="E41" s="164" t="s">
        <v>951</v>
      </c>
      <c r="F41" s="10">
        <v>59.13</v>
      </c>
      <c r="G41" s="8"/>
      <c r="I41" s="164" t="s">
        <v>951</v>
      </c>
      <c r="J41" s="10">
        <v>59.14</v>
      </c>
      <c r="K41" s="8"/>
      <c r="M41" s="164" t="s">
        <v>951</v>
      </c>
      <c r="N41" s="10">
        <v>59.09</v>
      </c>
      <c r="O41" s="8"/>
    </row>
    <row r="42" spans="1:15" x14ac:dyDescent="0.25">
      <c r="A42" s="164" t="s">
        <v>953</v>
      </c>
      <c r="B42" s="10">
        <v>58.92</v>
      </c>
      <c r="C42" s="8"/>
      <c r="E42" s="164" t="s">
        <v>953</v>
      </c>
      <c r="F42" s="10">
        <v>59.13</v>
      </c>
      <c r="G42" s="8"/>
      <c r="I42" s="164" t="s">
        <v>953</v>
      </c>
      <c r="J42" s="10">
        <v>59.14</v>
      </c>
      <c r="K42" s="8"/>
      <c r="M42" s="164" t="s">
        <v>953</v>
      </c>
      <c r="N42" s="10">
        <v>59.09</v>
      </c>
      <c r="O42" s="8"/>
    </row>
    <row r="43" spans="1:15" x14ac:dyDescent="0.25">
      <c r="A43" s="164" t="s">
        <v>952</v>
      </c>
      <c r="B43" s="10">
        <v>58.92</v>
      </c>
      <c r="C43" s="8"/>
      <c r="E43" s="164" t="s">
        <v>952</v>
      </c>
      <c r="F43" s="10">
        <v>59.13</v>
      </c>
      <c r="G43" s="8"/>
      <c r="I43" s="164" t="s">
        <v>952</v>
      </c>
      <c r="J43" s="10">
        <v>59.14</v>
      </c>
      <c r="K43" s="8"/>
      <c r="M43" s="164" t="s">
        <v>952</v>
      </c>
      <c r="N43" s="10">
        <v>59.09</v>
      </c>
      <c r="O43" s="8"/>
    </row>
    <row r="44" spans="1:15" x14ac:dyDescent="0.25">
      <c r="A44" s="8" t="s">
        <v>957</v>
      </c>
      <c r="B44" s="10">
        <v>24.66</v>
      </c>
      <c r="C44" s="8"/>
      <c r="E44" s="8" t="s">
        <v>957</v>
      </c>
      <c r="F44" s="10"/>
      <c r="G44" s="8"/>
      <c r="I44" s="8" t="s">
        <v>957</v>
      </c>
      <c r="J44" s="10"/>
      <c r="K44" s="8"/>
      <c r="M44" s="8" t="s">
        <v>957</v>
      </c>
      <c r="N44" s="10"/>
      <c r="O44" s="8"/>
    </row>
    <row r="45" spans="1:15" x14ac:dyDescent="0.25">
      <c r="A45" s="8" t="s">
        <v>955</v>
      </c>
      <c r="B45" s="10">
        <v>58.92</v>
      </c>
      <c r="C45" s="8"/>
      <c r="E45" s="8" t="s">
        <v>955</v>
      </c>
      <c r="F45" s="10">
        <v>59.13</v>
      </c>
      <c r="G45" s="8"/>
      <c r="I45" s="8" t="s">
        <v>955</v>
      </c>
      <c r="J45" s="10">
        <v>59.14</v>
      </c>
      <c r="K45" s="8"/>
      <c r="M45" s="8" t="s">
        <v>955</v>
      </c>
      <c r="N45" s="10">
        <v>59.09</v>
      </c>
      <c r="O45" s="8"/>
    </row>
    <row r="46" spans="1:15" x14ac:dyDescent="0.25">
      <c r="A46" s="164" t="s">
        <v>958</v>
      </c>
      <c r="B46" s="10">
        <v>39.590000000000003</v>
      </c>
      <c r="C46" s="8"/>
      <c r="E46" s="164" t="s">
        <v>958</v>
      </c>
      <c r="F46" s="10">
        <v>59.13</v>
      </c>
      <c r="G46" s="8"/>
      <c r="I46" s="164" t="s">
        <v>958</v>
      </c>
      <c r="J46" s="10"/>
      <c r="K46" s="8"/>
      <c r="M46" s="164" t="s">
        <v>958</v>
      </c>
      <c r="N46" s="10"/>
      <c r="O46" s="8"/>
    </row>
    <row r="47" spans="1:15" x14ac:dyDescent="0.25">
      <c r="A47" s="164" t="s">
        <v>959</v>
      </c>
      <c r="B47" s="10"/>
      <c r="C47" s="8"/>
      <c r="E47" s="164" t="s">
        <v>959</v>
      </c>
      <c r="F47" s="10"/>
      <c r="G47" s="8"/>
      <c r="I47" s="164" t="s">
        <v>126</v>
      </c>
      <c r="J47" s="10">
        <v>59.14</v>
      </c>
      <c r="K47" s="8"/>
      <c r="M47" s="164" t="s">
        <v>126</v>
      </c>
      <c r="N47" s="10">
        <v>59.09</v>
      </c>
      <c r="O47" s="8"/>
    </row>
    <row r="48" spans="1:15" x14ac:dyDescent="0.25">
      <c r="A48" s="8" t="s">
        <v>960</v>
      </c>
      <c r="B48" s="10">
        <v>24.06</v>
      </c>
      <c r="C48" s="8"/>
      <c r="E48" s="8" t="s">
        <v>960</v>
      </c>
      <c r="F48" s="10"/>
      <c r="G48" s="8"/>
      <c r="I48" s="8" t="s">
        <v>960</v>
      </c>
      <c r="J48" s="10"/>
      <c r="K48" s="8"/>
      <c r="M48" s="8" t="s">
        <v>960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4" t="s">
        <v>426</v>
      </c>
      <c r="B50" s="10">
        <f>SUM(B29:B49)</f>
        <v>940.82999999999981</v>
      </c>
      <c r="C50" s="8"/>
      <c r="E50" s="8" t="s">
        <v>426</v>
      </c>
      <c r="F50" s="10">
        <f>SUM(F29:F49)</f>
        <v>763.01</v>
      </c>
      <c r="G50" s="8"/>
      <c r="I50" s="8" t="s">
        <v>426</v>
      </c>
      <c r="J50" s="10">
        <f>SUM(J29:J49)</f>
        <v>763.18</v>
      </c>
      <c r="K50" s="8"/>
      <c r="M50" s="8" t="s">
        <v>426</v>
      </c>
      <c r="N50" s="10">
        <f>SUM(N29:N49)</f>
        <v>811.73000000000013</v>
      </c>
      <c r="O50" s="8"/>
    </row>
    <row r="54" spans="1:15" ht="15" customHeight="1" x14ac:dyDescent="0.35">
      <c r="A54" s="344" t="s">
        <v>121</v>
      </c>
      <c r="B54" s="344"/>
      <c r="C54" s="344"/>
      <c r="E54" s="344" t="s">
        <v>893</v>
      </c>
      <c r="F54" s="344"/>
      <c r="G54" s="344"/>
      <c r="I54" s="344" t="s">
        <v>244</v>
      </c>
      <c r="J54" s="344"/>
      <c r="K54" s="344"/>
      <c r="M54" s="316" t="s">
        <v>276</v>
      </c>
      <c r="N54" s="316"/>
      <c r="O54" s="316"/>
    </row>
    <row r="55" spans="1:15" ht="15" customHeight="1" x14ac:dyDescent="0.35">
      <c r="A55" s="344"/>
      <c r="B55" s="344"/>
      <c r="C55" s="344"/>
      <c r="E55" s="344"/>
      <c r="F55" s="344"/>
      <c r="G55" s="344"/>
      <c r="I55" s="344"/>
      <c r="J55" s="344"/>
      <c r="K55" s="344"/>
      <c r="M55" s="316"/>
      <c r="N55" s="316"/>
      <c r="O55" s="316"/>
    </row>
    <row r="56" spans="1:15" ht="27" x14ac:dyDescent="0.35">
      <c r="B56" s="302"/>
      <c r="F56" s="302"/>
      <c r="J56" s="302"/>
      <c r="N56" s="302"/>
    </row>
    <row r="57" spans="1:15" x14ac:dyDescent="0.25">
      <c r="A57" s="4" t="s">
        <v>874</v>
      </c>
      <c r="B57" s="14" t="s">
        <v>937</v>
      </c>
      <c r="C57" s="14"/>
      <c r="E57" s="4" t="s">
        <v>874</v>
      </c>
      <c r="F57" s="14" t="s">
        <v>937</v>
      </c>
      <c r="G57" s="14"/>
      <c r="I57" s="4" t="s">
        <v>874</v>
      </c>
      <c r="J57" s="14" t="s">
        <v>937</v>
      </c>
      <c r="K57" s="14"/>
      <c r="M57" s="4" t="s">
        <v>874</v>
      </c>
      <c r="N57" s="14" t="s">
        <v>937</v>
      </c>
      <c r="O57" s="14"/>
    </row>
    <row r="58" spans="1:15" x14ac:dyDescent="0.25">
      <c r="A58" s="314" t="s">
        <v>148</v>
      </c>
      <c r="B58" s="69">
        <v>95.54</v>
      </c>
      <c r="C58" s="8"/>
      <c r="E58" s="314" t="s">
        <v>148</v>
      </c>
      <c r="F58" s="69">
        <v>95.54</v>
      </c>
      <c r="G58" s="8"/>
      <c r="I58" s="314" t="s">
        <v>148</v>
      </c>
      <c r="J58" s="69">
        <v>95.54</v>
      </c>
      <c r="K58" s="8"/>
      <c r="M58" s="314" t="s">
        <v>148</v>
      </c>
      <c r="N58" s="69">
        <v>95.54</v>
      </c>
      <c r="O58" s="8"/>
    </row>
    <row r="59" spans="1:15" x14ac:dyDescent="0.25">
      <c r="A59" s="314" t="s">
        <v>894</v>
      </c>
      <c r="B59" s="69"/>
      <c r="C59" s="8"/>
      <c r="E59" s="314" t="s">
        <v>894</v>
      </c>
      <c r="F59" s="69"/>
      <c r="G59" s="8"/>
      <c r="I59" s="314" t="s">
        <v>894</v>
      </c>
      <c r="J59" s="69"/>
      <c r="K59" s="8"/>
      <c r="M59" s="314" t="s">
        <v>894</v>
      </c>
      <c r="N59" s="69"/>
      <c r="O59" s="8"/>
    </row>
    <row r="60" spans="1:15" x14ac:dyDescent="0.25">
      <c r="A60" s="164" t="s">
        <v>325</v>
      </c>
      <c r="B60" s="69">
        <v>59.1</v>
      </c>
      <c r="C60" s="8"/>
      <c r="E60" s="164" t="s">
        <v>325</v>
      </c>
      <c r="F60" s="69">
        <v>59.1</v>
      </c>
      <c r="G60" s="8"/>
      <c r="I60" s="164" t="s">
        <v>325</v>
      </c>
      <c r="J60" s="69">
        <v>59.1</v>
      </c>
      <c r="K60" s="8"/>
      <c r="M60" s="164" t="s">
        <v>325</v>
      </c>
      <c r="N60" s="69">
        <v>59.1</v>
      </c>
      <c r="O60" s="8"/>
    </row>
    <row r="61" spans="1:15" x14ac:dyDescent="0.25">
      <c r="A61" s="314" t="s">
        <v>259</v>
      </c>
      <c r="B61" s="69"/>
      <c r="C61" s="8"/>
      <c r="E61" s="314" t="s">
        <v>259</v>
      </c>
      <c r="F61" s="69"/>
      <c r="G61" s="8"/>
      <c r="I61" s="314" t="s">
        <v>259</v>
      </c>
      <c r="J61" s="69"/>
      <c r="K61" s="8"/>
      <c r="M61" s="314" t="s">
        <v>259</v>
      </c>
      <c r="N61" s="69">
        <v>59.1</v>
      </c>
      <c r="O61" s="8"/>
    </row>
    <row r="62" spans="1:15" x14ac:dyDescent="0.25">
      <c r="A62" s="314" t="s">
        <v>246</v>
      </c>
      <c r="B62" s="69">
        <v>98.8</v>
      </c>
      <c r="C62" s="8"/>
      <c r="E62" s="314" t="s">
        <v>246</v>
      </c>
      <c r="F62" s="69">
        <v>98.8</v>
      </c>
      <c r="G62" s="8"/>
      <c r="I62" s="314" t="s">
        <v>246</v>
      </c>
      <c r="J62" s="69">
        <v>98.8</v>
      </c>
      <c r="K62" s="8"/>
      <c r="M62" s="314" t="s">
        <v>246</v>
      </c>
      <c r="N62" s="69">
        <v>98.8</v>
      </c>
      <c r="O62" s="8"/>
    </row>
    <row r="63" spans="1:15" x14ac:dyDescent="0.25">
      <c r="A63" s="314" t="s">
        <v>286</v>
      </c>
      <c r="B63" s="69"/>
      <c r="C63" s="8"/>
      <c r="E63" s="314" t="s">
        <v>286</v>
      </c>
      <c r="F63" s="69"/>
      <c r="G63" s="8"/>
      <c r="I63" s="314" t="s">
        <v>286</v>
      </c>
      <c r="J63" s="69"/>
      <c r="K63" s="8"/>
      <c r="M63" s="314" t="s">
        <v>286</v>
      </c>
      <c r="N63" s="69"/>
      <c r="O63" s="8"/>
    </row>
    <row r="64" spans="1:15" x14ac:dyDescent="0.25">
      <c r="A64" s="164" t="s">
        <v>885</v>
      </c>
      <c r="B64" s="69">
        <v>59.1</v>
      </c>
      <c r="C64" s="8"/>
      <c r="E64" s="164" t="s">
        <v>885</v>
      </c>
      <c r="F64" s="69">
        <v>59.1</v>
      </c>
      <c r="G64" s="8"/>
      <c r="I64" s="164" t="s">
        <v>885</v>
      </c>
      <c r="J64" s="69">
        <v>59.1</v>
      </c>
      <c r="K64" s="8"/>
      <c r="M64" s="164" t="s">
        <v>885</v>
      </c>
      <c r="N64" s="69">
        <v>59.1</v>
      </c>
      <c r="O64" s="8"/>
    </row>
    <row r="65" spans="1:15" x14ac:dyDescent="0.25">
      <c r="A65" s="314" t="s">
        <v>945</v>
      </c>
      <c r="B65" s="69">
        <v>95.54</v>
      </c>
      <c r="C65" s="8"/>
      <c r="E65" s="314" t="s">
        <v>945</v>
      </c>
      <c r="F65" s="69">
        <v>95.54</v>
      </c>
      <c r="G65" s="8"/>
      <c r="I65" s="314" t="s">
        <v>945</v>
      </c>
      <c r="J65" s="69">
        <v>95.54</v>
      </c>
      <c r="K65" s="8"/>
      <c r="M65" s="314" t="s">
        <v>945</v>
      </c>
      <c r="N65" s="69">
        <v>95.54</v>
      </c>
      <c r="O65" s="8"/>
    </row>
    <row r="66" spans="1:15" x14ac:dyDescent="0.25">
      <c r="A66" s="314" t="s">
        <v>947</v>
      </c>
      <c r="B66" s="69"/>
      <c r="C66" s="8"/>
      <c r="E66" s="314" t="s">
        <v>947</v>
      </c>
      <c r="F66" s="69"/>
      <c r="G66" s="8"/>
      <c r="I66" s="314" t="s">
        <v>947</v>
      </c>
      <c r="J66" s="69"/>
      <c r="K66" s="8"/>
      <c r="M66" s="314" t="s">
        <v>947</v>
      </c>
      <c r="N66" s="69"/>
      <c r="O66" s="8"/>
    </row>
    <row r="67" spans="1:15" x14ac:dyDescent="0.25">
      <c r="A67" s="164" t="s">
        <v>949</v>
      </c>
      <c r="B67" s="69"/>
      <c r="C67" s="8"/>
      <c r="E67" s="164" t="s">
        <v>949</v>
      </c>
      <c r="F67" s="69"/>
      <c r="G67" s="8"/>
      <c r="I67" s="164" t="s">
        <v>949</v>
      </c>
      <c r="J67" s="69"/>
      <c r="K67" s="8"/>
      <c r="M67" s="164" t="s">
        <v>949</v>
      </c>
      <c r="N67" s="69"/>
      <c r="O67" s="8"/>
    </row>
    <row r="68" spans="1:15" x14ac:dyDescent="0.25">
      <c r="A68" s="164" t="s">
        <v>143</v>
      </c>
      <c r="B68" s="69">
        <v>59.1</v>
      </c>
      <c r="C68" s="8"/>
      <c r="E68" s="164" t="s">
        <v>143</v>
      </c>
      <c r="F68" s="69">
        <v>59.1</v>
      </c>
      <c r="G68" s="8"/>
      <c r="I68" s="164" t="s">
        <v>143</v>
      </c>
      <c r="J68" s="69">
        <v>59.1</v>
      </c>
      <c r="K68" s="8"/>
      <c r="M68" s="164" t="s">
        <v>143</v>
      </c>
      <c r="N68" s="69">
        <v>59.1</v>
      </c>
      <c r="O68" s="8"/>
    </row>
    <row r="69" spans="1:15" x14ac:dyDescent="0.25">
      <c r="A69" s="164" t="s">
        <v>884</v>
      </c>
      <c r="B69" s="69">
        <v>49.18</v>
      </c>
      <c r="C69" s="8"/>
      <c r="E69" s="164" t="s">
        <v>884</v>
      </c>
      <c r="F69" s="69">
        <v>49.18</v>
      </c>
      <c r="G69" s="8"/>
      <c r="I69" s="164" t="s">
        <v>884</v>
      </c>
      <c r="J69" s="69">
        <v>59.1</v>
      </c>
      <c r="K69" s="8"/>
      <c r="M69" s="164" t="s">
        <v>884</v>
      </c>
      <c r="N69" s="69"/>
      <c r="O69" s="8"/>
    </row>
    <row r="70" spans="1:15" x14ac:dyDescent="0.25">
      <c r="A70" s="164" t="s">
        <v>951</v>
      </c>
      <c r="B70" s="69">
        <v>59.1</v>
      </c>
      <c r="C70" s="8"/>
      <c r="E70" s="164" t="s">
        <v>951</v>
      </c>
      <c r="F70" s="69">
        <v>37.020000000000003</v>
      </c>
      <c r="G70" s="8"/>
      <c r="I70" s="164" t="s">
        <v>951</v>
      </c>
      <c r="J70" s="69"/>
      <c r="K70" s="8"/>
      <c r="M70" s="164" t="s">
        <v>951</v>
      </c>
      <c r="N70" s="69"/>
      <c r="O70" s="8"/>
    </row>
    <row r="71" spans="1:15" x14ac:dyDescent="0.25">
      <c r="A71" s="164" t="s">
        <v>953</v>
      </c>
      <c r="B71" s="69">
        <v>59.1</v>
      </c>
      <c r="C71" s="8"/>
      <c r="E71" s="164" t="s">
        <v>953</v>
      </c>
      <c r="F71" s="69">
        <v>59.1</v>
      </c>
      <c r="G71" s="8"/>
      <c r="I71" s="164" t="s">
        <v>953</v>
      </c>
      <c r="J71" s="69">
        <v>59.1</v>
      </c>
      <c r="K71" s="8"/>
      <c r="M71" s="164" t="s">
        <v>953</v>
      </c>
      <c r="N71" s="69">
        <v>59.1</v>
      </c>
      <c r="O71" s="8"/>
    </row>
    <row r="72" spans="1:15" x14ac:dyDescent="0.25">
      <c r="A72" s="164" t="s">
        <v>952</v>
      </c>
      <c r="B72" s="69">
        <v>59.1</v>
      </c>
      <c r="C72" s="8"/>
      <c r="E72" s="164" t="s">
        <v>952</v>
      </c>
      <c r="F72" s="69">
        <v>59.1</v>
      </c>
      <c r="G72" s="8"/>
      <c r="I72" s="164" t="s">
        <v>952</v>
      </c>
      <c r="J72" s="69">
        <v>59.1</v>
      </c>
      <c r="K72" s="8"/>
      <c r="M72" s="164" t="s">
        <v>952</v>
      </c>
      <c r="N72" s="69">
        <v>59.1</v>
      </c>
      <c r="O72" s="8"/>
    </row>
    <row r="73" spans="1:15" x14ac:dyDescent="0.25">
      <c r="A73" s="8" t="s">
        <v>957</v>
      </c>
      <c r="B73" s="69"/>
      <c r="C73" s="8"/>
      <c r="E73" s="8" t="s">
        <v>957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955</v>
      </c>
      <c r="B74" s="69">
        <v>59.1</v>
      </c>
      <c r="C74" s="8"/>
      <c r="E74" s="8" t="s">
        <v>955</v>
      </c>
      <c r="F74" s="69">
        <v>59.1</v>
      </c>
      <c r="G74" s="8"/>
      <c r="I74" s="8" t="s">
        <v>955</v>
      </c>
      <c r="J74" s="69">
        <v>59.1</v>
      </c>
      <c r="K74" s="8"/>
      <c r="M74" s="8" t="s">
        <v>955</v>
      </c>
      <c r="N74" s="69">
        <v>59.1</v>
      </c>
      <c r="O74" s="8"/>
    </row>
    <row r="75" spans="1:15" x14ac:dyDescent="0.25">
      <c r="A75" s="164" t="s">
        <v>958</v>
      </c>
      <c r="B75" s="69"/>
      <c r="C75" s="8"/>
      <c r="E75" s="164" t="s">
        <v>958</v>
      </c>
      <c r="F75" s="69"/>
      <c r="G75" s="8"/>
      <c r="I75" s="164" t="s">
        <v>958</v>
      </c>
      <c r="J75" s="69"/>
      <c r="K75" s="8"/>
      <c r="M75" s="164" t="s">
        <v>958</v>
      </c>
      <c r="N75" s="69">
        <v>59.1</v>
      </c>
      <c r="O75" s="8"/>
    </row>
    <row r="76" spans="1:15" x14ac:dyDescent="0.25">
      <c r="A76" s="164" t="s">
        <v>126</v>
      </c>
      <c r="B76" s="69">
        <v>59.1</v>
      </c>
      <c r="C76" s="8"/>
      <c r="E76" s="164" t="s">
        <v>126</v>
      </c>
      <c r="F76" s="69">
        <v>24.78</v>
      </c>
      <c r="G76" s="8"/>
      <c r="I76" s="164"/>
      <c r="J76" s="69"/>
      <c r="K76" s="8"/>
      <c r="M76" s="164"/>
      <c r="N76" s="69"/>
      <c r="O76" s="8"/>
    </row>
    <row r="77" spans="1:15" x14ac:dyDescent="0.25">
      <c r="A77" s="8" t="s">
        <v>960</v>
      </c>
      <c r="B77" s="69"/>
      <c r="C77" s="8"/>
      <c r="E77" s="8" t="s">
        <v>960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426</v>
      </c>
      <c r="B79" s="10">
        <f>SUM(B58:B78)</f>
        <v>811.86000000000013</v>
      </c>
      <c r="C79" s="8"/>
      <c r="E79" s="8" t="s">
        <v>426</v>
      </c>
      <c r="F79" s="10">
        <f>SUM(F58:F78)</f>
        <v>755.46</v>
      </c>
      <c r="G79" s="8"/>
      <c r="I79" s="8" t="s">
        <v>426</v>
      </c>
      <c r="J79" s="10">
        <f>SUM(J58:J78)</f>
        <v>703.58000000000015</v>
      </c>
      <c r="K79" s="8"/>
      <c r="M79" s="8" t="s">
        <v>426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4" t="s">
        <v>0</v>
      </c>
      <c r="C1" s="344"/>
      <c r="D1" s="344"/>
      <c r="G1" s="344" t="s">
        <v>1</v>
      </c>
      <c r="H1" s="344"/>
      <c r="I1" s="344"/>
      <c r="L1" s="344" t="s">
        <v>66</v>
      </c>
      <c r="M1" s="344"/>
      <c r="N1" s="344"/>
      <c r="Q1" s="344" t="s">
        <v>936</v>
      </c>
      <c r="R1" s="344"/>
      <c r="S1" s="344"/>
    </row>
    <row r="2" spans="2:19" x14ac:dyDescent="0.25">
      <c r="B2" s="344"/>
      <c r="C2" s="344"/>
      <c r="D2" s="344"/>
      <c r="G2" s="344"/>
      <c r="H2" s="344"/>
      <c r="I2" s="344"/>
      <c r="L2" s="344"/>
      <c r="M2" s="344"/>
      <c r="N2" s="344"/>
      <c r="Q2" s="344"/>
      <c r="R2" s="344"/>
      <c r="S2" s="344"/>
    </row>
    <row r="3" spans="2:19" ht="27" x14ac:dyDescent="0.35">
      <c r="C3" s="302"/>
      <c r="H3" s="302"/>
      <c r="M3" s="302"/>
      <c r="R3" s="302"/>
    </row>
    <row r="4" spans="2:19" x14ac:dyDescent="0.25">
      <c r="B4" s="4" t="s">
        <v>961</v>
      </c>
      <c r="C4" s="14" t="s">
        <v>937</v>
      </c>
      <c r="D4" s="14"/>
      <c r="G4" s="4" t="s">
        <v>961</v>
      </c>
      <c r="H4" s="14" t="s">
        <v>937</v>
      </c>
      <c r="I4" s="14"/>
      <c r="L4" s="4" t="s">
        <v>961</v>
      </c>
      <c r="M4" s="14" t="s">
        <v>937</v>
      </c>
      <c r="N4" s="14"/>
      <c r="Q4" s="4" t="s">
        <v>961</v>
      </c>
      <c r="R4" s="14" t="s">
        <v>937</v>
      </c>
      <c r="S4" s="14"/>
    </row>
    <row r="5" spans="2:19" x14ac:dyDescent="0.25">
      <c r="B5" s="8" t="s">
        <v>962</v>
      </c>
      <c r="C5" s="313">
        <v>100</v>
      </c>
      <c r="D5" s="8"/>
      <c r="G5" s="8" t="s">
        <v>963</v>
      </c>
      <c r="H5" s="313">
        <v>60</v>
      </c>
      <c r="I5" s="107">
        <v>44959</v>
      </c>
      <c r="L5" s="107" t="s">
        <v>964</v>
      </c>
      <c r="M5" s="313">
        <v>131.19999999999999</v>
      </c>
      <c r="N5" s="8"/>
      <c r="Q5" s="107"/>
      <c r="R5" s="313"/>
      <c r="S5" s="8"/>
    </row>
    <row r="6" spans="2:19" x14ac:dyDescent="0.25">
      <c r="B6" s="8" t="s">
        <v>965</v>
      </c>
      <c r="C6" s="313">
        <v>90</v>
      </c>
      <c r="D6" s="8"/>
      <c r="G6" s="8" t="s">
        <v>966</v>
      </c>
      <c r="H6" s="313">
        <v>30</v>
      </c>
      <c r="I6" s="8"/>
      <c r="L6" s="8"/>
      <c r="M6" s="313"/>
      <c r="N6" s="8"/>
      <c r="Q6" s="8" t="s">
        <v>967</v>
      </c>
      <c r="R6" s="313">
        <v>100</v>
      </c>
      <c r="S6" s="8"/>
    </row>
    <row r="7" spans="2:19" x14ac:dyDescent="0.25">
      <c r="B7" s="8" t="s">
        <v>968</v>
      </c>
      <c r="C7" s="315">
        <v>200</v>
      </c>
      <c r="D7" s="8"/>
      <c r="G7" s="8" t="s">
        <v>969</v>
      </c>
      <c r="H7" s="315">
        <v>25</v>
      </c>
      <c r="I7" s="8"/>
      <c r="L7" s="8" t="s">
        <v>970</v>
      </c>
      <c r="M7" s="315">
        <v>100</v>
      </c>
      <c r="N7" s="8"/>
      <c r="Q7" s="8" t="s">
        <v>970</v>
      </c>
      <c r="R7" s="315">
        <v>100</v>
      </c>
      <c r="S7" s="8"/>
    </row>
    <row r="8" spans="2:19" x14ac:dyDescent="0.25">
      <c r="B8" s="8"/>
      <c r="C8" s="313"/>
      <c r="D8" s="8"/>
      <c r="G8" s="8" t="s">
        <v>971</v>
      </c>
      <c r="H8" s="313">
        <v>50</v>
      </c>
      <c r="I8" s="8"/>
      <c r="L8" s="8" t="s">
        <v>972</v>
      </c>
      <c r="M8" s="313">
        <v>60.48</v>
      </c>
      <c r="N8" s="8"/>
      <c r="Q8" s="8" t="s">
        <v>972</v>
      </c>
      <c r="R8" s="313">
        <v>59.25</v>
      </c>
      <c r="S8" s="8"/>
    </row>
    <row r="9" spans="2:19" x14ac:dyDescent="0.25">
      <c r="B9" s="8"/>
      <c r="C9" s="315"/>
      <c r="D9" s="8"/>
      <c r="G9" s="8" t="s">
        <v>973</v>
      </c>
      <c r="H9" s="315">
        <v>310</v>
      </c>
      <c r="I9" s="8"/>
      <c r="L9" s="8" t="s">
        <v>974</v>
      </c>
      <c r="M9" s="315">
        <v>96.92</v>
      </c>
      <c r="N9" s="8"/>
      <c r="Q9" s="8" t="s">
        <v>974</v>
      </c>
      <c r="R9" s="315">
        <v>95.69</v>
      </c>
      <c r="S9" s="8"/>
    </row>
    <row r="10" spans="2:19" x14ac:dyDescent="0.25">
      <c r="B10" s="8"/>
      <c r="C10" s="313"/>
      <c r="D10" s="8"/>
      <c r="G10" s="8" t="s">
        <v>975</v>
      </c>
      <c r="H10" s="313">
        <v>55</v>
      </c>
      <c r="I10" s="8"/>
      <c r="L10" s="8" t="s">
        <v>976</v>
      </c>
      <c r="M10" s="313">
        <v>60.48</v>
      </c>
      <c r="N10" s="8"/>
      <c r="Q10" s="8" t="s">
        <v>976</v>
      </c>
      <c r="R10" s="313">
        <v>59.25</v>
      </c>
      <c r="S10" s="8"/>
    </row>
    <row r="11" spans="2:19" x14ac:dyDescent="0.25">
      <c r="B11" s="8"/>
      <c r="C11" s="315"/>
      <c r="D11" s="8"/>
      <c r="G11" s="8" t="s">
        <v>977</v>
      </c>
      <c r="H11" s="315">
        <v>100</v>
      </c>
      <c r="I11" s="8"/>
      <c r="L11" s="8" t="s">
        <v>978</v>
      </c>
      <c r="M11" s="315">
        <v>100</v>
      </c>
      <c r="N11" s="8"/>
      <c r="Q11" s="8" t="s">
        <v>979</v>
      </c>
      <c r="R11" s="315">
        <v>20</v>
      </c>
      <c r="S11" s="8"/>
    </row>
    <row r="12" spans="2:19" x14ac:dyDescent="0.25">
      <c r="B12" s="8"/>
      <c r="C12" s="313"/>
      <c r="D12" s="8"/>
      <c r="G12" s="8"/>
      <c r="H12" s="313"/>
      <c r="I12" s="8"/>
      <c r="L12" s="8" t="s">
        <v>980</v>
      </c>
      <c r="M12" s="313">
        <v>60</v>
      </c>
      <c r="N12" s="8"/>
      <c r="Q12" s="8" t="s">
        <v>981</v>
      </c>
      <c r="R12" s="313">
        <v>20</v>
      </c>
      <c r="S12" s="8"/>
    </row>
    <row r="13" spans="2:19" x14ac:dyDescent="0.25">
      <c r="B13" s="8"/>
      <c r="C13" s="313"/>
      <c r="D13" s="8"/>
      <c r="G13" s="8" t="s">
        <v>972</v>
      </c>
      <c r="H13" s="313">
        <v>60.48</v>
      </c>
      <c r="I13" s="8"/>
      <c r="L13" s="8" t="s">
        <v>980</v>
      </c>
      <c r="M13" s="313">
        <v>30</v>
      </c>
      <c r="N13" s="8"/>
      <c r="Q13" s="8" t="s">
        <v>982</v>
      </c>
      <c r="R13" s="315">
        <v>15</v>
      </c>
      <c r="S13" s="8"/>
    </row>
    <row r="14" spans="2:19" x14ac:dyDescent="0.25">
      <c r="B14" s="8"/>
      <c r="C14" s="315"/>
      <c r="D14" s="8"/>
      <c r="G14" s="8" t="s">
        <v>974</v>
      </c>
      <c r="H14" s="315">
        <v>96.92</v>
      </c>
      <c r="I14" s="8"/>
      <c r="L14" s="8" t="s">
        <v>983</v>
      </c>
      <c r="M14" s="31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976</v>
      </c>
      <c r="H15" s="313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426</v>
      </c>
      <c r="C18" s="10">
        <f>SUM(C5:C17)</f>
        <v>390</v>
      </c>
      <c r="D18" s="8"/>
      <c r="G18" s="8" t="s">
        <v>426</v>
      </c>
      <c r="H18" s="10">
        <f>SUM(H5:H17)</f>
        <v>847.88</v>
      </c>
      <c r="I18" s="8"/>
      <c r="L18" s="8" t="s">
        <v>426</v>
      </c>
      <c r="M18" s="10">
        <f>SUM(M5:M17)</f>
        <v>759.08</v>
      </c>
      <c r="N18" s="8"/>
      <c r="Q18" s="8" t="s">
        <v>426</v>
      </c>
      <c r="R18" s="10">
        <f>SUM(R5:R17)</f>
        <v>469.19</v>
      </c>
      <c r="S18" s="8"/>
    </row>
    <row r="22" spans="2:19" ht="15" customHeight="1" x14ac:dyDescent="0.25">
      <c r="B22" s="344" t="s">
        <v>191</v>
      </c>
      <c r="C22" s="344"/>
      <c r="D22" s="344"/>
      <c r="G22" s="344" t="s">
        <v>98</v>
      </c>
      <c r="H22" s="344"/>
      <c r="I22" s="344"/>
      <c r="L22" s="344" t="s">
        <v>120</v>
      </c>
      <c r="M22" s="344"/>
      <c r="N22" s="344"/>
      <c r="Q22" s="344" t="s">
        <v>121</v>
      </c>
      <c r="R22" s="344"/>
      <c r="S22" s="344"/>
    </row>
    <row r="23" spans="2:19" ht="15" customHeight="1" x14ac:dyDescent="0.25">
      <c r="B23" s="344"/>
      <c r="C23" s="344"/>
      <c r="D23" s="344"/>
      <c r="G23" s="344"/>
      <c r="H23" s="344"/>
      <c r="I23" s="344"/>
      <c r="L23" s="344"/>
      <c r="M23" s="344"/>
      <c r="N23" s="344"/>
      <c r="Q23" s="344"/>
      <c r="R23" s="344"/>
      <c r="S23" s="344"/>
    </row>
    <row r="24" spans="2:19" ht="27" x14ac:dyDescent="0.35">
      <c r="C24" s="302"/>
      <c r="H24" s="302"/>
      <c r="M24" s="302"/>
      <c r="R24" s="302"/>
    </row>
    <row r="25" spans="2:19" x14ac:dyDescent="0.25">
      <c r="B25" s="4" t="s">
        <v>961</v>
      </c>
      <c r="C25" s="14" t="s">
        <v>937</v>
      </c>
      <c r="D25" s="14"/>
      <c r="G25" s="4" t="s">
        <v>961</v>
      </c>
      <c r="H25" s="14" t="s">
        <v>937</v>
      </c>
      <c r="I25" s="14" t="s">
        <v>984</v>
      </c>
      <c r="L25" s="4" t="s">
        <v>961</v>
      </c>
      <c r="M25" s="14" t="s">
        <v>937</v>
      </c>
      <c r="N25" s="14"/>
      <c r="P25" s="14" t="s">
        <v>2</v>
      </c>
      <c r="Q25" s="4" t="s">
        <v>961</v>
      </c>
      <c r="R25" s="14" t="s">
        <v>937</v>
      </c>
      <c r="S25" s="14"/>
    </row>
    <row r="26" spans="2:19" x14ac:dyDescent="0.25">
      <c r="B26" s="8" t="s">
        <v>985</v>
      </c>
      <c r="C26" s="313">
        <v>100</v>
      </c>
      <c r="D26" s="8"/>
      <c r="G26" s="8" t="s">
        <v>986</v>
      </c>
      <c r="H26" s="313">
        <v>100</v>
      </c>
      <c r="I26" s="8"/>
      <c r="L26" s="8" t="s">
        <v>987</v>
      </c>
      <c r="M26" s="313">
        <v>20</v>
      </c>
      <c r="N26" s="8"/>
      <c r="P26" s="8"/>
      <c r="Q26" s="107" t="s">
        <v>988</v>
      </c>
      <c r="R26" s="313">
        <v>95.53</v>
      </c>
      <c r="S26" s="8"/>
    </row>
    <row r="27" spans="2:19" x14ac:dyDescent="0.25">
      <c r="B27" s="8"/>
      <c r="C27" s="313"/>
      <c r="D27" s="8"/>
      <c r="G27" s="8" t="s">
        <v>989</v>
      </c>
      <c r="H27" s="313">
        <v>10</v>
      </c>
      <c r="I27" s="8"/>
      <c r="L27" s="8" t="s">
        <v>990</v>
      </c>
      <c r="M27" s="313">
        <v>95.61</v>
      </c>
      <c r="N27" s="8"/>
      <c r="P27" s="8"/>
      <c r="Q27" s="8" t="s">
        <v>991</v>
      </c>
      <c r="R27" s="313">
        <v>59.09</v>
      </c>
      <c r="S27" s="8"/>
    </row>
    <row r="28" spans="2:19" x14ac:dyDescent="0.25">
      <c r="B28" s="8" t="s">
        <v>992</v>
      </c>
      <c r="C28" s="315">
        <v>10</v>
      </c>
      <c r="D28" s="8"/>
      <c r="G28" s="8" t="s">
        <v>993</v>
      </c>
      <c r="H28" s="315">
        <v>40</v>
      </c>
      <c r="I28" s="8"/>
      <c r="L28" s="8" t="s">
        <v>994</v>
      </c>
      <c r="M28" s="315">
        <v>59.14</v>
      </c>
      <c r="N28" s="8"/>
      <c r="P28" s="8"/>
      <c r="Q28" s="8" t="s">
        <v>995</v>
      </c>
      <c r="R28" s="315">
        <v>59.09</v>
      </c>
      <c r="S28" s="8"/>
    </row>
    <row r="29" spans="2:19" x14ac:dyDescent="0.25">
      <c r="B29" s="8" t="s">
        <v>996</v>
      </c>
      <c r="C29" s="313">
        <v>50</v>
      </c>
      <c r="D29" s="8"/>
      <c r="G29" s="8" t="s">
        <v>997</v>
      </c>
      <c r="H29" s="313">
        <v>20</v>
      </c>
      <c r="I29" s="8"/>
      <c r="L29" s="8" t="s">
        <v>958</v>
      </c>
      <c r="M29" s="313">
        <v>59.14</v>
      </c>
      <c r="N29" s="8"/>
      <c r="P29" s="8"/>
      <c r="Q29" s="8" t="s">
        <v>998</v>
      </c>
      <c r="R29" s="313">
        <v>59.09</v>
      </c>
      <c r="S29" s="8"/>
    </row>
    <row r="30" spans="2:19" x14ac:dyDescent="0.25">
      <c r="B30" s="8" t="s">
        <v>999</v>
      </c>
      <c r="C30" s="315">
        <v>20</v>
      </c>
      <c r="D30" s="8"/>
      <c r="G30" s="8" t="s">
        <v>1000</v>
      </c>
      <c r="H30" s="315">
        <v>100</v>
      </c>
      <c r="I30" s="8">
        <v>1326</v>
      </c>
      <c r="L30" s="8" t="s">
        <v>1001</v>
      </c>
      <c r="M30" s="315">
        <v>59.14</v>
      </c>
      <c r="N30" s="8"/>
      <c r="P30" s="107">
        <v>45149</v>
      </c>
      <c r="Q30" s="8" t="s">
        <v>1002</v>
      </c>
      <c r="R30" s="315">
        <v>657.15</v>
      </c>
      <c r="S30" s="8"/>
    </row>
    <row r="31" spans="2:19" x14ac:dyDescent="0.25">
      <c r="B31" s="8" t="s">
        <v>1003</v>
      </c>
      <c r="C31" s="313">
        <v>10</v>
      </c>
      <c r="D31" s="8"/>
      <c r="G31" s="8" t="s">
        <v>1004</v>
      </c>
      <c r="H31" s="313">
        <v>31.25</v>
      </c>
      <c r="I31" s="8"/>
      <c r="L31" s="8" t="s">
        <v>1005</v>
      </c>
      <c r="M31" s="313">
        <v>100</v>
      </c>
      <c r="N31" s="8"/>
      <c r="P31" s="107">
        <v>45146</v>
      </c>
      <c r="Q31" s="8" t="s">
        <v>1006</v>
      </c>
      <c r="R31" s="313">
        <v>350</v>
      </c>
      <c r="S31" s="8"/>
    </row>
    <row r="32" spans="2:19" x14ac:dyDescent="0.25">
      <c r="B32" s="8" t="s">
        <v>1007</v>
      </c>
      <c r="C32" s="315">
        <v>7</v>
      </c>
      <c r="D32" s="8"/>
      <c r="G32" s="107" t="s">
        <v>1008</v>
      </c>
      <c r="H32" s="315">
        <v>100</v>
      </c>
      <c r="I32" s="8"/>
      <c r="L32" s="8" t="s">
        <v>1009</v>
      </c>
      <c r="M32" s="315">
        <v>50</v>
      </c>
      <c r="N32" s="8"/>
      <c r="P32" s="107">
        <v>45149</v>
      </c>
      <c r="Q32" s="8" t="s">
        <v>1010</v>
      </c>
      <c r="R32" s="315">
        <v>3150.79</v>
      </c>
      <c r="S32" s="8"/>
    </row>
    <row r="33" spans="1:19" x14ac:dyDescent="0.25">
      <c r="B33" s="8" t="s">
        <v>1011</v>
      </c>
      <c r="C33" s="313">
        <v>58.92</v>
      </c>
      <c r="D33" s="8"/>
      <c r="G33" s="8" t="s">
        <v>989</v>
      </c>
      <c r="H33" s="313">
        <v>10</v>
      </c>
      <c r="I33" s="8"/>
      <c r="L33" s="8" t="s">
        <v>1000</v>
      </c>
      <c r="M33" s="313">
        <v>100</v>
      </c>
      <c r="N33" s="8"/>
      <c r="P33" s="107">
        <v>45155</v>
      </c>
      <c r="Q33" s="8" t="s">
        <v>1012</v>
      </c>
      <c r="R33" s="313">
        <v>160</v>
      </c>
      <c r="S33" s="8"/>
    </row>
    <row r="34" spans="1:19" x14ac:dyDescent="0.25">
      <c r="B34" s="8" t="s">
        <v>1013</v>
      </c>
      <c r="C34" s="313">
        <v>58.92</v>
      </c>
      <c r="D34" s="8"/>
      <c r="G34" s="8" t="s">
        <v>1014</v>
      </c>
      <c r="H34" s="313">
        <v>50</v>
      </c>
      <c r="I34" s="8"/>
      <c r="L34" s="8" t="s">
        <v>1015</v>
      </c>
      <c r="M34" s="313">
        <v>17</v>
      </c>
      <c r="N34" s="8"/>
      <c r="P34" s="107">
        <v>45155</v>
      </c>
      <c r="Q34" s="8" t="s">
        <v>1016</v>
      </c>
      <c r="R34" s="313">
        <v>73.599999999999994</v>
      </c>
      <c r="S34" s="8"/>
    </row>
    <row r="35" spans="1:19" x14ac:dyDescent="0.25">
      <c r="B35" s="8" t="s">
        <v>1017</v>
      </c>
      <c r="C35" s="315">
        <v>40.21</v>
      </c>
      <c r="D35" s="8"/>
      <c r="G35" s="8" t="s">
        <v>1018</v>
      </c>
      <c r="H35" s="315">
        <v>8.9499999999999993</v>
      </c>
      <c r="I35" s="8"/>
      <c r="L35" s="8" t="s">
        <v>1019</v>
      </c>
      <c r="M35" s="315">
        <v>5</v>
      </c>
      <c r="N35" s="8"/>
      <c r="P35" s="107">
        <v>45156</v>
      </c>
      <c r="Q35" s="8" t="s">
        <v>1020</v>
      </c>
      <c r="R35" s="315">
        <v>217</v>
      </c>
      <c r="S35" s="8"/>
    </row>
    <row r="36" spans="1:19" x14ac:dyDescent="0.25">
      <c r="B36" s="8" t="s">
        <v>1021</v>
      </c>
      <c r="C36" s="10">
        <v>95.36</v>
      </c>
      <c r="D36" s="8"/>
      <c r="G36" s="8" t="s">
        <v>1022</v>
      </c>
      <c r="H36" s="315">
        <v>15</v>
      </c>
      <c r="I36" s="8"/>
      <c r="L36" s="8" t="s">
        <v>1023</v>
      </c>
      <c r="M36" s="315">
        <v>52.59</v>
      </c>
      <c r="N36" s="8"/>
      <c r="P36" s="107">
        <v>45167</v>
      </c>
      <c r="Q36" s="8" t="s">
        <v>1024</v>
      </c>
      <c r="R36" s="315">
        <v>150</v>
      </c>
      <c r="S36" s="8"/>
    </row>
    <row r="37" spans="1:19" x14ac:dyDescent="0.25">
      <c r="B37" s="8" t="s">
        <v>1003</v>
      </c>
      <c r="C37" s="10">
        <v>10</v>
      </c>
      <c r="D37" s="8"/>
      <c r="G37" s="8" t="s">
        <v>1025</v>
      </c>
      <c r="H37" s="10">
        <v>95.57</v>
      </c>
      <c r="I37" s="8"/>
      <c r="L37" s="8"/>
      <c r="M37" s="315"/>
      <c r="N37" s="8"/>
      <c r="P37" s="107">
        <v>45167</v>
      </c>
      <c r="Q37" s="8" t="s">
        <v>1026</v>
      </c>
      <c r="R37" s="315">
        <v>100</v>
      </c>
      <c r="S37" s="8"/>
    </row>
    <row r="38" spans="1:19" x14ac:dyDescent="0.25">
      <c r="B38" s="8" t="s">
        <v>1027</v>
      </c>
      <c r="C38" s="315">
        <v>60</v>
      </c>
      <c r="D38" s="8"/>
      <c r="G38" s="8" t="s">
        <v>1028</v>
      </c>
      <c r="H38" s="315">
        <v>59.13</v>
      </c>
      <c r="I38" s="8"/>
      <c r="L38" s="8"/>
      <c r="M38" s="315"/>
      <c r="N38" s="8"/>
      <c r="P38" s="107">
        <v>45169</v>
      </c>
      <c r="Q38" s="8" t="s">
        <v>1029</v>
      </c>
      <c r="R38" s="315">
        <v>821.55</v>
      </c>
      <c r="S38" s="8"/>
    </row>
    <row r="39" spans="1:19" x14ac:dyDescent="0.25">
      <c r="B39" s="8" t="s">
        <v>1030</v>
      </c>
      <c r="C39" s="10">
        <v>10</v>
      </c>
      <c r="D39" s="8"/>
      <c r="G39" s="8" t="s">
        <v>1013</v>
      </c>
      <c r="H39" s="10">
        <v>59.13</v>
      </c>
      <c r="I39" s="8"/>
      <c r="L39" s="8"/>
      <c r="M39" s="10"/>
      <c r="N39" s="8"/>
      <c r="P39" s="107">
        <v>45169</v>
      </c>
      <c r="Q39" s="8" t="s">
        <v>1031</v>
      </c>
      <c r="R39" s="10">
        <v>53</v>
      </c>
      <c r="S39" s="8"/>
    </row>
    <row r="40" spans="1:19" x14ac:dyDescent="0.25">
      <c r="B40" s="8" t="s">
        <v>1032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1033</v>
      </c>
      <c r="R40" s="10">
        <v>90</v>
      </c>
      <c r="S40" s="8"/>
    </row>
    <row r="41" spans="1:19" x14ac:dyDescent="0.25">
      <c r="B41" s="8" t="s">
        <v>1034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1035</v>
      </c>
      <c r="R41" s="10">
        <v>30.24</v>
      </c>
      <c r="S41" s="8"/>
    </row>
    <row r="42" spans="1:19" x14ac:dyDescent="0.25">
      <c r="B42" s="8" t="s">
        <v>426</v>
      </c>
      <c r="C42" s="10">
        <f>SUM(C26:C41)</f>
        <v>804.41000000000008</v>
      </c>
      <c r="D42" s="8"/>
      <c r="G42" s="8" t="s">
        <v>426</v>
      </c>
      <c r="H42" s="10">
        <f>SUM(H26:H41)</f>
        <v>699.03</v>
      </c>
      <c r="I42" s="8"/>
      <c r="L42" s="8" t="s">
        <v>426</v>
      </c>
      <c r="M42" s="10">
        <f>SUM(M26:M41)</f>
        <v>617.62</v>
      </c>
      <c r="N42" s="8"/>
      <c r="P42" s="8"/>
      <c r="Q42" s="8" t="s">
        <v>426</v>
      </c>
      <c r="R42" s="10">
        <f>SUM(R26:R41)</f>
        <v>6126.13</v>
      </c>
      <c r="S42" s="8"/>
    </row>
    <row r="45" spans="1:19" x14ac:dyDescent="0.25">
      <c r="B45" s="344" t="s">
        <v>141</v>
      </c>
      <c r="C45" s="344"/>
      <c r="D45" s="344"/>
      <c r="G45" s="344" t="s">
        <v>244</v>
      </c>
      <c r="H45" s="344"/>
      <c r="I45" s="344"/>
      <c r="L45" s="344" t="s">
        <v>146</v>
      </c>
      <c r="M45" s="344"/>
      <c r="N45" s="344"/>
      <c r="Q45" s="344" t="s">
        <v>276</v>
      </c>
      <c r="R45" s="344"/>
      <c r="S45" s="344"/>
    </row>
    <row r="46" spans="1:19" x14ac:dyDescent="0.25">
      <c r="B46" s="344"/>
      <c r="C46" s="344"/>
      <c r="D46" s="344"/>
      <c r="G46" s="344"/>
      <c r="H46" s="344"/>
      <c r="I46" s="344"/>
      <c r="L46" s="344"/>
      <c r="M46" s="344"/>
      <c r="N46" s="344"/>
      <c r="Q46" s="344"/>
      <c r="R46" s="344"/>
      <c r="S46" s="344"/>
    </row>
    <row r="47" spans="1:19" ht="27" x14ac:dyDescent="0.35">
      <c r="C47" s="317"/>
      <c r="H47" s="302"/>
      <c r="M47" s="302"/>
      <c r="R47" s="302"/>
    </row>
    <row r="48" spans="1:19" x14ac:dyDescent="0.25">
      <c r="A48" s="14" t="s">
        <v>2</v>
      </c>
      <c r="B48" s="4" t="s">
        <v>961</v>
      </c>
      <c r="C48" s="14" t="s">
        <v>937</v>
      </c>
      <c r="D48" s="14"/>
      <c r="F48" s="14" t="s">
        <v>2</v>
      </c>
      <c r="G48" s="4" t="s">
        <v>961</v>
      </c>
      <c r="H48" s="14" t="s">
        <v>937</v>
      </c>
      <c r="I48" s="14"/>
      <c r="K48" s="14" t="s">
        <v>2</v>
      </c>
      <c r="L48" s="4" t="s">
        <v>961</v>
      </c>
      <c r="M48" s="14" t="s">
        <v>937</v>
      </c>
      <c r="N48" s="14"/>
      <c r="P48" s="14" t="s">
        <v>2</v>
      </c>
      <c r="Q48" s="4" t="s">
        <v>961</v>
      </c>
      <c r="R48" s="14" t="s">
        <v>937</v>
      </c>
      <c r="S48" s="14"/>
    </row>
    <row r="49" spans="1:19" x14ac:dyDescent="0.25">
      <c r="A49" s="107">
        <v>45139</v>
      </c>
      <c r="B49" s="8" t="s">
        <v>1036</v>
      </c>
      <c r="C49" s="313">
        <v>20</v>
      </c>
      <c r="D49" s="8"/>
      <c r="F49" s="107">
        <v>45201</v>
      </c>
      <c r="G49" s="8" t="s">
        <v>1037</v>
      </c>
      <c r="H49" s="313">
        <v>189</v>
      </c>
      <c r="I49" s="8"/>
      <c r="K49" s="107">
        <v>45232</v>
      </c>
      <c r="L49" s="8" t="s">
        <v>1038</v>
      </c>
      <c r="M49" s="313">
        <v>60</v>
      </c>
      <c r="N49" s="8"/>
      <c r="P49" s="107">
        <v>45264</v>
      </c>
      <c r="Q49" s="8" t="s">
        <v>1039</v>
      </c>
      <c r="R49" s="313">
        <v>660</v>
      </c>
      <c r="S49" s="8"/>
    </row>
    <row r="50" spans="1:19" x14ac:dyDescent="0.25">
      <c r="A50" s="107">
        <v>45175</v>
      </c>
      <c r="B50" s="8" t="s">
        <v>1040</v>
      </c>
      <c r="C50" s="313">
        <v>95.54</v>
      </c>
      <c r="D50" s="8"/>
      <c r="F50" s="107">
        <v>45203</v>
      </c>
      <c r="G50" s="8" t="s">
        <v>1041</v>
      </c>
      <c r="H50" s="313">
        <v>118</v>
      </c>
      <c r="I50" s="8"/>
      <c r="K50" s="107">
        <v>45236</v>
      </c>
      <c r="L50" s="8" t="s">
        <v>1042</v>
      </c>
      <c r="M50" s="315">
        <v>50</v>
      </c>
      <c r="N50" s="8"/>
      <c r="P50" s="107">
        <v>45266</v>
      </c>
      <c r="Q50" s="8" t="s">
        <v>1043</v>
      </c>
      <c r="R50" s="313">
        <v>95.54</v>
      </c>
      <c r="S50" s="8"/>
    </row>
    <row r="51" spans="1:19" x14ac:dyDescent="0.25">
      <c r="A51" s="107">
        <v>45175</v>
      </c>
      <c r="B51" s="8" t="s">
        <v>92</v>
      </c>
      <c r="C51" s="315">
        <v>59.1</v>
      </c>
      <c r="D51" s="8"/>
      <c r="F51" s="107">
        <v>45175</v>
      </c>
      <c r="G51" s="8" t="s">
        <v>1043</v>
      </c>
      <c r="H51" s="313">
        <v>95.54</v>
      </c>
      <c r="I51" s="8"/>
      <c r="K51" s="107">
        <v>45236</v>
      </c>
      <c r="L51" s="8" t="s">
        <v>1044</v>
      </c>
      <c r="M51" s="313">
        <v>150</v>
      </c>
      <c r="N51" s="8"/>
      <c r="P51" s="107">
        <v>45266</v>
      </c>
      <c r="Q51" s="8" t="s">
        <v>1045</v>
      </c>
      <c r="R51" s="315">
        <v>59.1</v>
      </c>
      <c r="S51" s="8"/>
    </row>
    <row r="52" spans="1:19" x14ac:dyDescent="0.25">
      <c r="A52" s="107">
        <v>45175</v>
      </c>
      <c r="B52" s="8" t="s">
        <v>949</v>
      </c>
      <c r="C52" s="313">
        <v>59.1</v>
      </c>
      <c r="D52" s="8"/>
      <c r="F52" s="107">
        <v>45175</v>
      </c>
      <c r="G52" s="8" t="s">
        <v>1045</v>
      </c>
      <c r="H52" s="315">
        <v>59.1</v>
      </c>
      <c r="I52" s="8"/>
      <c r="K52" s="107">
        <v>45236</v>
      </c>
      <c r="L52" s="8" t="s">
        <v>1046</v>
      </c>
      <c r="M52" s="315">
        <v>20</v>
      </c>
      <c r="N52" s="8"/>
      <c r="P52" s="107">
        <v>45266</v>
      </c>
      <c r="Q52" s="8" t="s">
        <v>1047</v>
      </c>
      <c r="R52" s="313">
        <v>59.1</v>
      </c>
      <c r="S52" s="8"/>
    </row>
    <row r="53" spans="1:19" x14ac:dyDescent="0.25">
      <c r="A53" s="107">
        <v>45175</v>
      </c>
      <c r="B53" s="8" t="s">
        <v>1048</v>
      </c>
      <c r="C53" s="315">
        <v>59.1</v>
      </c>
      <c r="D53" s="8"/>
      <c r="F53" s="107">
        <v>45175</v>
      </c>
      <c r="G53" s="8" t="s">
        <v>1047</v>
      </c>
      <c r="H53" s="313">
        <v>59.1</v>
      </c>
      <c r="I53" s="8"/>
      <c r="K53" s="107">
        <v>45237</v>
      </c>
      <c r="L53" s="8" t="s">
        <v>979</v>
      </c>
      <c r="M53" s="315">
        <v>90</v>
      </c>
      <c r="N53" s="8"/>
      <c r="P53" s="107">
        <v>45266</v>
      </c>
      <c r="Q53" s="8" t="s">
        <v>1049</v>
      </c>
      <c r="R53" s="315">
        <v>62.72</v>
      </c>
      <c r="S53" s="8"/>
    </row>
    <row r="54" spans="1:19" x14ac:dyDescent="0.25">
      <c r="A54" s="107">
        <v>45184</v>
      </c>
      <c r="B54" s="8" t="s">
        <v>1050</v>
      </c>
      <c r="C54" s="313">
        <v>200</v>
      </c>
      <c r="D54" s="8"/>
      <c r="F54" s="107">
        <v>45175</v>
      </c>
      <c r="G54" s="8" t="s">
        <v>1051</v>
      </c>
      <c r="H54" s="315">
        <v>59.1</v>
      </c>
      <c r="I54" s="8"/>
      <c r="K54" s="107">
        <v>45238</v>
      </c>
      <c r="L54" s="8" t="s">
        <v>1043</v>
      </c>
      <c r="M54" s="313">
        <v>95.54</v>
      </c>
      <c r="N54" s="8"/>
      <c r="P54" s="107">
        <v>45268</v>
      </c>
      <c r="Q54" s="8" t="s">
        <v>1052</v>
      </c>
      <c r="R54" s="313">
        <v>750</v>
      </c>
      <c r="S54" s="8"/>
    </row>
    <row r="55" spans="1:19" x14ac:dyDescent="0.25">
      <c r="A55" s="107">
        <v>45188</v>
      </c>
      <c r="B55" s="8" t="s">
        <v>1053</v>
      </c>
      <c r="C55" s="315">
        <v>4395.9399999999996</v>
      </c>
      <c r="D55" s="8"/>
      <c r="F55" s="107">
        <v>45212</v>
      </c>
      <c r="G55" s="8" t="s">
        <v>1054</v>
      </c>
      <c r="H55" s="315">
        <v>270</v>
      </c>
      <c r="I55" s="8"/>
      <c r="K55" s="107">
        <v>45238</v>
      </c>
      <c r="L55" s="8" t="s">
        <v>1045</v>
      </c>
      <c r="M55" s="315">
        <v>59.1</v>
      </c>
      <c r="N55" s="8"/>
      <c r="P55" s="107">
        <v>45272</v>
      </c>
      <c r="Q55" s="8" t="s">
        <v>1052</v>
      </c>
      <c r="R55" s="315">
        <v>536</v>
      </c>
      <c r="S55" s="8"/>
    </row>
    <row r="56" spans="1:19" x14ac:dyDescent="0.25">
      <c r="A56" s="107">
        <v>45190</v>
      </c>
      <c r="B56" s="8" t="s">
        <v>1055</v>
      </c>
      <c r="C56" s="313">
        <v>217</v>
      </c>
      <c r="D56" s="8"/>
      <c r="F56" s="107">
        <v>45217</v>
      </c>
      <c r="G56" s="8" t="s">
        <v>1056</v>
      </c>
      <c r="H56" s="90">
        <v>166.83</v>
      </c>
      <c r="I56" s="8"/>
      <c r="K56" s="107">
        <v>45238</v>
      </c>
      <c r="L56" s="8" t="s">
        <v>1047</v>
      </c>
      <c r="M56" s="313">
        <v>59.1</v>
      </c>
      <c r="N56" s="8"/>
      <c r="P56" s="107">
        <v>45275</v>
      </c>
      <c r="Q56" s="8" t="s">
        <v>1052</v>
      </c>
      <c r="R56" s="313">
        <v>810</v>
      </c>
      <c r="S56" s="8"/>
    </row>
    <row r="57" spans="1:19" x14ac:dyDescent="0.25">
      <c r="A57" s="107">
        <v>45197</v>
      </c>
      <c r="B57" s="8" t="s">
        <v>1057</v>
      </c>
      <c r="C57" s="313">
        <v>25</v>
      </c>
      <c r="D57" s="8"/>
      <c r="F57" s="107">
        <v>45218</v>
      </c>
      <c r="G57" s="8" t="s">
        <v>1058</v>
      </c>
      <c r="H57" s="313">
        <v>30</v>
      </c>
      <c r="I57" s="8"/>
      <c r="K57" s="107">
        <v>45238</v>
      </c>
      <c r="L57" s="8" t="s">
        <v>1051</v>
      </c>
      <c r="M57" s="315">
        <v>59.1</v>
      </c>
      <c r="N57" s="8"/>
      <c r="P57" s="107">
        <v>45278</v>
      </c>
      <c r="Q57" s="8" t="s">
        <v>1059</v>
      </c>
      <c r="R57" s="315">
        <v>180</v>
      </c>
      <c r="S57" s="8"/>
    </row>
    <row r="58" spans="1:19" x14ac:dyDescent="0.25">
      <c r="A58" s="107">
        <v>45197</v>
      </c>
      <c r="B58" s="8" t="s">
        <v>1060</v>
      </c>
      <c r="C58" s="315">
        <v>20</v>
      </c>
      <c r="D58" s="8"/>
      <c r="F58" s="107">
        <v>45218</v>
      </c>
      <c r="G58" s="8" t="s">
        <v>1061</v>
      </c>
      <c r="H58" s="315">
        <v>50</v>
      </c>
      <c r="I58" s="8"/>
      <c r="K58" s="107">
        <v>45238</v>
      </c>
      <c r="L58" s="8" t="s">
        <v>1062</v>
      </c>
      <c r="M58" s="315">
        <v>270</v>
      </c>
      <c r="N58" s="8"/>
      <c r="P58" s="107">
        <v>45279</v>
      </c>
      <c r="Q58" s="8" t="s">
        <v>1063</v>
      </c>
      <c r="R58" s="315">
        <v>60</v>
      </c>
      <c r="S58" s="8"/>
    </row>
    <row r="59" spans="1:19" x14ac:dyDescent="0.25">
      <c r="A59" s="107">
        <v>45198</v>
      </c>
      <c r="B59" s="8" t="s">
        <v>1064</v>
      </c>
      <c r="C59" s="10">
        <v>200</v>
      </c>
      <c r="D59" s="8"/>
      <c r="F59" s="107">
        <v>45223</v>
      </c>
      <c r="G59" s="8" t="s">
        <v>1065</v>
      </c>
      <c r="H59" s="313">
        <v>18</v>
      </c>
      <c r="I59" s="8"/>
      <c r="K59" s="107">
        <v>45238</v>
      </c>
      <c r="L59" s="8" t="s">
        <v>1066</v>
      </c>
      <c r="M59" s="10">
        <v>109.5</v>
      </c>
      <c r="N59" s="8"/>
      <c r="P59" s="107">
        <v>45281</v>
      </c>
      <c r="Q59" s="8" t="s">
        <v>1067</v>
      </c>
      <c r="R59" s="10">
        <v>500</v>
      </c>
      <c r="S59" s="8"/>
    </row>
    <row r="60" spans="1:19" x14ac:dyDescent="0.25">
      <c r="A60" s="107">
        <v>45198</v>
      </c>
      <c r="B60" s="8" t="s">
        <v>1068</v>
      </c>
      <c r="C60" s="10">
        <v>189</v>
      </c>
      <c r="D60" s="8"/>
      <c r="F60" s="107">
        <v>45223</v>
      </c>
      <c r="G60" s="8" t="s">
        <v>1069</v>
      </c>
      <c r="H60" s="313">
        <v>100</v>
      </c>
      <c r="I60" s="8"/>
      <c r="K60" s="107">
        <v>45240</v>
      </c>
      <c r="L60" s="8" t="s">
        <v>1070</v>
      </c>
      <c r="M60" s="10">
        <v>500</v>
      </c>
      <c r="N60" s="8"/>
      <c r="P60" s="107">
        <v>45282</v>
      </c>
      <c r="Q60" s="8" t="s">
        <v>1071</v>
      </c>
      <c r="R60" s="10">
        <v>300</v>
      </c>
      <c r="S60" s="8"/>
    </row>
    <row r="61" spans="1:19" x14ac:dyDescent="0.25">
      <c r="A61" s="107">
        <v>45198</v>
      </c>
      <c r="B61" s="8" t="s">
        <v>1072</v>
      </c>
      <c r="C61" s="10">
        <v>133.6</v>
      </c>
      <c r="D61" s="8"/>
      <c r="F61" s="107">
        <v>45223</v>
      </c>
      <c r="G61" s="8" t="s">
        <v>1073</v>
      </c>
      <c r="H61" s="315">
        <v>140</v>
      </c>
      <c r="I61" s="8"/>
      <c r="K61" s="107">
        <v>45245</v>
      </c>
      <c r="L61" s="8" t="s">
        <v>1074</v>
      </c>
      <c r="M61" s="10">
        <v>50</v>
      </c>
      <c r="N61" s="8"/>
      <c r="P61" s="107">
        <v>45288</v>
      </c>
      <c r="Q61" s="8" t="s">
        <v>1075</v>
      </c>
      <c r="R61" s="10">
        <v>250</v>
      </c>
      <c r="S61" s="8"/>
    </row>
    <row r="62" spans="1:19" x14ac:dyDescent="0.25">
      <c r="A62" s="107">
        <v>45199</v>
      </c>
      <c r="B62" s="8" t="s">
        <v>1076</v>
      </c>
      <c r="C62" s="10">
        <v>100</v>
      </c>
      <c r="D62" s="8"/>
      <c r="F62" s="107">
        <v>45223</v>
      </c>
      <c r="G62" s="8" t="s">
        <v>1077</v>
      </c>
      <c r="H62" s="10">
        <v>220</v>
      </c>
      <c r="I62" s="8"/>
      <c r="K62" s="107">
        <v>45245</v>
      </c>
      <c r="L62" s="8" t="s">
        <v>1078</v>
      </c>
      <c r="M62" s="10">
        <v>250</v>
      </c>
      <c r="N62" s="8"/>
      <c r="P62" s="107"/>
      <c r="Q62" s="8"/>
      <c r="R62" s="10"/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1079</v>
      </c>
      <c r="H63" s="10">
        <v>20</v>
      </c>
      <c r="I63" s="8"/>
      <c r="K63" s="107">
        <v>45245</v>
      </c>
      <c r="L63" s="8" t="s">
        <v>1080</v>
      </c>
      <c r="M63" s="10">
        <v>200</v>
      </c>
      <c r="N63" s="8"/>
      <c r="P63" s="107"/>
      <c r="Q63" s="8"/>
      <c r="R63" s="10"/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1081</v>
      </c>
      <c r="H64" s="10">
        <v>20</v>
      </c>
      <c r="I64" s="8"/>
      <c r="K64" s="107">
        <v>45252</v>
      </c>
      <c r="L64" s="8" t="s">
        <v>1082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1083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426</v>
      </c>
      <c r="C66" s="10">
        <f>SUM(C49:C65)</f>
        <v>5773.38</v>
      </c>
      <c r="D66" s="8"/>
      <c r="F66" s="107">
        <v>45224</v>
      </c>
      <c r="G66" s="8" t="s">
        <v>1084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1085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1086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1087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1088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426</v>
      </c>
      <c r="M73" s="10">
        <f>SUM(M49:M72)</f>
        <v>2052.34</v>
      </c>
      <c r="N73" s="8"/>
      <c r="P73" s="8"/>
      <c r="Q73" s="8" t="s">
        <v>426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426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4"/>
      <c r="D1" s="344"/>
      <c r="E1" s="301"/>
    </row>
    <row r="2" spans="2:13" ht="27" x14ac:dyDescent="0.35">
      <c r="C2" s="344"/>
      <c r="D2" s="344"/>
      <c r="E2" s="301"/>
    </row>
    <row r="3" spans="2:13" ht="27" x14ac:dyDescent="0.35">
      <c r="C3" s="302" t="s">
        <v>0</v>
      </c>
      <c r="D3" s="301"/>
      <c r="E3" s="301"/>
      <c r="J3" s="302" t="s">
        <v>1</v>
      </c>
      <c r="K3" s="301"/>
      <c r="L3" s="301"/>
    </row>
    <row r="4" spans="2:13" x14ac:dyDescent="0.25">
      <c r="B4" s="4" t="s">
        <v>479</v>
      </c>
      <c r="C4" s="14" t="s">
        <v>876</v>
      </c>
      <c r="D4" s="14" t="s">
        <v>878</v>
      </c>
      <c r="E4" s="14" t="s">
        <v>879</v>
      </c>
      <c r="F4" s="14"/>
      <c r="I4" s="4" t="s">
        <v>479</v>
      </c>
      <c r="J4" s="14" t="s">
        <v>876</v>
      </c>
      <c r="K4" s="14" t="s">
        <v>878</v>
      </c>
      <c r="L4" s="14" t="s">
        <v>879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894</v>
      </c>
      <c r="C6" s="8"/>
      <c r="D6" s="10"/>
      <c r="E6" s="10">
        <f t="shared" si="0"/>
        <v>0</v>
      </c>
      <c r="F6" s="8"/>
      <c r="I6" s="8" t="s">
        <v>894</v>
      </c>
      <c r="J6" s="8"/>
      <c r="K6" s="10"/>
      <c r="L6" s="10">
        <f>J6*K6</f>
        <v>0</v>
      </c>
      <c r="M6" s="8"/>
    </row>
    <row r="7" spans="2:13" x14ac:dyDescent="0.25">
      <c r="B7" s="8" t="s">
        <v>325</v>
      </c>
      <c r="C7" s="8">
        <v>1</v>
      </c>
      <c r="D7" s="10">
        <v>30</v>
      </c>
      <c r="E7" s="10">
        <f t="shared" si="0"/>
        <v>30</v>
      </c>
      <c r="F7" s="8"/>
      <c r="I7" s="8" t="s">
        <v>325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885</v>
      </c>
      <c r="C11" s="8">
        <v>1</v>
      </c>
      <c r="D11" s="10">
        <v>30</v>
      </c>
      <c r="E11" s="10">
        <f t="shared" si="0"/>
        <v>30</v>
      </c>
      <c r="F11" s="8"/>
      <c r="I11" s="8" t="s">
        <v>885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7" t="s">
        <v>426</v>
      </c>
      <c r="C14" s="337"/>
      <c r="D14" s="337"/>
      <c r="E14" s="25">
        <f>SUM(E5:E13)</f>
        <v>300</v>
      </c>
      <c r="F14" s="8"/>
      <c r="I14" s="337" t="s">
        <v>426</v>
      </c>
      <c r="J14" s="337"/>
      <c r="K14" s="337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2" t="s">
        <v>66</v>
      </c>
      <c r="D20" s="301"/>
      <c r="E20" s="301"/>
      <c r="J20" s="302" t="s">
        <v>67</v>
      </c>
      <c r="K20" s="301"/>
      <c r="L20" s="301"/>
    </row>
    <row r="21" spans="2:13" ht="15" customHeight="1" x14ac:dyDescent="0.25">
      <c r="B21" s="4" t="s">
        <v>479</v>
      </c>
      <c r="C21" s="14" t="s">
        <v>876</v>
      </c>
      <c r="D21" s="14" t="s">
        <v>878</v>
      </c>
      <c r="E21" s="14" t="s">
        <v>879</v>
      </c>
      <c r="F21" s="14"/>
      <c r="I21" s="4" t="s">
        <v>479</v>
      </c>
      <c r="J21" s="14" t="s">
        <v>876</v>
      </c>
      <c r="K21" s="14" t="s">
        <v>878</v>
      </c>
      <c r="L21" s="14" t="s">
        <v>879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894</v>
      </c>
      <c r="C23" s="8"/>
      <c r="D23" s="10"/>
      <c r="E23" s="10">
        <f>C23*D23</f>
        <v>0</v>
      </c>
      <c r="F23" s="8"/>
      <c r="I23" s="8" t="s">
        <v>894</v>
      </c>
      <c r="J23" s="8"/>
      <c r="K23" s="10"/>
      <c r="L23" s="10">
        <f>J23*K23</f>
        <v>0</v>
      </c>
      <c r="M23" s="8"/>
    </row>
    <row r="24" spans="2:13" x14ac:dyDescent="0.25">
      <c r="B24" s="8" t="s">
        <v>325</v>
      </c>
      <c r="C24" s="8">
        <v>1</v>
      </c>
      <c r="D24" s="10"/>
      <c r="E24" s="10">
        <v>10</v>
      </c>
      <c r="F24" s="8"/>
      <c r="I24" s="8" t="s">
        <v>325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885</v>
      </c>
      <c r="C28" s="8">
        <v>1</v>
      </c>
      <c r="D28" s="10"/>
      <c r="E28" s="10">
        <v>10</v>
      </c>
      <c r="F28" s="8"/>
      <c r="I28" s="8" t="s">
        <v>885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7" t="s">
        <v>426</v>
      </c>
      <c r="C31" s="337"/>
      <c r="D31" s="337"/>
      <c r="E31" s="25">
        <f>SUM(E22:E30)</f>
        <v>60</v>
      </c>
      <c r="F31" s="8"/>
      <c r="I31" s="337" t="s">
        <v>426</v>
      </c>
      <c r="J31" s="337"/>
      <c r="K31" s="337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2" t="s">
        <v>191</v>
      </c>
      <c r="D37" s="301"/>
      <c r="E37" s="301"/>
      <c r="J37" s="302" t="s">
        <v>98</v>
      </c>
      <c r="K37" s="301"/>
      <c r="L37" s="301"/>
    </row>
    <row r="38" spans="2:13" x14ac:dyDescent="0.25">
      <c r="B38" s="4" t="s">
        <v>479</v>
      </c>
      <c r="C38" s="14" t="s">
        <v>876</v>
      </c>
      <c r="D38" s="14" t="s">
        <v>878</v>
      </c>
      <c r="E38" s="14" t="s">
        <v>879</v>
      </c>
      <c r="F38" s="14"/>
      <c r="I38" s="4" t="s">
        <v>479</v>
      </c>
      <c r="J38" s="14" t="s">
        <v>876</v>
      </c>
      <c r="K38" s="14" t="s">
        <v>878</v>
      </c>
      <c r="L38" s="14" t="s">
        <v>879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894</v>
      </c>
      <c r="C40" s="8"/>
      <c r="D40" s="10"/>
      <c r="E40" s="10">
        <f>C40*D40</f>
        <v>0</v>
      </c>
      <c r="F40" s="8"/>
      <c r="I40" s="8" t="s">
        <v>894</v>
      </c>
      <c r="J40" s="8"/>
      <c r="K40" s="10"/>
      <c r="L40" s="10">
        <f>J40*K40</f>
        <v>0</v>
      </c>
      <c r="M40" s="8"/>
    </row>
    <row r="41" spans="2:13" x14ac:dyDescent="0.25">
      <c r="B41" s="8" t="s">
        <v>325</v>
      </c>
      <c r="C41" s="8">
        <v>1</v>
      </c>
      <c r="D41" s="10"/>
      <c r="E41" s="10">
        <v>15</v>
      </c>
      <c r="F41" s="8"/>
      <c r="I41" s="8" t="s">
        <v>325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885</v>
      </c>
      <c r="C45" s="8">
        <v>1</v>
      </c>
      <c r="D45" s="10"/>
      <c r="E45" s="10">
        <v>15</v>
      </c>
      <c r="F45" s="8"/>
      <c r="I45" s="8" t="s">
        <v>885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1089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7" t="s">
        <v>426</v>
      </c>
      <c r="C48" s="337"/>
      <c r="D48" s="337"/>
      <c r="E48" s="25">
        <f>SUM(E39:E47)</f>
        <v>165</v>
      </c>
      <c r="F48" s="8"/>
      <c r="I48" s="337" t="s">
        <v>426</v>
      </c>
      <c r="J48" s="337"/>
      <c r="K48" s="337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2" t="s">
        <v>120</v>
      </c>
      <c r="D54" s="301"/>
      <c r="E54" s="301"/>
      <c r="J54" s="302" t="s">
        <v>121</v>
      </c>
      <c r="K54" s="301"/>
      <c r="L54" s="301"/>
    </row>
    <row r="55" spans="2:13" x14ac:dyDescent="0.25">
      <c r="B55" s="4" t="s">
        <v>479</v>
      </c>
      <c r="C55" s="14" t="s">
        <v>876</v>
      </c>
      <c r="D55" s="14" t="s">
        <v>878</v>
      </c>
      <c r="E55" s="14" t="s">
        <v>879</v>
      </c>
      <c r="F55" s="14"/>
      <c r="I55" s="4" t="s">
        <v>479</v>
      </c>
      <c r="J55" s="14" t="s">
        <v>876</v>
      </c>
      <c r="K55" s="14" t="s">
        <v>878</v>
      </c>
      <c r="L55" s="14" t="s">
        <v>879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894</v>
      </c>
      <c r="C57" s="8"/>
      <c r="D57" s="10"/>
      <c r="E57" s="10">
        <f>C57*D57</f>
        <v>0</v>
      </c>
      <c r="F57" s="8"/>
      <c r="I57" s="8" t="s">
        <v>894</v>
      </c>
      <c r="J57" s="8"/>
      <c r="K57" s="10"/>
      <c r="L57" s="10">
        <f>J57*K57</f>
        <v>0</v>
      </c>
      <c r="M57" s="8"/>
    </row>
    <row r="58" spans="2:13" x14ac:dyDescent="0.25">
      <c r="B58" s="8" t="s">
        <v>325</v>
      </c>
      <c r="C58" s="8">
        <v>1</v>
      </c>
      <c r="D58" s="10"/>
      <c r="E58" s="10">
        <v>30</v>
      </c>
      <c r="F58" s="8"/>
      <c r="I58" s="8" t="s">
        <v>325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885</v>
      </c>
      <c r="C62" s="8">
        <v>1</v>
      </c>
      <c r="D62" s="10"/>
      <c r="E62" s="10">
        <v>30</v>
      </c>
      <c r="F62" s="8"/>
      <c r="I62" s="8" t="s">
        <v>885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1090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7" t="s">
        <v>426</v>
      </c>
      <c r="C65" s="337"/>
      <c r="D65" s="337"/>
      <c r="E65" s="25">
        <f>SUM(E56:E64)</f>
        <v>300</v>
      </c>
      <c r="F65" s="8"/>
      <c r="I65" s="337" t="s">
        <v>426</v>
      </c>
      <c r="J65" s="337"/>
      <c r="K65" s="337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2" t="s">
        <v>141</v>
      </c>
      <c r="D72" s="301"/>
      <c r="E72" s="301"/>
      <c r="J72" s="302" t="s">
        <v>244</v>
      </c>
      <c r="K72" s="301"/>
      <c r="L72" s="301"/>
    </row>
    <row r="73" spans="2:13" x14ac:dyDescent="0.25">
      <c r="B73" s="4" t="s">
        <v>479</v>
      </c>
      <c r="C73" s="14" t="s">
        <v>876</v>
      </c>
      <c r="D73" s="14" t="s">
        <v>878</v>
      </c>
      <c r="E73" s="14" t="s">
        <v>879</v>
      </c>
      <c r="F73" s="14"/>
      <c r="I73" s="4" t="s">
        <v>479</v>
      </c>
      <c r="J73" s="14" t="s">
        <v>876</v>
      </c>
      <c r="K73" s="14" t="s">
        <v>878</v>
      </c>
      <c r="L73" s="14" t="s">
        <v>879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894</v>
      </c>
      <c r="C75" s="8"/>
      <c r="D75" s="10"/>
      <c r="E75" s="10">
        <f t="shared" si="1"/>
        <v>0</v>
      </c>
      <c r="F75" s="8"/>
      <c r="I75" s="8" t="s">
        <v>894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325</v>
      </c>
      <c r="C76" s="8">
        <v>1</v>
      </c>
      <c r="D76" s="10"/>
      <c r="E76" s="10">
        <f t="shared" si="1"/>
        <v>0</v>
      </c>
      <c r="F76" s="8"/>
      <c r="I76" s="8" t="s">
        <v>325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885</v>
      </c>
      <c r="C80" s="8">
        <v>1</v>
      </c>
      <c r="D80" s="10"/>
      <c r="E80" s="10">
        <f t="shared" si="1"/>
        <v>0</v>
      </c>
      <c r="F80" s="8"/>
      <c r="I80" s="8" t="s">
        <v>885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886</v>
      </c>
      <c r="C81" s="8">
        <v>1</v>
      </c>
      <c r="D81" s="10"/>
      <c r="E81" s="10">
        <f t="shared" si="1"/>
        <v>0</v>
      </c>
      <c r="F81" s="8"/>
      <c r="I81" s="8" t="s">
        <v>886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7" t="s">
        <v>426</v>
      </c>
      <c r="C83" s="337"/>
      <c r="D83" s="337"/>
      <c r="E83" s="25">
        <f>SUM(E74:E82)</f>
        <v>0</v>
      </c>
      <c r="F83" s="8"/>
      <c r="I83" s="337" t="s">
        <v>426</v>
      </c>
      <c r="J83" s="337"/>
      <c r="K83" s="337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2" t="s">
        <v>146</v>
      </c>
      <c r="D90" s="301"/>
      <c r="E90" s="301"/>
      <c r="J90" s="302" t="s">
        <v>276</v>
      </c>
      <c r="K90" s="301"/>
      <c r="L90" s="301"/>
    </row>
    <row r="91" spans="2:13" x14ac:dyDescent="0.25">
      <c r="B91" s="4" t="s">
        <v>479</v>
      </c>
      <c r="C91" s="14" t="s">
        <v>876</v>
      </c>
      <c r="D91" s="14" t="s">
        <v>878</v>
      </c>
      <c r="E91" s="14" t="s">
        <v>879</v>
      </c>
      <c r="F91" s="14"/>
      <c r="I91" s="4" t="s">
        <v>479</v>
      </c>
      <c r="J91" s="14" t="s">
        <v>876</v>
      </c>
      <c r="K91" s="14" t="s">
        <v>878</v>
      </c>
      <c r="L91" s="14" t="s">
        <v>879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894</v>
      </c>
      <c r="C93" s="8"/>
      <c r="D93" s="10"/>
      <c r="E93" s="10">
        <f t="shared" si="3"/>
        <v>0</v>
      </c>
      <c r="F93" s="8"/>
      <c r="I93" s="8" t="s">
        <v>894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325</v>
      </c>
      <c r="C94" s="8">
        <v>1</v>
      </c>
      <c r="D94" s="10"/>
      <c r="E94" s="10">
        <f t="shared" si="3"/>
        <v>0</v>
      </c>
      <c r="F94" s="8"/>
      <c r="I94" s="8" t="s">
        <v>325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885</v>
      </c>
      <c r="C98" s="8">
        <v>1</v>
      </c>
      <c r="D98" s="10"/>
      <c r="E98" s="10">
        <f t="shared" si="3"/>
        <v>0</v>
      </c>
      <c r="F98" s="8"/>
      <c r="I98" s="8" t="s">
        <v>885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886</v>
      </c>
      <c r="C99" s="8">
        <v>1</v>
      </c>
      <c r="D99" s="10"/>
      <c r="E99" s="10">
        <f t="shared" si="3"/>
        <v>0</v>
      </c>
      <c r="F99" s="8"/>
      <c r="I99" s="8" t="s">
        <v>886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7" t="s">
        <v>426</v>
      </c>
      <c r="C101" s="337"/>
      <c r="D101" s="337"/>
      <c r="E101" s="25">
        <f>SUM(E92:E100)</f>
        <v>0</v>
      </c>
      <c r="F101" s="8"/>
      <c r="I101" s="337" t="s">
        <v>426</v>
      </c>
      <c r="J101" s="337"/>
      <c r="K101" s="337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44" t="s">
        <v>0</v>
      </c>
      <c r="B1" s="344"/>
      <c r="C1" s="344"/>
      <c r="F1" s="344" t="s">
        <v>1</v>
      </c>
      <c r="G1" s="344"/>
      <c r="H1" s="344"/>
      <c r="K1" s="344" t="s">
        <v>66</v>
      </c>
      <c r="L1" s="344"/>
      <c r="M1" s="344"/>
      <c r="O1" s="344" t="s">
        <v>936</v>
      </c>
      <c r="P1" s="344"/>
      <c r="Q1" s="344"/>
    </row>
    <row r="2" spans="1:17" x14ac:dyDescent="0.25">
      <c r="A2" s="344"/>
      <c r="B2" s="344"/>
      <c r="C2" s="344"/>
      <c r="F2" s="344"/>
      <c r="G2" s="344"/>
      <c r="H2" s="344"/>
      <c r="K2" s="344"/>
      <c r="L2" s="344"/>
      <c r="M2" s="344"/>
      <c r="O2" s="344"/>
      <c r="P2" s="344"/>
      <c r="Q2" s="344"/>
    </row>
    <row r="3" spans="1:17" ht="27" x14ac:dyDescent="0.35">
      <c r="B3" s="302"/>
      <c r="G3" s="302"/>
      <c r="L3" s="302"/>
      <c r="P3" s="302"/>
    </row>
    <row r="4" spans="1:17" x14ac:dyDescent="0.25">
      <c r="A4" s="4" t="s">
        <v>961</v>
      </c>
      <c r="B4" s="14" t="s">
        <v>937</v>
      </c>
      <c r="C4" s="14"/>
      <c r="F4" s="4" t="s">
        <v>961</v>
      </c>
      <c r="G4" s="14" t="s">
        <v>937</v>
      </c>
      <c r="H4" s="14"/>
      <c r="K4" s="4" t="s">
        <v>961</v>
      </c>
      <c r="L4" s="14" t="s">
        <v>937</v>
      </c>
      <c r="M4" s="14"/>
      <c r="O4" s="4" t="s">
        <v>1091</v>
      </c>
      <c r="P4" s="14" t="s">
        <v>329</v>
      </c>
      <c r="Q4" s="14" t="s">
        <v>426</v>
      </c>
    </row>
    <row r="5" spans="1:17" x14ac:dyDescent="0.25">
      <c r="A5" s="8"/>
      <c r="B5" s="313"/>
      <c r="C5" s="8"/>
      <c r="F5" s="8"/>
      <c r="G5" s="313"/>
      <c r="H5" s="107"/>
      <c r="K5" s="107"/>
      <c r="L5" s="313"/>
      <c r="M5" s="8"/>
      <c r="O5" s="107" t="s">
        <v>959</v>
      </c>
      <c r="P5" s="313">
        <v>85</v>
      </c>
      <c r="Q5" s="8">
        <v>58.33</v>
      </c>
    </row>
    <row r="6" spans="1:17" x14ac:dyDescent="0.25">
      <c r="A6" s="8"/>
      <c r="B6" s="313"/>
      <c r="C6" s="8"/>
      <c r="F6" s="8"/>
      <c r="G6" s="313"/>
      <c r="H6" s="8"/>
      <c r="K6" s="8"/>
      <c r="L6" s="313"/>
      <c r="M6" s="8"/>
      <c r="O6" s="8" t="s">
        <v>1092</v>
      </c>
      <c r="P6" s="313"/>
      <c r="Q6" s="8">
        <v>58.33</v>
      </c>
    </row>
    <row r="7" spans="1:17" x14ac:dyDescent="0.25">
      <c r="A7" s="8"/>
      <c r="B7" s="315"/>
      <c r="C7" s="8"/>
      <c r="F7" s="8"/>
      <c r="G7" s="315"/>
      <c r="H7" s="8"/>
      <c r="K7" s="8"/>
      <c r="L7" s="315"/>
      <c r="M7" s="8"/>
      <c r="O7" s="8" t="s">
        <v>93</v>
      </c>
      <c r="P7" s="315"/>
      <c r="Q7" s="8">
        <v>46.66</v>
      </c>
    </row>
    <row r="8" spans="1:17" x14ac:dyDescent="0.25">
      <c r="A8" s="8"/>
      <c r="B8" s="313"/>
      <c r="C8" s="8"/>
      <c r="F8" s="8"/>
      <c r="G8" s="313"/>
      <c r="H8" s="8"/>
      <c r="K8" s="8"/>
      <c r="L8" s="313"/>
      <c r="M8" s="8"/>
      <c r="O8" s="8"/>
      <c r="P8" s="313"/>
      <c r="Q8" s="8"/>
    </row>
    <row r="9" spans="1:17" x14ac:dyDescent="0.25">
      <c r="A9" s="8"/>
      <c r="B9" s="315"/>
      <c r="C9" s="8"/>
      <c r="F9" s="8"/>
      <c r="G9" s="315"/>
      <c r="H9" s="8"/>
      <c r="K9" s="8"/>
      <c r="L9" s="315"/>
      <c r="M9" s="8"/>
      <c r="O9" s="8"/>
      <c r="P9" s="315"/>
      <c r="Q9" s="8"/>
    </row>
    <row r="10" spans="1:17" x14ac:dyDescent="0.25">
      <c r="A10" s="8"/>
      <c r="B10" s="313"/>
      <c r="C10" s="8"/>
      <c r="F10" s="8"/>
      <c r="G10" s="313"/>
      <c r="H10" s="8"/>
      <c r="K10" s="8"/>
      <c r="L10" s="313"/>
      <c r="M10" s="8"/>
      <c r="O10" s="8"/>
      <c r="P10" s="313"/>
      <c r="Q10" s="8"/>
    </row>
    <row r="11" spans="1:17" x14ac:dyDescent="0.25">
      <c r="A11" s="8"/>
      <c r="B11" s="315"/>
      <c r="C11" s="8"/>
      <c r="F11" s="8"/>
      <c r="G11" s="315"/>
      <c r="H11" s="8"/>
      <c r="K11" s="8"/>
      <c r="L11" s="315"/>
      <c r="M11" s="8"/>
      <c r="O11" s="8"/>
      <c r="P11" s="315"/>
      <c r="Q11" s="8"/>
    </row>
    <row r="12" spans="1:17" x14ac:dyDescent="0.25">
      <c r="A12" s="8"/>
      <c r="B12" s="313"/>
      <c r="C12" s="8"/>
      <c r="F12" s="8"/>
      <c r="G12" s="313"/>
      <c r="H12" s="8"/>
      <c r="K12" s="8"/>
      <c r="L12" s="313"/>
      <c r="M12" s="8"/>
      <c r="O12" s="8"/>
      <c r="P12" s="313"/>
      <c r="Q12" s="8"/>
    </row>
    <row r="13" spans="1:17" x14ac:dyDescent="0.25">
      <c r="A13" s="8"/>
      <c r="B13" s="313"/>
      <c r="C13" s="8"/>
      <c r="F13" s="8"/>
      <c r="G13" s="313"/>
      <c r="H13" s="8"/>
      <c r="K13" s="8"/>
      <c r="L13" s="313"/>
      <c r="M13" s="8"/>
      <c r="O13" s="8"/>
      <c r="P13" s="315"/>
      <c r="Q13" s="8"/>
    </row>
    <row r="14" spans="1:17" x14ac:dyDescent="0.25">
      <c r="A14" s="8"/>
      <c r="B14" s="315"/>
      <c r="C14" s="8"/>
      <c r="F14" s="8"/>
      <c r="G14" s="315"/>
      <c r="H14" s="8"/>
      <c r="K14" s="8"/>
      <c r="L14" s="31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3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1093</v>
      </c>
      <c r="P18" s="10"/>
      <c r="Q18" s="8">
        <f>SUM(Q5:Q17)</f>
        <v>163.32</v>
      </c>
    </row>
    <row r="22" spans="1:17" ht="15" customHeight="1" x14ac:dyDescent="0.25">
      <c r="A22" s="344" t="s">
        <v>191</v>
      </c>
      <c r="B22" s="344"/>
      <c r="C22" s="344"/>
      <c r="F22" s="344" t="s">
        <v>98</v>
      </c>
      <c r="G22" s="344"/>
      <c r="H22" s="344"/>
      <c r="K22" s="344" t="s">
        <v>120</v>
      </c>
      <c r="L22" s="344"/>
      <c r="M22" s="344"/>
      <c r="O22" s="344" t="s">
        <v>121</v>
      </c>
      <c r="P22" s="344"/>
      <c r="Q22" s="344"/>
    </row>
    <row r="23" spans="1:17" ht="15" customHeight="1" x14ac:dyDescent="0.25">
      <c r="A23" s="344"/>
      <c r="B23" s="344"/>
      <c r="C23" s="344"/>
      <c r="F23" s="344"/>
      <c r="G23" s="344"/>
      <c r="H23" s="344"/>
      <c r="K23" s="344"/>
      <c r="L23" s="344"/>
      <c r="M23" s="344"/>
      <c r="O23" s="344"/>
      <c r="P23" s="344"/>
      <c r="Q23" s="344"/>
    </row>
    <row r="24" spans="1:17" ht="27" x14ac:dyDescent="0.35">
      <c r="B24" s="302"/>
      <c r="G24" s="302"/>
      <c r="L24" s="302"/>
      <c r="P24" s="302"/>
    </row>
    <row r="25" spans="1:17" x14ac:dyDescent="0.25">
      <c r="A25" s="4" t="s">
        <v>961</v>
      </c>
      <c r="B25" s="14" t="s">
        <v>1094</v>
      </c>
      <c r="C25" s="14"/>
      <c r="F25" s="4" t="s">
        <v>961</v>
      </c>
      <c r="G25" s="14" t="s">
        <v>937</v>
      </c>
      <c r="H25" s="14"/>
      <c r="K25" s="4" t="s">
        <v>961</v>
      </c>
      <c r="L25" s="14" t="s">
        <v>937</v>
      </c>
      <c r="M25" s="14"/>
      <c r="O25" s="4" t="s">
        <v>961</v>
      </c>
      <c r="P25" s="14" t="s">
        <v>937</v>
      </c>
      <c r="Q25" s="14"/>
    </row>
    <row r="26" spans="1:17" x14ac:dyDescent="0.25">
      <c r="A26" s="107" t="s">
        <v>959</v>
      </c>
      <c r="B26" s="313"/>
      <c r="C26" s="8">
        <v>165</v>
      </c>
      <c r="F26" s="8" t="s">
        <v>1095</v>
      </c>
      <c r="G26" s="313">
        <v>300</v>
      </c>
      <c r="H26" s="8">
        <v>1325</v>
      </c>
      <c r="K26" s="8" t="s">
        <v>93</v>
      </c>
      <c r="L26" s="313">
        <v>200</v>
      </c>
      <c r="M26" s="8"/>
      <c r="O26" s="8" t="s">
        <v>958</v>
      </c>
      <c r="P26" s="313">
        <v>125</v>
      </c>
      <c r="Q26" s="8"/>
    </row>
    <row r="27" spans="1:17" x14ac:dyDescent="0.25">
      <c r="A27" s="8" t="s">
        <v>1092</v>
      </c>
      <c r="B27" s="313"/>
      <c r="C27" s="8">
        <v>200</v>
      </c>
      <c r="F27" s="8" t="s">
        <v>958</v>
      </c>
      <c r="G27" s="313">
        <v>100</v>
      </c>
      <c r="H27" s="8"/>
      <c r="K27" s="8" t="s">
        <v>1096</v>
      </c>
      <c r="L27" s="313">
        <v>8.76</v>
      </c>
      <c r="M27" s="8"/>
      <c r="O27" s="8" t="s">
        <v>1097</v>
      </c>
      <c r="P27" s="313">
        <v>250</v>
      </c>
      <c r="Q27" s="8"/>
    </row>
    <row r="28" spans="1:17" x14ac:dyDescent="0.25">
      <c r="A28" s="8" t="s">
        <v>93</v>
      </c>
      <c r="B28" s="315"/>
      <c r="C28" s="8">
        <v>300</v>
      </c>
      <c r="F28" s="8" t="s">
        <v>1095</v>
      </c>
      <c r="G28" s="315">
        <v>400</v>
      </c>
      <c r="H28" s="8"/>
      <c r="K28" s="8" t="s">
        <v>93</v>
      </c>
      <c r="L28" s="315">
        <v>520</v>
      </c>
      <c r="M28" s="8"/>
      <c r="O28" s="8" t="s">
        <v>958</v>
      </c>
      <c r="P28" s="315">
        <v>125</v>
      </c>
      <c r="Q28" s="8"/>
    </row>
    <row r="29" spans="1:17" x14ac:dyDescent="0.25">
      <c r="A29" s="8"/>
      <c r="B29" s="313"/>
      <c r="C29" s="8"/>
      <c r="F29" s="8" t="s">
        <v>958</v>
      </c>
      <c r="G29" s="313">
        <v>150</v>
      </c>
      <c r="H29" s="8"/>
      <c r="K29" s="8" t="s">
        <v>958</v>
      </c>
      <c r="L29" s="313">
        <v>241.26</v>
      </c>
      <c r="M29" s="8"/>
      <c r="O29" s="8" t="s">
        <v>1097</v>
      </c>
      <c r="P29" s="313">
        <v>450</v>
      </c>
      <c r="Q29" s="8"/>
    </row>
    <row r="30" spans="1:17" x14ac:dyDescent="0.25">
      <c r="A30" s="8"/>
      <c r="B30" s="315"/>
      <c r="C30" s="8"/>
      <c r="F30" s="8"/>
      <c r="G30" s="315"/>
      <c r="H30" s="8"/>
      <c r="K30" s="8"/>
      <c r="L30" s="315"/>
      <c r="M30" s="8"/>
      <c r="O30" s="8"/>
      <c r="P30" s="315"/>
      <c r="Q30" s="8"/>
    </row>
    <row r="31" spans="1:17" x14ac:dyDescent="0.25">
      <c r="A31" s="8"/>
      <c r="B31" s="313"/>
      <c r="C31" s="8"/>
      <c r="F31" s="8"/>
      <c r="G31" s="313"/>
      <c r="H31" s="8"/>
      <c r="K31" s="8"/>
      <c r="L31" s="313"/>
      <c r="M31" s="8"/>
      <c r="O31" s="8"/>
      <c r="P31" s="313"/>
      <c r="Q31" s="8"/>
    </row>
    <row r="32" spans="1:17" x14ac:dyDescent="0.25">
      <c r="A32" s="8"/>
      <c r="B32" s="315"/>
      <c r="C32" s="8"/>
      <c r="F32" s="8"/>
      <c r="G32" s="315"/>
      <c r="H32" s="8"/>
      <c r="K32" s="8"/>
      <c r="L32" s="315"/>
      <c r="M32" s="8"/>
      <c r="O32" s="8"/>
      <c r="P32" s="315"/>
      <c r="Q32" s="8"/>
    </row>
    <row r="33" spans="1:17" x14ac:dyDescent="0.25">
      <c r="A33" s="8"/>
      <c r="B33" s="313"/>
      <c r="C33" s="8"/>
      <c r="F33" s="8"/>
      <c r="G33" s="313"/>
      <c r="H33" s="8"/>
      <c r="K33" s="8"/>
      <c r="L33" s="313"/>
      <c r="M33" s="8"/>
      <c r="O33" s="8"/>
      <c r="P33" s="313"/>
      <c r="Q33" s="8"/>
    </row>
    <row r="34" spans="1:17" x14ac:dyDescent="0.25">
      <c r="A34" s="8"/>
      <c r="B34" s="313"/>
      <c r="C34" s="8"/>
      <c r="F34" s="8"/>
      <c r="G34" s="313"/>
      <c r="H34" s="8"/>
      <c r="K34" s="8"/>
      <c r="L34" s="313"/>
      <c r="M34" s="8"/>
      <c r="O34" s="8"/>
      <c r="P34" s="313"/>
      <c r="Q34" s="8"/>
    </row>
    <row r="35" spans="1:17" x14ac:dyDescent="0.25">
      <c r="A35" s="8"/>
      <c r="B35" s="315"/>
      <c r="C35" s="8"/>
      <c r="F35" s="8"/>
      <c r="G35" s="315"/>
      <c r="H35" s="8"/>
      <c r="K35" s="8"/>
      <c r="L35" s="315"/>
      <c r="M35" s="8"/>
      <c r="O35" s="8"/>
      <c r="P35" s="31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426</v>
      </c>
      <c r="B39" s="10">
        <v>665</v>
      </c>
      <c r="C39" s="10">
        <f>SUM(C26:C38)</f>
        <v>665</v>
      </c>
      <c r="F39" s="8" t="s">
        <v>426</v>
      </c>
      <c r="G39" s="10">
        <f>SUM(G26:G38)</f>
        <v>950</v>
      </c>
      <c r="H39" s="8"/>
      <c r="K39" s="8" t="s">
        <v>426</v>
      </c>
      <c r="L39" s="10">
        <f>SUM(L26:L38)</f>
        <v>970.02</v>
      </c>
      <c r="M39" s="8"/>
      <c r="O39" s="8" t="s">
        <v>426</v>
      </c>
      <c r="P39" s="10">
        <f>SUM(P26:P38)</f>
        <v>950</v>
      </c>
      <c r="Q39" s="8"/>
    </row>
    <row r="42" spans="1:17" x14ac:dyDescent="0.25">
      <c r="A42" s="344" t="s">
        <v>141</v>
      </c>
      <c r="B42" s="344"/>
      <c r="C42" s="344"/>
      <c r="F42" s="344" t="s">
        <v>244</v>
      </c>
      <c r="G42" s="344"/>
      <c r="H42" s="344"/>
      <c r="K42" s="344" t="s">
        <v>146</v>
      </c>
      <c r="L42" s="344"/>
      <c r="M42" s="344"/>
      <c r="O42" s="344" t="s">
        <v>276</v>
      </c>
      <c r="P42" s="344"/>
      <c r="Q42" s="344"/>
    </row>
    <row r="43" spans="1:17" x14ac:dyDescent="0.25">
      <c r="A43" s="344"/>
      <c r="B43" s="344"/>
      <c r="C43" s="344"/>
      <c r="F43" s="344"/>
      <c r="G43" s="344"/>
      <c r="H43" s="344"/>
      <c r="K43" s="344"/>
      <c r="L43" s="344"/>
      <c r="M43" s="344"/>
      <c r="O43" s="344"/>
      <c r="P43" s="344"/>
      <c r="Q43" s="344"/>
    </row>
    <row r="44" spans="1:17" ht="27" x14ac:dyDescent="0.35">
      <c r="B44" s="302"/>
      <c r="G44" s="302"/>
      <c r="L44" s="302"/>
      <c r="P44" s="302"/>
    </row>
    <row r="45" spans="1:17" x14ac:dyDescent="0.25">
      <c r="A45" s="4" t="s">
        <v>961</v>
      </c>
      <c r="B45" s="14" t="s">
        <v>937</v>
      </c>
      <c r="C45" s="14"/>
      <c r="F45" s="4" t="s">
        <v>961</v>
      </c>
      <c r="G45" s="14" t="s">
        <v>937</v>
      </c>
      <c r="H45" s="14"/>
      <c r="K45" s="4" t="s">
        <v>961</v>
      </c>
      <c r="L45" s="14" t="s">
        <v>937</v>
      </c>
      <c r="M45" s="14"/>
      <c r="O45" s="4" t="s">
        <v>961</v>
      </c>
      <c r="P45" s="14" t="s">
        <v>937</v>
      </c>
      <c r="Q45" s="14" t="s">
        <v>1098</v>
      </c>
    </row>
    <row r="46" spans="1:17" x14ac:dyDescent="0.25">
      <c r="A46" s="8" t="s">
        <v>286</v>
      </c>
      <c r="B46" s="313">
        <v>300</v>
      </c>
      <c r="C46" s="8"/>
      <c r="F46" s="8" t="s">
        <v>1099</v>
      </c>
      <c r="G46" s="313">
        <v>200</v>
      </c>
      <c r="H46" s="8"/>
      <c r="K46" s="8" t="s">
        <v>1100</v>
      </c>
      <c r="L46" s="313">
        <v>365</v>
      </c>
      <c r="M46" s="8"/>
      <c r="O46" s="8" t="s">
        <v>1101</v>
      </c>
      <c r="P46" s="313">
        <v>300</v>
      </c>
      <c r="Q46" s="8"/>
    </row>
    <row r="47" spans="1:17" x14ac:dyDescent="0.25">
      <c r="A47" s="8" t="s">
        <v>1048</v>
      </c>
      <c r="B47" s="313">
        <v>250</v>
      </c>
      <c r="C47" s="8"/>
      <c r="F47" s="8" t="s">
        <v>1102</v>
      </c>
      <c r="G47" s="313">
        <v>100</v>
      </c>
      <c r="H47" s="8"/>
      <c r="K47" s="8" t="s">
        <v>1103</v>
      </c>
      <c r="L47" s="313">
        <v>300</v>
      </c>
      <c r="M47" s="8"/>
      <c r="O47" s="8" t="s">
        <v>1104</v>
      </c>
      <c r="P47" s="313">
        <v>340</v>
      </c>
      <c r="Q47" s="8"/>
    </row>
    <row r="48" spans="1:17" x14ac:dyDescent="0.25">
      <c r="A48" s="8" t="s">
        <v>286</v>
      </c>
      <c r="B48" s="315">
        <v>400</v>
      </c>
      <c r="C48" s="8"/>
      <c r="F48" s="8" t="s">
        <v>1105</v>
      </c>
      <c r="G48" s="315">
        <v>450</v>
      </c>
      <c r="H48" s="8"/>
      <c r="K48" s="8" t="s">
        <v>1106</v>
      </c>
      <c r="L48" s="315">
        <v>250</v>
      </c>
      <c r="M48" s="8"/>
      <c r="O48" s="8" t="s">
        <v>1107</v>
      </c>
      <c r="P48" s="315">
        <v>250</v>
      </c>
      <c r="Q48" s="8">
        <v>54</v>
      </c>
    </row>
    <row r="49" spans="1:17" x14ac:dyDescent="0.25">
      <c r="A49" s="8"/>
      <c r="B49" s="313"/>
      <c r="C49" s="8"/>
      <c r="F49" s="8" t="s">
        <v>1108</v>
      </c>
      <c r="G49" s="313">
        <v>141.26</v>
      </c>
      <c r="H49" s="8"/>
      <c r="K49" s="8"/>
      <c r="L49" s="313"/>
      <c r="M49" s="8"/>
      <c r="O49" s="8"/>
      <c r="P49" s="313"/>
      <c r="Q49" s="8"/>
    </row>
    <row r="50" spans="1:17" x14ac:dyDescent="0.25">
      <c r="A50" s="8"/>
      <c r="B50" s="315"/>
      <c r="C50" s="8"/>
      <c r="F50" s="8" t="s">
        <v>1109</v>
      </c>
      <c r="G50" s="315">
        <v>58.74</v>
      </c>
      <c r="H50" s="8"/>
      <c r="K50" s="8"/>
      <c r="L50" s="315"/>
      <c r="M50" s="8"/>
      <c r="O50" s="8"/>
      <c r="P50" s="315"/>
      <c r="Q50" s="8"/>
    </row>
    <row r="51" spans="1:17" x14ac:dyDescent="0.25">
      <c r="A51" s="8"/>
      <c r="B51" s="313"/>
      <c r="C51" s="8"/>
      <c r="F51" s="8"/>
      <c r="G51" s="313"/>
      <c r="H51" s="8"/>
      <c r="K51" s="8"/>
      <c r="L51" s="313"/>
      <c r="M51" s="8"/>
      <c r="O51" s="8"/>
      <c r="P51" s="313"/>
      <c r="Q51" s="8"/>
    </row>
    <row r="52" spans="1:17" x14ac:dyDescent="0.25">
      <c r="A52" s="8"/>
      <c r="B52" s="315"/>
      <c r="C52" s="8"/>
      <c r="F52" s="8"/>
      <c r="G52" s="315"/>
      <c r="H52" s="8"/>
      <c r="K52" s="8"/>
      <c r="L52" s="315"/>
      <c r="M52" s="8"/>
      <c r="O52" s="8"/>
      <c r="P52" s="315"/>
      <c r="Q52" s="8"/>
    </row>
    <row r="53" spans="1:17" x14ac:dyDescent="0.25">
      <c r="A53" s="8"/>
      <c r="B53" s="313"/>
      <c r="C53" s="8"/>
      <c r="F53" s="8"/>
      <c r="G53" s="313"/>
      <c r="H53" s="8"/>
      <c r="K53" s="8"/>
      <c r="L53" s="313"/>
      <c r="M53" s="8"/>
      <c r="O53" s="8"/>
      <c r="P53" s="313"/>
      <c r="Q53" s="8"/>
    </row>
    <row r="54" spans="1:17" x14ac:dyDescent="0.25">
      <c r="A54" s="8"/>
      <c r="B54" s="313"/>
      <c r="C54" s="8"/>
      <c r="F54" s="8"/>
      <c r="G54" s="313"/>
      <c r="H54" s="8"/>
      <c r="K54" s="8"/>
      <c r="L54" s="313"/>
      <c r="M54" s="8"/>
      <c r="O54" s="8"/>
      <c r="P54" s="313"/>
      <c r="Q54" s="8"/>
    </row>
    <row r="55" spans="1:17" x14ac:dyDescent="0.25">
      <c r="A55" s="8"/>
      <c r="B55" s="315"/>
      <c r="C55" s="8"/>
      <c r="F55" s="8"/>
      <c r="G55" s="315"/>
      <c r="H55" s="8"/>
      <c r="K55" s="8"/>
      <c r="L55" s="315"/>
      <c r="M55" s="8"/>
      <c r="O55" s="8"/>
      <c r="P55" s="31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426</v>
      </c>
      <c r="B59" s="10">
        <f>SUM(B46:B58)</f>
        <v>950</v>
      </c>
      <c r="C59" s="8"/>
      <c r="F59" s="8" t="s">
        <v>426</v>
      </c>
      <c r="G59" s="10">
        <f>SUM(G46:G58)</f>
        <v>950</v>
      </c>
      <c r="H59" s="8"/>
      <c r="K59" s="8" t="s">
        <v>426</v>
      </c>
      <c r="L59" s="10">
        <f>SUM(L46:L58)</f>
        <v>915</v>
      </c>
      <c r="M59" s="8"/>
      <c r="O59" s="8" t="s">
        <v>426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1110</v>
      </c>
      <c r="I2" s="342" t="s">
        <v>1111</v>
      </c>
      <c r="J2" s="342"/>
      <c r="K2" s="342"/>
    </row>
    <row r="3" spans="4:12" x14ac:dyDescent="0.25">
      <c r="D3" s="349" t="s">
        <v>0</v>
      </c>
      <c r="E3" s="349"/>
      <c r="H3" s="350" t="s">
        <v>0</v>
      </c>
      <c r="I3" s="350"/>
      <c r="J3" s="350"/>
      <c r="K3" s="350"/>
      <c r="L3" s="350"/>
    </row>
    <row r="4" spans="4:12" x14ac:dyDescent="0.25">
      <c r="D4" s="4" t="s">
        <v>1112</v>
      </c>
      <c r="E4" s="4" t="s">
        <v>1113</v>
      </c>
      <c r="F4" s="35"/>
      <c r="G4" s="35"/>
      <c r="H4" s="4" t="s">
        <v>305</v>
      </c>
      <c r="I4" s="4" t="s">
        <v>1114</v>
      </c>
      <c r="J4" s="4" t="s">
        <v>8</v>
      </c>
      <c r="K4" s="4" t="s">
        <v>1115</v>
      </c>
      <c r="L4" s="4"/>
    </row>
    <row r="5" spans="4:12" x14ac:dyDescent="0.25">
      <c r="D5" s="318" t="s">
        <v>1116</v>
      </c>
      <c r="E5" s="55">
        <f>mensualidades!G21</f>
        <v>560</v>
      </c>
      <c r="H5" s="8"/>
      <c r="I5" s="8" t="s">
        <v>1117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1118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1119</v>
      </c>
      <c r="J7" s="9">
        <v>32</v>
      </c>
      <c r="K7" s="8"/>
      <c r="L7" s="8"/>
    </row>
    <row r="8" spans="4:12" x14ac:dyDescent="0.25">
      <c r="D8" s="24" t="s">
        <v>309</v>
      </c>
      <c r="E8" s="10">
        <f>inpaecsa!I38</f>
        <v>73.396400000000085</v>
      </c>
      <c r="H8" s="8"/>
      <c r="I8" s="8" t="s">
        <v>1120</v>
      </c>
      <c r="J8" s="9">
        <v>700</v>
      </c>
      <c r="K8" s="8">
        <v>1060</v>
      </c>
      <c r="L8" s="8"/>
    </row>
    <row r="9" spans="4:12" x14ac:dyDescent="0.25">
      <c r="D9" s="24" t="s">
        <v>1121</v>
      </c>
      <c r="E9" s="10">
        <f>familia!J24</f>
        <v>0</v>
      </c>
      <c r="H9" s="8"/>
      <c r="I9" s="8" t="s">
        <v>1122</v>
      </c>
      <c r="J9" s="9"/>
      <c r="K9" s="8"/>
      <c r="L9" s="8"/>
    </row>
    <row r="10" spans="4:12" x14ac:dyDescent="0.25">
      <c r="D10" s="24" t="s">
        <v>370</v>
      </c>
      <c r="E10" s="10">
        <f>UNIVIAST!J24</f>
        <v>43.5</v>
      </c>
      <c r="H10" s="8"/>
      <c r="I10" s="8" t="s">
        <v>1123</v>
      </c>
      <c r="J10" s="9">
        <v>300</v>
      </c>
      <c r="K10" s="8">
        <v>1041</v>
      </c>
      <c r="L10" s="8"/>
    </row>
    <row r="11" spans="4:12" x14ac:dyDescent="0.25">
      <c r="D11" s="24" t="s">
        <v>492</v>
      </c>
      <c r="E11" s="10">
        <f>holtrans!J15</f>
        <v>28.199999999999989</v>
      </c>
      <c r="H11" s="8"/>
      <c r="I11" s="8" t="s">
        <v>1124</v>
      </c>
      <c r="J11" s="9">
        <v>100</v>
      </c>
      <c r="K11" s="8"/>
      <c r="L11" s="8"/>
    </row>
    <row r="12" spans="4:12" x14ac:dyDescent="0.25">
      <c r="D12" s="24" t="s">
        <v>1125</v>
      </c>
      <c r="E12" s="10">
        <f>nestle!I63</f>
        <v>903.5</v>
      </c>
      <c r="H12" s="8"/>
      <c r="I12" s="8" t="s">
        <v>1126</v>
      </c>
      <c r="J12" s="9">
        <v>486.66</v>
      </c>
      <c r="K12" s="8">
        <v>1058</v>
      </c>
      <c r="L12" s="8"/>
    </row>
    <row r="13" spans="4:12" x14ac:dyDescent="0.25">
      <c r="D13" s="24" t="s">
        <v>1127</v>
      </c>
      <c r="E13" s="10">
        <f>'detergente '!I17</f>
        <v>0</v>
      </c>
      <c r="H13" s="8"/>
      <c r="I13" s="8" t="s">
        <v>1128</v>
      </c>
      <c r="J13" s="9">
        <v>935</v>
      </c>
      <c r="K13" s="8">
        <v>1057</v>
      </c>
      <c r="L13" s="8"/>
    </row>
    <row r="14" spans="4:12" x14ac:dyDescent="0.25">
      <c r="D14" s="24" t="s">
        <v>579</v>
      </c>
      <c r="E14" s="10">
        <f>PARAISO!J17</f>
        <v>48.799999999999955</v>
      </c>
      <c r="H14" s="8"/>
      <c r="I14" s="8" t="s">
        <v>1072</v>
      </c>
      <c r="J14" s="9">
        <f>'OTROS GASTOS'!C18</f>
        <v>390</v>
      </c>
      <c r="K14" s="8"/>
      <c r="L14" s="8"/>
    </row>
    <row r="15" spans="4:12" x14ac:dyDescent="0.25">
      <c r="D15" s="24" t="s">
        <v>1129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713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1130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1131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1132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1133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1134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1135</v>
      </c>
      <c r="E22" s="10"/>
      <c r="H22" s="8"/>
      <c r="I22" s="8"/>
      <c r="J22" s="9"/>
      <c r="K22" s="8"/>
      <c r="L22" s="8"/>
    </row>
    <row r="23" spans="4:12" x14ac:dyDescent="0.25">
      <c r="D23" s="24" t="s">
        <v>1136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1137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1138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19" t="s">
        <v>1139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19"/>
      <c r="E27" s="10"/>
      <c r="H27" s="8"/>
      <c r="I27" s="8"/>
      <c r="J27" s="9"/>
      <c r="K27" s="8"/>
      <c r="L27" s="8"/>
    </row>
    <row r="28" spans="4:12" x14ac:dyDescent="0.25">
      <c r="D28" s="319"/>
      <c r="E28" s="10"/>
      <c r="H28" s="8"/>
      <c r="I28" s="8"/>
      <c r="J28" s="9"/>
      <c r="K28" s="8"/>
      <c r="L28" s="8"/>
    </row>
    <row r="29" spans="4:12" x14ac:dyDescent="0.25">
      <c r="D29" s="319"/>
      <c r="E29" s="10"/>
      <c r="H29" s="8"/>
      <c r="I29" s="8"/>
      <c r="J29" s="9"/>
      <c r="K29" s="8"/>
      <c r="L29" s="8"/>
    </row>
    <row r="30" spans="4:12" x14ac:dyDescent="0.25">
      <c r="D30" s="319"/>
      <c r="E30" s="10"/>
      <c r="H30" s="8"/>
      <c r="I30" s="8"/>
      <c r="J30" s="9"/>
      <c r="K30" s="8"/>
      <c r="L30" s="8"/>
    </row>
    <row r="31" spans="4:12" x14ac:dyDescent="0.25">
      <c r="D31" s="319"/>
      <c r="E31" s="10"/>
      <c r="H31" s="8"/>
      <c r="I31" s="8"/>
      <c r="J31" s="9"/>
      <c r="K31" s="8"/>
      <c r="L31" s="8"/>
    </row>
    <row r="32" spans="4:12" x14ac:dyDescent="0.25">
      <c r="D32" s="337" t="s">
        <v>726</v>
      </c>
      <c r="E32" s="351">
        <f>SUM(E5:E31)</f>
        <v>4529.1264000000001</v>
      </c>
      <c r="H32" s="8"/>
      <c r="I32" s="8"/>
      <c r="J32" s="352">
        <f>SUM(J5:J31)</f>
        <v>3313.67</v>
      </c>
      <c r="K32" s="8"/>
      <c r="L32" s="8"/>
    </row>
    <row r="33" spans="4:12" x14ac:dyDescent="0.25">
      <c r="D33" s="337"/>
      <c r="E33" s="351"/>
      <c r="H33" s="353" t="s">
        <v>426</v>
      </c>
      <c r="I33" s="353"/>
      <c r="J33" s="352"/>
      <c r="K33" s="8"/>
      <c r="L33" s="8"/>
    </row>
    <row r="38" spans="4:12" x14ac:dyDescent="0.25">
      <c r="D38" s="35" t="s">
        <v>1111</v>
      </c>
      <c r="I38" s="342" t="s">
        <v>1111</v>
      </c>
      <c r="J38" s="342"/>
      <c r="K38" s="342"/>
    </row>
    <row r="39" spans="4:12" x14ac:dyDescent="0.25">
      <c r="D39" s="349" t="s">
        <v>1</v>
      </c>
      <c r="E39" s="349"/>
      <c r="H39" s="350" t="s">
        <v>1</v>
      </c>
      <c r="I39" s="350"/>
      <c r="J39" s="350"/>
      <c r="K39" s="350"/>
      <c r="L39" s="350"/>
    </row>
    <row r="40" spans="4:12" x14ac:dyDescent="0.25">
      <c r="D40" s="14" t="s">
        <v>1112</v>
      </c>
      <c r="E40" s="14" t="s">
        <v>1113</v>
      </c>
      <c r="H40" s="320" t="s">
        <v>305</v>
      </c>
      <c r="I40" s="320" t="s">
        <v>1114</v>
      </c>
      <c r="J40" s="320" t="s">
        <v>8</v>
      </c>
      <c r="K40" s="320" t="s">
        <v>1115</v>
      </c>
      <c r="L40" s="320"/>
    </row>
    <row r="41" spans="4:12" x14ac:dyDescent="0.25">
      <c r="D41" s="318" t="s">
        <v>1116</v>
      </c>
      <c r="E41" s="55">
        <f>mensualidades!G21</f>
        <v>560</v>
      </c>
      <c r="H41" s="8"/>
      <c r="I41" s="8" t="s">
        <v>1117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1118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1119</v>
      </c>
      <c r="J43" s="9">
        <v>32</v>
      </c>
      <c r="K43" s="8"/>
      <c r="L43" s="8"/>
    </row>
    <row r="44" spans="4:12" x14ac:dyDescent="0.25">
      <c r="D44" s="24" t="s">
        <v>309</v>
      </c>
      <c r="E44" s="10">
        <f>inpaecsa!V38</f>
        <v>81.305700000000115</v>
      </c>
      <c r="H44" s="8"/>
      <c r="I44" s="8" t="s">
        <v>1120</v>
      </c>
      <c r="J44" s="9">
        <v>700</v>
      </c>
      <c r="K44" s="8"/>
      <c r="L44" s="8"/>
    </row>
    <row r="45" spans="4:12" x14ac:dyDescent="0.25">
      <c r="D45" s="24" t="s">
        <v>1121</v>
      </c>
      <c r="E45" s="10">
        <f>familia!J52</f>
        <v>17</v>
      </c>
      <c r="H45" s="8"/>
      <c r="I45" s="8" t="s">
        <v>1122</v>
      </c>
      <c r="J45" s="9">
        <v>10</v>
      </c>
      <c r="K45" s="8"/>
      <c r="L45" s="8"/>
    </row>
    <row r="46" spans="4:12" x14ac:dyDescent="0.25">
      <c r="D46" s="24" t="s">
        <v>370</v>
      </c>
      <c r="E46" s="10">
        <f>UNIVIAST!V24</f>
        <v>26.100000000000023</v>
      </c>
      <c r="H46" s="8"/>
      <c r="I46" s="8" t="s">
        <v>1123</v>
      </c>
      <c r="J46" s="9">
        <v>250</v>
      </c>
      <c r="K46" s="8"/>
      <c r="L46" s="8"/>
    </row>
    <row r="47" spans="4:12" x14ac:dyDescent="0.25">
      <c r="D47" s="24" t="s">
        <v>492</v>
      </c>
      <c r="E47" s="10">
        <f>holtrans!U15</f>
        <v>56.399999999999977</v>
      </c>
      <c r="H47" s="8"/>
      <c r="I47" s="8" t="s">
        <v>1124</v>
      </c>
      <c r="J47" s="9">
        <v>200</v>
      </c>
      <c r="K47" s="8"/>
      <c r="L47" s="8"/>
    </row>
    <row r="48" spans="4:12" x14ac:dyDescent="0.25">
      <c r="D48" s="24" t="s">
        <v>1125</v>
      </c>
      <c r="E48" s="10">
        <f>nestle!T63</f>
        <v>610.84999999999945</v>
      </c>
      <c r="H48" s="8"/>
      <c r="I48" s="8" t="s">
        <v>1140</v>
      </c>
      <c r="J48" s="9">
        <v>470.4</v>
      </c>
      <c r="K48" s="8"/>
      <c r="L48" s="8"/>
    </row>
    <row r="49" spans="4:12" x14ac:dyDescent="0.25">
      <c r="D49" s="24" t="s">
        <v>1127</v>
      </c>
      <c r="E49" s="10">
        <f>'detergente '!S17</f>
        <v>13.5</v>
      </c>
      <c r="H49" s="8"/>
      <c r="I49" s="8" t="s">
        <v>1128</v>
      </c>
      <c r="J49" s="9">
        <v>940</v>
      </c>
      <c r="K49" s="8"/>
      <c r="L49" s="8"/>
    </row>
    <row r="50" spans="4:12" x14ac:dyDescent="0.25">
      <c r="D50" s="24" t="s">
        <v>579</v>
      </c>
      <c r="E50" s="10">
        <f>PARAISO!J48</f>
        <v>0</v>
      </c>
      <c r="H50" s="8"/>
      <c r="I50" s="8" t="s">
        <v>1072</v>
      </c>
      <c r="J50" s="9">
        <f>'OTROS GASTOS'!H18</f>
        <v>847.88</v>
      </c>
      <c r="K50" s="8"/>
      <c r="L50" s="8"/>
    </row>
    <row r="51" spans="4:12" x14ac:dyDescent="0.25">
      <c r="D51" s="24" t="s">
        <v>1129</v>
      </c>
      <c r="E51" s="10">
        <f>YOBEL!T19</f>
        <v>15.5</v>
      </c>
      <c r="H51" s="8"/>
      <c r="I51" s="8" t="s">
        <v>1141</v>
      </c>
      <c r="J51" s="9">
        <v>36.1</v>
      </c>
      <c r="K51" s="8"/>
      <c r="L51" s="8"/>
    </row>
    <row r="52" spans="4:12" x14ac:dyDescent="0.25">
      <c r="D52" s="24" t="s">
        <v>713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1130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1131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1132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1133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1134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1142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1136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1137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1138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319" t="s">
        <v>1139</v>
      </c>
      <c r="E62" s="321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7" t="s">
        <v>726</v>
      </c>
      <c r="E63" s="35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37"/>
      <c r="E64" s="351"/>
      <c r="H64" s="353" t="s">
        <v>426</v>
      </c>
      <c r="I64" s="353"/>
      <c r="J64" s="65">
        <f>SUM(J41:J63)</f>
        <v>3776.38</v>
      </c>
      <c r="K64" s="8"/>
      <c r="L64" s="8"/>
    </row>
    <row r="68" spans="4:12" x14ac:dyDescent="0.25">
      <c r="D68" s="35" t="s">
        <v>1143</v>
      </c>
      <c r="I68" s="342" t="s">
        <v>1111</v>
      </c>
      <c r="J68" s="342"/>
      <c r="K68" s="342"/>
    </row>
    <row r="69" spans="4:12" x14ac:dyDescent="0.25">
      <c r="D69" s="349" t="s">
        <v>66</v>
      </c>
      <c r="E69" s="349"/>
      <c r="H69" s="350" t="s">
        <v>66</v>
      </c>
      <c r="I69" s="350"/>
      <c r="J69" s="350"/>
      <c r="K69" s="350"/>
      <c r="L69" s="350"/>
    </row>
    <row r="70" spans="4:12" x14ac:dyDescent="0.25">
      <c r="D70" s="14" t="s">
        <v>1112</v>
      </c>
      <c r="E70" s="14" t="s">
        <v>1113</v>
      </c>
      <c r="H70" s="320" t="s">
        <v>305</v>
      </c>
      <c r="I70" s="320" t="s">
        <v>1114</v>
      </c>
      <c r="J70" s="320" t="s">
        <v>8</v>
      </c>
      <c r="K70" s="320" t="s">
        <v>1115</v>
      </c>
      <c r="L70" s="320"/>
    </row>
    <row r="71" spans="4:12" x14ac:dyDescent="0.25">
      <c r="D71" s="318" t="s">
        <v>1116</v>
      </c>
      <c r="E71" s="55">
        <f>mensualidades!G48</f>
        <v>560</v>
      </c>
      <c r="H71" s="8"/>
      <c r="I71" s="8" t="s">
        <v>1117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1118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1119</v>
      </c>
      <c r="J73" s="9">
        <v>33</v>
      </c>
      <c r="K73" s="8"/>
      <c r="L73" s="8"/>
    </row>
    <row r="74" spans="4:12" x14ac:dyDescent="0.25">
      <c r="D74" s="24" t="s">
        <v>309</v>
      </c>
      <c r="E74" s="10">
        <f>inpaecsa!I80</f>
        <v>116.23340000000007</v>
      </c>
      <c r="H74" s="8"/>
      <c r="I74" s="8" t="s">
        <v>1120</v>
      </c>
      <c r="J74" s="9">
        <v>700</v>
      </c>
      <c r="K74" s="8">
        <v>1194</v>
      </c>
      <c r="L74" s="8"/>
    </row>
    <row r="75" spans="4:12" x14ac:dyDescent="0.25">
      <c r="D75" s="24" t="s">
        <v>1121</v>
      </c>
      <c r="E75" s="10">
        <f>familia!J79</f>
        <v>88.300400000000081</v>
      </c>
      <c r="H75" s="8"/>
      <c r="I75" s="8" t="s">
        <v>1122</v>
      </c>
      <c r="J75" s="9">
        <v>5</v>
      </c>
      <c r="K75" s="8"/>
      <c r="L75" s="8"/>
    </row>
    <row r="76" spans="4:12" x14ac:dyDescent="0.25">
      <c r="D76" s="24" t="s">
        <v>370</v>
      </c>
      <c r="E76" s="10">
        <f>UNIVIAST!J52</f>
        <v>92.650000000000091</v>
      </c>
      <c r="H76" s="8"/>
      <c r="I76" s="8" t="s">
        <v>1123</v>
      </c>
      <c r="J76" s="9">
        <v>150</v>
      </c>
      <c r="K76" s="8">
        <v>1160</v>
      </c>
      <c r="L76" s="8"/>
    </row>
    <row r="77" spans="4:12" x14ac:dyDescent="0.25">
      <c r="D77" s="24" t="s">
        <v>492</v>
      </c>
      <c r="E77" s="10">
        <f>holtrans!J34</f>
        <v>18.199999999999989</v>
      </c>
      <c r="H77" s="8"/>
      <c r="I77" s="8" t="s">
        <v>1124</v>
      </c>
      <c r="J77" s="9">
        <v>200</v>
      </c>
      <c r="K77" s="8">
        <v>1136</v>
      </c>
      <c r="L77" s="8"/>
    </row>
    <row r="78" spans="4:12" x14ac:dyDescent="0.25">
      <c r="D78" s="24" t="s">
        <v>1125</v>
      </c>
      <c r="E78" s="10">
        <f>nestle!I131</f>
        <v>606</v>
      </c>
      <c r="H78" s="8"/>
      <c r="I78" s="8" t="s">
        <v>1140</v>
      </c>
      <c r="J78" s="9">
        <v>470.41</v>
      </c>
      <c r="K78" s="8">
        <v>1184</v>
      </c>
      <c r="L78" s="8"/>
    </row>
    <row r="79" spans="4:12" x14ac:dyDescent="0.25">
      <c r="D79" s="24" t="s">
        <v>1127</v>
      </c>
      <c r="E79" s="10">
        <f>'detergente '!I38</f>
        <v>21.700000000000045</v>
      </c>
      <c r="H79" s="8"/>
      <c r="I79" s="8" t="s">
        <v>1128</v>
      </c>
      <c r="J79" s="9">
        <v>1054.82</v>
      </c>
      <c r="K79" s="8">
        <v>1146</v>
      </c>
      <c r="L79" s="8"/>
    </row>
    <row r="80" spans="4:12" x14ac:dyDescent="0.25">
      <c r="D80" s="24" t="s">
        <v>579</v>
      </c>
      <c r="E80" s="10">
        <f>PARAISO!J40</f>
        <v>8.7999999999999972</v>
      </c>
      <c r="H80" s="8"/>
      <c r="I80" s="8" t="s">
        <v>1144</v>
      </c>
      <c r="J80" s="9">
        <v>145</v>
      </c>
      <c r="K80" s="8">
        <v>1146</v>
      </c>
      <c r="L80" s="8"/>
    </row>
    <row r="81" spans="4:12" x14ac:dyDescent="0.25">
      <c r="D81" s="24" t="s">
        <v>1129</v>
      </c>
      <c r="E81" s="10">
        <f>YOBEL!I41</f>
        <v>15.5</v>
      </c>
      <c r="H81" s="8"/>
      <c r="I81" s="8" t="s">
        <v>1072</v>
      </c>
      <c r="J81" s="9">
        <f>'OTROS GASTOS'!M18</f>
        <v>759.08</v>
      </c>
      <c r="K81" s="8"/>
      <c r="L81" s="8"/>
    </row>
    <row r="82" spans="4:12" x14ac:dyDescent="0.25">
      <c r="D82" s="24" t="s">
        <v>713</v>
      </c>
      <c r="E82" s="10">
        <f>aldia!K54</f>
        <v>32.422499999999218</v>
      </c>
      <c r="H82" s="8"/>
      <c r="I82" s="8" t="s">
        <v>1141</v>
      </c>
      <c r="J82" s="9">
        <v>36.04</v>
      </c>
      <c r="K82" s="8" t="s">
        <v>1145</v>
      </c>
      <c r="L82" s="8"/>
    </row>
    <row r="83" spans="4:12" x14ac:dyDescent="0.25">
      <c r="D83" s="24" t="s">
        <v>1130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1131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1132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855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1134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1142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1136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1137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1146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19" t="s">
        <v>1147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19" t="s">
        <v>1139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7" t="s">
        <v>726</v>
      </c>
      <c r="E94" s="351">
        <f>SUM(E71:E93)</f>
        <v>4925.3713000000007</v>
      </c>
      <c r="H94" s="353" t="s">
        <v>426</v>
      </c>
      <c r="I94" s="353"/>
      <c r="J94" s="65">
        <f>SUM(J71:J93)</f>
        <v>3693.35</v>
      </c>
      <c r="K94" s="8"/>
      <c r="L94" s="8"/>
    </row>
    <row r="95" spans="4:12" x14ac:dyDescent="0.25">
      <c r="D95" s="337"/>
      <c r="E95" s="351"/>
    </row>
    <row r="99" spans="4:12" x14ac:dyDescent="0.25">
      <c r="I99" s="342" t="s">
        <v>1111</v>
      </c>
      <c r="J99" s="342"/>
      <c r="K99" s="342"/>
    </row>
    <row r="100" spans="4:12" x14ac:dyDescent="0.25">
      <c r="D100" s="35" t="s">
        <v>1148</v>
      </c>
      <c r="H100" s="350" t="s">
        <v>67</v>
      </c>
      <c r="I100" s="350"/>
      <c r="J100" s="350"/>
      <c r="K100" s="350"/>
      <c r="L100" s="350"/>
    </row>
    <row r="101" spans="4:12" x14ac:dyDescent="0.25">
      <c r="D101" s="349" t="s">
        <v>67</v>
      </c>
      <c r="E101" s="349"/>
      <c r="H101" s="320" t="s">
        <v>305</v>
      </c>
      <c r="I101" s="320" t="s">
        <v>1114</v>
      </c>
      <c r="J101" s="320" t="s">
        <v>8</v>
      </c>
      <c r="K101" s="320" t="s">
        <v>1115</v>
      </c>
      <c r="L101" s="320"/>
    </row>
    <row r="102" spans="4:12" x14ac:dyDescent="0.25">
      <c r="D102" s="14" t="s">
        <v>1112</v>
      </c>
      <c r="E102" s="14" t="s">
        <v>1113</v>
      </c>
      <c r="H102" s="8"/>
      <c r="I102" s="8" t="s">
        <v>1117</v>
      </c>
      <c r="J102" s="9">
        <v>330</v>
      </c>
      <c r="K102" s="8"/>
      <c r="L102" s="8"/>
    </row>
    <row r="103" spans="4:12" x14ac:dyDescent="0.25">
      <c r="D103" s="318" t="s">
        <v>1116</v>
      </c>
      <c r="E103" s="55">
        <f>mensualidades!P48</f>
        <v>590</v>
      </c>
      <c r="H103" s="8"/>
      <c r="I103" s="8" t="s">
        <v>1118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1119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1120</v>
      </c>
      <c r="J105" s="9">
        <v>489.93</v>
      </c>
      <c r="K105" s="8">
        <v>1223</v>
      </c>
      <c r="L105" s="8"/>
    </row>
    <row r="106" spans="4:12" x14ac:dyDescent="0.25">
      <c r="D106" s="24" t="s">
        <v>309</v>
      </c>
      <c r="E106" s="10">
        <f>inpaecsa!V80</f>
        <v>17.699999999999989</v>
      </c>
      <c r="H106" s="8"/>
      <c r="I106" s="8" t="s">
        <v>1122</v>
      </c>
      <c r="J106" s="9">
        <v>10</v>
      </c>
      <c r="K106" s="8"/>
      <c r="L106" s="8"/>
    </row>
    <row r="107" spans="4:12" x14ac:dyDescent="0.25">
      <c r="D107" s="24" t="s">
        <v>1121</v>
      </c>
      <c r="E107" s="10">
        <f>familia!J111</f>
        <v>140</v>
      </c>
      <c r="H107" s="8"/>
      <c r="I107" s="8" t="s">
        <v>1123</v>
      </c>
      <c r="J107" s="9">
        <v>150</v>
      </c>
      <c r="K107" s="8">
        <v>1206</v>
      </c>
      <c r="L107" s="8"/>
    </row>
    <row r="108" spans="4:12" x14ac:dyDescent="0.25">
      <c r="D108" s="24" t="s">
        <v>370</v>
      </c>
      <c r="E108" s="10">
        <f>UNIVIAST!V52</f>
        <v>83.200000000000045</v>
      </c>
      <c r="H108" s="8"/>
      <c r="I108" s="8" t="s">
        <v>1124</v>
      </c>
      <c r="J108" s="9">
        <v>200</v>
      </c>
      <c r="K108" s="8">
        <v>1201</v>
      </c>
      <c r="L108" s="8"/>
    </row>
    <row r="109" spans="4:12" x14ac:dyDescent="0.25">
      <c r="D109" s="24" t="s">
        <v>492</v>
      </c>
      <c r="E109" s="10">
        <f>holtrans!U34</f>
        <v>72.799999999999955</v>
      </c>
      <c r="H109" s="8"/>
      <c r="I109" s="8" t="s">
        <v>1140</v>
      </c>
      <c r="J109" s="9">
        <v>470.41</v>
      </c>
      <c r="K109" s="8">
        <v>1220</v>
      </c>
      <c r="L109" s="8"/>
    </row>
    <row r="110" spans="4:12" x14ac:dyDescent="0.25">
      <c r="D110" s="24" t="s">
        <v>1125</v>
      </c>
      <c r="E110" s="10">
        <f>nestle!T131</f>
        <v>996.75</v>
      </c>
      <c r="H110" s="8"/>
      <c r="I110" s="8" t="s">
        <v>1128</v>
      </c>
      <c r="J110" s="9">
        <v>1138.3399999999999</v>
      </c>
      <c r="K110" s="8"/>
      <c r="L110" s="8"/>
    </row>
    <row r="111" spans="4:12" x14ac:dyDescent="0.25">
      <c r="D111" s="24" t="s">
        <v>1127</v>
      </c>
      <c r="E111" s="10">
        <f>'detergente '!I70</f>
        <v>0</v>
      </c>
      <c r="H111" s="8"/>
      <c r="I111" s="8" t="s">
        <v>1144</v>
      </c>
      <c r="J111" s="9">
        <v>69.58</v>
      </c>
      <c r="K111" s="8"/>
      <c r="L111" s="8"/>
    </row>
    <row r="112" spans="4:12" x14ac:dyDescent="0.25">
      <c r="D112" s="24" t="s">
        <v>579</v>
      </c>
      <c r="E112" s="10">
        <f>PARAISO!J40</f>
        <v>8.7999999999999972</v>
      </c>
      <c r="H112" s="8"/>
      <c r="I112" s="8" t="s">
        <v>1072</v>
      </c>
      <c r="J112" s="9">
        <f>'OTROS GASTOS'!R18</f>
        <v>469.19</v>
      </c>
      <c r="K112" s="8"/>
      <c r="L112" s="8"/>
    </row>
    <row r="113" spans="4:12" x14ac:dyDescent="0.25">
      <c r="D113" s="24" t="s">
        <v>1129</v>
      </c>
      <c r="E113" s="10">
        <f>YOBEL!I73</f>
        <v>0</v>
      </c>
      <c r="H113" s="8"/>
      <c r="I113" s="8" t="s">
        <v>1141</v>
      </c>
      <c r="J113" s="9">
        <v>36.04</v>
      </c>
      <c r="K113" s="8" t="s">
        <v>1145</v>
      </c>
      <c r="L113" s="8"/>
    </row>
    <row r="114" spans="4:12" x14ac:dyDescent="0.25">
      <c r="D114" s="24" t="s">
        <v>713</v>
      </c>
      <c r="E114" s="10">
        <f>aldia!Z55</f>
        <v>38.263499999999112</v>
      </c>
      <c r="H114" s="8"/>
      <c r="I114" s="8" t="s">
        <v>1149</v>
      </c>
      <c r="J114" s="9">
        <v>85</v>
      </c>
      <c r="K114" s="8">
        <v>1225</v>
      </c>
      <c r="L114" s="8"/>
    </row>
    <row r="115" spans="4:12" x14ac:dyDescent="0.25">
      <c r="D115" s="24" t="s">
        <v>1130</v>
      </c>
      <c r="E115" s="10">
        <f>'plasticos Ester'!S66</f>
        <v>176.10000000000036</v>
      </c>
      <c r="H115" s="8"/>
      <c r="I115" s="8" t="s">
        <v>1150</v>
      </c>
      <c r="J115" s="9">
        <f>NOMINA!Q18</f>
        <v>163.32</v>
      </c>
      <c r="K115" s="8"/>
      <c r="L115" s="8"/>
    </row>
    <row r="116" spans="4:12" x14ac:dyDescent="0.25">
      <c r="D116" s="24" t="s">
        <v>1131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1132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855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1134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1142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1136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1137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1146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19" t="s">
        <v>1147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19" t="s">
        <v>1139</v>
      </c>
      <c r="E125" s="10">
        <f>IESS!N22</f>
        <v>926.29</v>
      </c>
      <c r="H125" s="353" t="s">
        <v>426</v>
      </c>
      <c r="I125" s="353"/>
      <c r="J125" s="65">
        <f>SUM(J102:J124)</f>
        <v>3644.8100000000004</v>
      </c>
      <c r="K125" s="8"/>
      <c r="L125" s="8"/>
    </row>
    <row r="126" spans="4:12" x14ac:dyDescent="0.25">
      <c r="D126" s="337" t="s">
        <v>726</v>
      </c>
      <c r="E126" s="351">
        <f>SUM(E103:E125)</f>
        <v>5023.0434999999998</v>
      </c>
    </row>
    <row r="127" spans="4:12" x14ac:dyDescent="0.25">
      <c r="D127" s="337"/>
      <c r="E127" s="351"/>
    </row>
    <row r="129" spans="4:12" x14ac:dyDescent="0.25">
      <c r="I129" s="342" t="s">
        <v>1111</v>
      </c>
      <c r="J129" s="342"/>
      <c r="K129" s="342"/>
    </row>
    <row r="130" spans="4:12" x14ac:dyDescent="0.25">
      <c r="D130" s="35" t="s">
        <v>1151</v>
      </c>
      <c r="H130" s="350" t="s">
        <v>191</v>
      </c>
      <c r="I130" s="350"/>
      <c r="J130" s="350"/>
      <c r="K130" s="350"/>
      <c r="L130" s="350"/>
    </row>
    <row r="131" spans="4:12" x14ac:dyDescent="0.25">
      <c r="D131" s="349" t="s">
        <v>191</v>
      </c>
      <c r="E131" s="349"/>
      <c r="H131" s="320" t="s">
        <v>305</v>
      </c>
      <c r="I131" s="320" t="s">
        <v>1114</v>
      </c>
      <c r="J131" s="320" t="s">
        <v>8</v>
      </c>
      <c r="K131" s="320" t="s">
        <v>1115</v>
      </c>
      <c r="L131" s="320"/>
    </row>
    <row r="132" spans="4:12" x14ac:dyDescent="0.25">
      <c r="D132" s="14" t="s">
        <v>1112</v>
      </c>
      <c r="E132" s="14" t="s">
        <v>1113</v>
      </c>
      <c r="H132" s="8"/>
      <c r="I132" s="8" t="s">
        <v>1117</v>
      </c>
      <c r="J132" s="9">
        <v>100</v>
      </c>
      <c r="K132" s="8">
        <v>1290</v>
      </c>
      <c r="L132" s="8"/>
    </row>
    <row r="133" spans="4:12" x14ac:dyDescent="0.25">
      <c r="D133" s="318" t="s">
        <v>1116</v>
      </c>
      <c r="E133" s="55">
        <f>mensualidades!G75</f>
        <v>520</v>
      </c>
      <c r="H133" s="8"/>
      <c r="I133" s="8" t="s">
        <v>1118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1119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1120</v>
      </c>
      <c r="J135" s="9"/>
      <c r="K135" s="8"/>
      <c r="L135" s="8"/>
    </row>
    <row r="136" spans="4:12" x14ac:dyDescent="0.25">
      <c r="D136" s="24" t="s">
        <v>309</v>
      </c>
      <c r="E136" s="10">
        <f>inpaecsa!I123</f>
        <v>61.100000000000023</v>
      </c>
      <c r="H136" s="8"/>
      <c r="I136" s="8" t="s">
        <v>1122</v>
      </c>
      <c r="J136" s="9"/>
      <c r="K136" s="8"/>
      <c r="L136" s="8"/>
    </row>
    <row r="137" spans="4:12" x14ac:dyDescent="0.25">
      <c r="D137" s="24" t="s">
        <v>1121</v>
      </c>
      <c r="E137" s="10">
        <f>familia!J131</f>
        <v>41.5</v>
      </c>
      <c r="H137" s="8"/>
      <c r="I137" s="8" t="s">
        <v>1123</v>
      </c>
      <c r="J137" s="9">
        <v>150</v>
      </c>
      <c r="K137" s="8"/>
      <c r="L137" s="8"/>
    </row>
    <row r="138" spans="4:12" x14ac:dyDescent="0.25">
      <c r="D138" s="24" t="s">
        <v>370</v>
      </c>
      <c r="E138" s="10">
        <f>UNIVIAST!J80</f>
        <v>69.599999999999909</v>
      </c>
      <c r="H138" s="8"/>
      <c r="I138" s="8" t="s">
        <v>1124</v>
      </c>
      <c r="J138" s="9">
        <v>200</v>
      </c>
      <c r="K138" s="8"/>
      <c r="L138" s="8"/>
    </row>
    <row r="139" spans="4:12" x14ac:dyDescent="0.25">
      <c r="D139" s="24" t="s">
        <v>492</v>
      </c>
      <c r="E139" s="10">
        <f>holtrans!J52</f>
        <v>126.90000000000009</v>
      </c>
      <c r="H139" s="8"/>
      <c r="I139" s="8" t="s">
        <v>1140</v>
      </c>
      <c r="J139" s="9">
        <v>486.64</v>
      </c>
      <c r="K139" s="8"/>
      <c r="L139" s="8"/>
    </row>
    <row r="140" spans="4:12" x14ac:dyDescent="0.25">
      <c r="D140" s="24" t="s">
        <v>1125</v>
      </c>
      <c r="E140" s="10">
        <f>nestle!I199</f>
        <v>956.5</v>
      </c>
      <c r="H140" s="8"/>
      <c r="I140" s="8" t="s">
        <v>1128</v>
      </c>
      <c r="J140" s="9">
        <v>1168.76</v>
      </c>
      <c r="K140" s="8">
        <v>1250</v>
      </c>
      <c r="L140" s="8"/>
    </row>
    <row r="141" spans="4:12" x14ac:dyDescent="0.25">
      <c r="D141" s="24" t="s">
        <v>1127</v>
      </c>
      <c r="E141" s="10">
        <f>'detergente '!I59</f>
        <v>0</v>
      </c>
      <c r="H141" s="8"/>
      <c r="I141" s="8" t="s">
        <v>1144</v>
      </c>
      <c r="J141" s="9"/>
      <c r="K141" s="8"/>
      <c r="L141" s="8"/>
    </row>
    <row r="142" spans="4:12" x14ac:dyDescent="0.25">
      <c r="D142" s="24" t="s">
        <v>579</v>
      </c>
      <c r="E142" s="10">
        <f>PARAISO!J64</f>
        <v>35</v>
      </c>
      <c r="H142" s="8"/>
      <c r="I142" s="8" t="s">
        <v>1072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1129</v>
      </c>
      <c r="E143" s="10">
        <f>YOBEL!I63</f>
        <v>8.5999999999999943</v>
      </c>
      <c r="H143" s="8"/>
      <c r="I143" s="8" t="s">
        <v>1141</v>
      </c>
      <c r="J143" s="9">
        <v>36.020000000000003</v>
      </c>
      <c r="K143" s="8"/>
      <c r="L143" s="8"/>
    </row>
    <row r="144" spans="4:12" x14ac:dyDescent="0.25">
      <c r="D144" s="24" t="s">
        <v>713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1130</v>
      </c>
      <c r="E145" s="10">
        <f>'plasticos Ester'!I98</f>
        <v>440.60000000000036</v>
      </c>
      <c r="H145" s="8"/>
      <c r="I145" s="8" t="s">
        <v>1152</v>
      </c>
      <c r="J145" s="9">
        <f>NOMINA!C39</f>
        <v>665</v>
      </c>
      <c r="K145" s="8"/>
      <c r="L145" s="8"/>
    </row>
    <row r="146" spans="4:12" x14ac:dyDescent="0.25">
      <c r="D146" s="24" t="s">
        <v>1131</v>
      </c>
      <c r="E146" s="10">
        <f>sear!J84</f>
        <v>79.799999999999955</v>
      </c>
      <c r="H146" s="8"/>
      <c r="I146" s="8" t="s">
        <v>1140</v>
      </c>
      <c r="J146" s="9">
        <v>486.64</v>
      </c>
      <c r="K146" s="8"/>
      <c r="L146" s="8"/>
    </row>
    <row r="147" spans="4:12" x14ac:dyDescent="0.25">
      <c r="D147" s="24" t="s">
        <v>1132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855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1134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1142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1136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1137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1146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19" t="s">
        <v>1147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19" t="s">
        <v>1139</v>
      </c>
      <c r="E155" s="321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7" t="s">
        <v>726</v>
      </c>
      <c r="E156" s="351">
        <f>SUM(E133:E155)</f>
        <v>5221.0058999999992</v>
      </c>
      <c r="H156" s="353" t="s">
        <v>426</v>
      </c>
      <c r="I156" s="353"/>
      <c r="J156" s="65">
        <f>SUM(J132:J155)</f>
        <v>4130.47</v>
      </c>
      <c r="K156" s="8"/>
      <c r="L156" s="8"/>
    </row>
    <row r="157" spans="4:12" x14ac:dyDescent="0.25">
      <c r="D157" s="337"/>
      <c r="E157" s="351"/>
    </row>
    <row r="160" spans="4:12" x14ac:dyDescent="0.25">
      <c r="I160" s="342" t="s">
        <v>1111</v>
      </c>
      <c r="J160" s="342"/>
      <c r="K160" s="342"/>
    </row>
    <row r="161" spans="4:12" x14ac:dyDescent="0.25">
      <c r="D161" s="35" t="s">
        <v>1151</v>
      </c>
      <c r="H161" s="350" t="s">
        <v>98</v>
      </c>
      <c r="I161" s="350"/>
      <c r="J161" s="350"/>
      <c r="K161" s="350"/>
      <c r="L161" s="350"/>
    </row>
    <row r="162" spans="4:12" x14ac:dyDescent="0.25">
      <c r="D162" s="349" t="s">
        <v>956</v>
      </c>
      <c r="E162" s="349"/>
      <c r="H162" s="320" t="s">
        <v>305</v>
      </c>
      <c r="I162" s="320" t="s">
        <v>1114</v>
      </c>
      <c r="J162" s="320" t="s">
        <v>8</v>
      </c>
      <c r="K162" s="320" t="s">
        <v>1115</v>
      </c>
      <c r="L162" s="320"/>
    </row>
    <row r="163" spans="4:12" x14ac:dyDescent="0.25">
      <c r="D163" s="14" t="s">
        <v>1112</v>
      </c>
      <c r="E163" s="14" t="s">
        <v>1113</v>
      </c>
      <c r="H163" s="8"/>
      <c r="I163" s="8" t="s">
        <v>1117</v>
      </c>
      <c r="J163" s="9">
        <v>165</v>
      </c>
      <c r="K163" s="8"/>
      <c r="L163" s="8"/>
    </row>
    <row r="164" spans="4:12" x14ac:dyDescent="0.25">
      <c r="D164" s="318" t="s">
        <v>1116</v>
      </c>
      <c r="E164" s="55">
        <f>mensualidades!P75</f>
        <v>540</v>
      </c>
      <c r="H164" s="8"/>
      <c r="I164" s="8" t="s">
        <v>1118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1119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1120</v>
      </c>
      <c r="J166" s="9"/>
      <c r="K166" s="8"/>
      <c r="L166" s="8"/>
    </row>
    <row r="167" spans="4:12" x14ac:dyDescent="0.25">
      <c r="D167" s="24" t="s">
        <v>309</v>
      </c>
      <c r="E167" s="10">
        <f>inpaecsa!V123</f>
        <v>106.20000000000005</v>
      </c>
      <c r="H167" s="8"/>
      <c r="I167" s="8" t="s">
        <v>1122</v>
      </c>
      <c r="J167" s="9"/>
      <c r="K167" s="8"/>
      <c r="L167" s="8"/>
    </row>
    <row r="168" spans="4:12" x14ac:dyDescent="0.25">
      <c r="D168" s="24" t="s">
        <v>1121</v>
      </c>
      <c r="E168" s="10">
        <f>familia!J159</f>
        <v>-16.74249999999995</v>
      </c>
      <c r="H168" s="8"/>
      <c r="I168" s="8" t="s">
        <v>1123</v>
      </c>
      <c r="J168" s="9">
        <v>150</v>
      </c>
      <c r="K168" s="8">
        <v>1311</v>
      </c>
      <c r="L168" s="8"/>
    </row>
    <row r="169" spans="4:12" x14ac:dyDescent="0.25">
      <c r="D169" s="24" t="s">
        <v>370</v>
      </c>
      <c r="E169" s="10">
        <f>UNIVIAST!V80</f>
        <v>65.899999999999977</v>
      </c>
      <c r="H169" s="8"/>
      <c r="I169" s="8" t="s">
        <v>1124</v>
      </c>
      <c r="J169" s="9">
        <v>200</v>
      </c>
      <c r="K169" s="8">
        <v>1291</v>
      </c>
      <c r="L169" s="8"/>
    </row>
    <row r="170" spans="4:12" x14ac:dyDescent="0.25">
      <c r="D170" s="24" t="s">
        <v>492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1125</v>
      </c>
      <c r="E171" s="10">
        <f>nestle!T199</f>
        <v>1428.25</v>
      </c>
      <c r="H171" s="8"/>
      <c r="I171" s="8" t="s">
        <v>1128</v>
      </c>
      <c r="J171" s="9">
        <v>1040</v>
      </c>
      <c r="K171" s="8">
        <v>1304</v>
      </c>
      <c r="L171" s="8"/>
    </row>
    <row r="172" spans="4:12" x14ac:dyDescent="0.25">
      <c r="D172" s="24" t="s">
        <v>1127</v>
      </c>
      <c r="E172" s="10">
        <f>'detergente '!S59</f>
        <v>226</v>
      </c>
      <c r="H172" s="8"/>
      <c r="I172" s="8" t="s">
        <v>1144</v>
      </c>
      <c r="J172" s="9"/>
      <c r="K172" s="8"/>
      <c r="L172" s="8"/>
    </row>
    <row r="173" spans="4:12" x14ac:dyDescent="0.25">
      <c r="D173" s="24" t="s">
        <v>579</v>
      </c>
      <c r="E173" s="10">
        <f>PARAISO!U64</f>
        <v>0</v>
      </c>
      <c r="H173" s="8"/>
      <c r="I173" s="8" t="s">
        <v>1072</v>
      </c>
      <c r="J173" s="9">
        <f>'OTROS GASTOS'!H42</f>
        <v>699.03</v>
      </c>
      <c r="K173" s="8"/>
      <c r="L173" s="8"/>
    </row>
    <row r="174" spans="4:12" x14ac:dyDescent="0.25">
      <c r="D174" s="24" t="s">
        <v>1129</v>
      </c>
      <c r="E174" s="10">
        <f>YOBEL!T63</f>
        <v>0</v>
      </c>
      <c r="H174" s="8"/>
      <c r="I174" s="8" t="s">
        <v>1141</v>
      </c>
      <c r="J174" s="9">
        <v>36.200000000000003</v>
      </c>
      <c r="K174" s="8" t="s">
        <v>1153</v>
      </c>
      <c r="L174" s="8"/>
    </row>
    <row r="175" spans="4:12" x14ac:dyDescent="0.25">
      <c r="D175" s="24" t="s">
        <v>713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1130</v>
      </c>
      <c r="E176" s="10">
        <f>'plasticos Ester'!S97</f>
        <v>204.5</v>
      </c>
      <c r="H176" s="8"/>
      <c r="I176" s="8" t="s">
        <v>1152</v>
      </c>
      <c r="J176" s="9">
        <f>NOMINA!G39</f>
        <v>950</v>
      </c>
      <c r="K176" s="8"/>
      <c r="L176" s="8"/>
    </row>
    <row r="177" spans="4:12" x14ac:dyDescent="0.25">
      <c r="D177" s="24" t="s">
        <v>1131</v>
      </c>
      <c r="E177" s="10">
        <f>sear!U84</f>
        <v>54.599999999999909</v>
      </c>
      <c r="H177" s="8"/>
      <c r="I177" s="8" t="s">
        <v>1140</v>
      </c>
      <c r="J177" s="9">
        <v>486.64</v>
      </c>
      <c r="K177" s="8">
        <v>1315</v>
      </c>
      <c r="L177" s="8"/>
    </row>
    <row r="178" spans="4:12" x14ac:dyDescent="0.25">
      <c r="D178" s="24" t="s">
        <v>1132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855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1134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1142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1136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1137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1146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19" t="s">
        <v>1147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19" t="s">
        <v>1139</v>
      </c>
      <c r="E186" s="10">
        <f>IESS!F50</f>
        <v>763.01</v>
      </c>
      <c r="H186" s="353" t="s">
        <v>426</v>
      </c>
      <c r="I186" s="353"/>
      <c r="J186" s="65">
        <f>SUM(J163:J185)</f>
        <v>3760.8699999999994</v>
      </c>
      <c r="K186" s="8"/>
      <c r="L186" s="8"/>
    </row>
    <row r="187" spans="4:12" x14ac:dyDescent="0.25">
      <c r="D187" s="337" t="s">
        <v>726</v>
      </c>
      <c r="E187" s="332">
        <f>SUM(E164:E186)</f>
        <v>5457.1655000000001</v>
      </c>
    </row>
    <row r="188" spans="4:12" x14ac:dyDescent="0.25">
      <c r="D188" s="337"/>
      <c r="E188" s="332"/>
    </row>
    <row r="190" spans="4:12" x14ac:dyDescent="0.25">
      <c r="I190" s="342" t="s">
        <v>1111</v>
      </c>
      <c r="J190" s="342"/>
      <c r="K190" s="342"/>
    </row>
    <row r="191" spans="4:12" x14ac:dyDescent="0.25">
      <c r="D191" s="35" t="s">
        <v>1111</v>
      </c>
      <c r="H191" s="350" t="s">
        <v>120</v>
      </c>
      <c r="I191" s="350"/>
      <c r="J191" s="350"/>
      <c r="K191" s="350"/>
      <c r="L191" s="350"/>
    </row>
    <row r="192" spans="4:12" x14ac:dyDescent="0.25">
      <c r="D192" s="349" t="s">
        <v>120</v>
      </c>
      <c r="E192" s="349"/>
      <c r="H192" s="320" t="s">
        <v>305</v>
      </c>
      <c r="I192" s="320" t="s">
        <v>1114</v>
      </c>
      <c r="J192" s="320" t="s">
        <v>8</v>
      </c>
      <c r="K192" s="320" t="s">
        <v>1115</v>
      </c>
      <c r="L192" s="320"/>
    </row>
    <row r="193" spans="4:12" x14ac:dyDescent="0.25">
      <c r="D193" s="14" t="s">
        <v>1112</v>
      </c>
      <c r="E193" s="14" t="s">
        <v>1113</v>
      </c>
      <c r="H193" s="8"/>
      <c r="I193" s="8" t="s">
        <v>1117</v>
      </c>
      <c r="J193" s="9">
        <v>120</v>
      </c>
      <c r="K193" s="8"/>
      <c r="L193" s="8"/>
    </row>
    <row r="194" spans="4:12" x14ac:dyDescent="0.25">
      <c r="D194" s="318" t="s">
        <v>1116</v>
      </c>
      <c r="E194" s="55">
        <f>mensualidades!G102</f>
        <v>510</v>
      </c>
      <c r="H194" s="8"/>
      <c r="I194" s="8" t="s">
        <v>1118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1119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1120</v>
      </c>
      <c r="J196" s="9">
        <f>NOMINA!L39</f>
        <v>970.02</v>
      </c>
      <c r="K196" s="8"/>
      <c r="L196" s="8"/>
    </row>
    <row r="197" spans="4:12" x14ac:dyDescent="0.25">
      <c r="D197" s="24" t="s">
        <v>309</v>
      </c>
      <c r="E197" s="10">
        <f>inpaecsa!I168</f>
        <v>100.30079999999998</v>
      </c>
      <c r="H197" s="8"/>
      <c r="I197" s="8" t="s">
        <v>1122</v>
      </c>
      <c r="J197" s="9"/>
      <c r="K197" s="8"/>
      <c r="L197" s="8"/>
    </row>
    <row r="198" spans="4:12" x14ac:dyDescent="0.25">
      <c r="D198" s="24" t="s">
        <v>1121</v>
      </c>
      <c r="E198" s="10">
        <f>familia!J185</f>
        <v>63.06919999999991</v>
      </c>
      <c r="H198" s="8"/>
      <c r="I198" s="8" t="s">
        <v>1123</v>
      </c>
      <c r="J198" s="9">
        <v>300</v>
      </c>
      <c r="K198" s="8"/>
      <c r="L198" s="8"/>
    </row>
    <row r="199" spans="4:12" x14ac:dyDescent="0.25">
      <c r="D199" s="24" t="s">
        <v>370</v>
      </c>
      <c r="E199" s="10">
        <f>UNIVIAST!J107</f>
        <v>43.5</v>
      </c>
      <c r="H199" s="8"/>
      <c r="I199" s="8" t="s">
        <v>1124</v>
      </c>
      <c r="J199" s="9">
        <v>241.24</v>
      </c>
      <c r="K199" s="8"/>
      <c r="L199" s="8"/>
    </row>
    <row r="200" spans="4:12" x14ac:dyDescent="0.25">
      <c r="D200" s="24" t="s">
        <v>492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1125</v>
      </c>
      <c r="E201" s="10">
        <f>nestle!I279</f>
        <v>1925.099000000002</v>
      </c>
      <c r="H201" s="8"/>
      <c r="I201" s="8" t="s">
        <v>1128</v>
      </c>
      <c r="J201" s="9">
        <v>1035.97</v>
      </c>
      <c r="K201" s="8"/>
      <c r="L201" s="8"/>
    </row>
    <row r="202" spans="4:12" x14ac:dyDescent="0.25">
      <c r="D202" s="24" t="s">
        <v>1154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579</v>
      </c>
      <c r="E203" s="10">
        <f>PARAISO!J87</f>
        <v>17.599999999999994</v>
      </c>
      <c r="H203" s="8"/>
      <c r="I203" s="8" t="s">
        <v>1072</v>
      </c>
      <c r="J203" s="9">
        <f>'OTROS GASTOS'!M42</f>
        <v>617.62</v>
      </c>
      <c r="K203" s="8"/>
      <c r="L203" s="8"/>
    </row>
    <row r="204" spans="4:12" x14ac:dyDescent="0.25">
      <c r="D204" s="24" t="s">
        <v>1129</v>
      </c>
      <c r="E204" s="10">
        <f>YOBEL!I87</f>
        <v>0</v>
      </c>
      <c r="H204" s="8"/>
      <c r="I204" s="8" t="s">
        <v>1141</v>
      </c>
      <c r="J204" s="9">
        <v>36.4</v>
      </c>
      <c r="K204" s="8"/>
      <c r="L204" s="8"/>
    </row>
    <row r="205" spans="4:12" x14ac:dyDescent="0.25">
      <c r="D205" s="24" t="s">
        <v>713</v>
      </c>
      <c r="E205" s="10">
        <f>aldia!K115</f>
        <v>6.6825000000000045</v>
      </c>
      <c r="H205" s="8"/>
      <c r="I205" s="8" t="s">
        <v>1140</v>
      </c>
      <c r="J205" s="9">
        <v>486.64</v>
      </c>
      <c r="K205" s="8"/>
      <c r="L205" s="8"/>
    </row>
    <row r="206" spans="4:12" x14ac:dyDescent="0.25">
      <c r="D206" s="24" t="s">
        <v>1130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698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1132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855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1134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1142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1136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1137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1146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19" t="s">
        <v>1147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19" t="s">
        <v>1139</v>
      </c>
      <c r="E216" s="322">
        <f>IESS!J50</f>
        <v>763.18</v>
      </c>
      <c r="H216" s="353" t="s">
        <v>426</v>
      </c>
      <c r="I216" s="353"/>
      <c r="J216" s="65">
        <f>SUM(J193:J215)</f>
        <v>3841.89</v>
      </c>
      <c r="K216" s="8"/>
      <c r="L216" s="8"/>
    </row>
    <row r="217" spans="4:12" x14ac:dyDescent="0.25">
      <c r="D217" s="337" t="s">
        <v>726</v>
      </c>
      <c r="E217" s="354">
        <f>SUM(E194:E216)</f>
        <v>6009.0315000000019</v>
      </c>
    </row>
    <row r="218" spans="4:12" x14ac:dyDescent="0.25">
      <c r="D218" s="337"/>
      <c r="E218" s="354"/>
    </row>
    <row r="220" spans="4:12" x14ac:dyDescent="0.25">
      <c r="I220" s="342" t="s">
        <v>1111</v>
      </c>
      <c r="J220" s="342"/>
      <c r="K220" s="342"/>
    </row>
    <row r="221" spans="4:12" x14ac:dyDescent="0.25">
      <c r="D221" s="35" t="s">
        <v>1111</v>
      </c>
      <c r="H221" s="350" t="s">
        <v>121</v>
      </c>
      <c r="I221" s="350"/>
      <c r="J221" s="350"/>
      <c r="K221" s="350"/>
      <c r="L221" s="350"/>
    </row>
    <row r="222" spans="4:12" x14ac:dyDescent="0.25">
      <c r="D222" s="349" t="s">
        <v>121</v>
      </c>
      <c r="E222" s="349"/>
      <c r="H222" s="320" t="s">
        <v>305</v>
      </c>
      <c r="I222" s="320" t="s">
        <v>1114</v>
      </c>
      <c r="J222" s="320" t="s">
        <v>8</v>
      </c>
      <c r="K222" s="320" t="s">
        <v>1115</v>
      </c>
      <c r="L222" s="320"/>
    </row>
    <row r="223" spans="4:12" x14ac:dyDescent="0.25">
      <c r="D223" s="14" t="s">
        <v>1112</v>
      </c>
      <c r="E223" s="14" t="s">
        <v>1113</v>
      </c>
      <c r="H223" s="8"/>
      <c r="I223" s="8" t="s">
        <v>1117</v>
      </c>
      <c r="J223" s="9">
        <v>100</v>
      </c>
      <c r="K223" s="8"/>
      <c r="L223" s="8"/>
    </row>
    <row r="224" spans="4:12" x14ac:dyDescent="0.25">
      <c r="D224" s="318" t="s">
        <v>1116</v>
      </c>
      <c r="E224" s="55">
        <f>mensualidades!P102</f>
        <v>480</v>
      </c>
      <c r="H224" s="8"/>
      <c r="I224" s="8" t="s">
        <v>1118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1119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1120</v>
      </c>
      <c r="J226" s="9">
        <f>NOMINA!P39</f>
        <v>950</v>
      </c>
      <c r="K226" s="8"/>
      <c r="L226" s="8"/>
    </row>
    <row r="227" spans="4:12" x14ac:dyDescent="0.25">
      <c r="D227" s="24" t="s">
        <v>309</v>
      </c>
      <c r="E227" s="10">
        <f>inpaecsa!V168</f>
        <v>17.699999999999989</v>
      </c>
      <c r="H227" s="8"/>
      <c r="I227" s="8" t="s">
        <v>1122</v>
      </c>
      <c r="J227" s="9"/>
      <c r="K227" s="8"/>
      <c r="L227" s="8"/>
    </row>
    <row r="228" spans="4:12" x14ac:dyDescent="0.25">
      <c r="D228" s="24" t="s">
        <v>1121</v>
      </c>
      <c r="E228" s="10">
        <f>familia!J212</f>
        <v>127.44249999999988</v>
      </c>
      <c r="H228" s="8"/>
      <c r="I228" s="8" t="s">
        <v>1123</v>
      </c>
      <c r="J228" s="9">
        <v>300</v>
      </c>
      <c r="K228" s="8"/>
      <c r="L228" s="8"/>
    </row>
    <row r="229" spans="4:12" x14ac:dyDescent="0.25">
      <c r="D229" s="24" t="s">
        <v>370</v>
      </c>
      <c r="E229" s="10">
        <f>UNIVIAST!V107</f>
        <v>34.799999999999955</v>
      </c>
      <c r="H229" s="8"/>
      <c r="I229" s="8" t="s">
        <v>1124</v>
      </c>
      <c r="J229" s="9">
        <v>241.26</v>
      </c>
      <c r="K229" s="8"/>
      <c r="L229" s="8"/>
    </row>
    <row r="230" spans="4:12" x14ac:dyDescent="0.25">
      <c r="D230" s="24" t="s">
        <v>492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1125</v>
      </c>
      <c r="E231" s="10">
        <f>nestle!T279</f>
        <v>1693.3388999999988</v>
      </c>
      <c r="H231" s="8"/>
      <c r="I231" s="8" t="s">
        <v>1128</v>
      </c>
      <c r="J231" s="9">
        <v>1084.57</v>
      </c>
      <c r="K231" s="8"/>
      <c r="L231" s="8"/>
    </row>
    <row r="232" spans="4:12" x14ac:dyDescent="0.25">
      <c r="D232" s="24" t="s">
        <v>1127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579</v>
      </c>
      <c r="E233" s="10">
        <f>PARAISO!U87</f>
        <v>0</v>
      </c>
      <c r="H233" s="8"/>
      <c r="I233" s="8" t="s">
        <v>1072</v>
      </c>
      <c r="J233" s="9">
        <f>'OTROS GASTOS'!R42</f>
        <v>6126.13</v>
      </c>
      <c r="K233" s="8"/>
      <c r="L233" s="8"/>
    </row>
    <row r="234" spans="4:12" x14ac:dyDescent="0.25">
      <c r="D234" s="24" t="s">
        <v>1129</v>
      </c>
      <c r="E234" s="10">
        <f>YOBEL!T87</f>
        <v>35.800000000000011</v>
      </c>
      <c r="H234" s="8"/>
      <c r="I234" s="8" t="s">
        <v>1141</v>
      </c>
      <c r="J234" s="9">
        <v>36.04</v>
      </c>
      <c r="K234" s="8"/>
      <c r="L234" s="8"/>
    </row>
    <row r="235" spans="4:12" x14ac:dyDescent="0.25">
      <c r="D235" s="24" t="s">
        <v>713</v>
      </c>
      <c r="E235" s="10">
        <f>aldia!Z116</f>
        <v>41.728499999999713</v>
      </c>
      <c r="H235" s="8"/>
      <c r="I235" s="8" t="s">
        <v>1140</v>
      </c>
      <c r="J235" s="9">
        <v>486.64</v>
      </c>
      <c r="K235" s="8"/>
      <c r="L235" s="8"/>
    </row>
    <row r="236" spans="4:12" x14ac:dyDescent="0.25">
      <c r="D236" s="24" t="s">
        <v>1130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698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1132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855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1155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1142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1136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1137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1146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19" t="s">
        <v>1147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19" t="s">
        <v>1139</v>
      </c>
      <c r="E246" s="322">
        <f>IESS!N50</f>
        <v>811.73000000000013</v>
      </c>
      <c r="H246" s="353" t="s">
        <v>426</v>
      </c>
      <c r="I246" s="353"/>
      <c r="J246" s="65">
        <f>SUM(J223:J245)</f>
        <v>9357.64</v>
      </c>
      <c r="K246" s="8"/>
      <c r="L246" s="8"/>
    </row>
    <row r="247" spans="4:12" x14ac:dyDescent="0.25">
      <c r="D247" s="337" t="s">
        <v>726</v>
      </c>
      <c r="E247" s="354">
        <f>SUM(E224:E246)</f>
        <v>9098.3098999999966</v>
      </c>
    </row>
    <row r="248" spans="4:12" x14ac:dyDescent="0.25">
      <c r="D248" s="337"/>
      <c r="E248" s="354"/>
    </row>
    <row r="250" spans="4:12" x14ac:dyDescent="0.25">
      <c r="I250" s="342" t="s">
        <v>1111</v>
      </c>
      <c r="J250" s="342"/>
      <c r="K250" s="342"/>
    </row>
    <row r="251" spans="4:12" x14ac:dyDescent="0.25">
      <c r="D251" s="35" t="s">
        <v>1111</v>
      </c>
      <c r="H251" s="350" t="s">
        <v>893</v>
      </c>
      <c r="I251" s="350"/>
      <c r="J251" s="350"/>
      <c r="K251" s="350"/>
      <c r="L251" s="350"/>
    </row>
    <row r="252" spans="4:12" x14ac:dyDescent="0.25">
      <c r="D252" s="349" t="s">
        <v>893</v>
      </c>
      <c r="E252" s="349"/>
      <c r="H252" s="320" t="s">
        <v>305</v>
      </c>
      <c r="I252" s="320" t="s">
        <v>1114</v>
      </c>
      <c r="J252" s="320" t="s">
        <v>8</v>
      </c>
      <c r="K252" s="320" t="s">
        <v>1115</v>
      </c>
      <c r="L252" s="320"/>
    </row>
    <row r="253" spans="4:12" x14ac:dyDescent="0.25">
      <c r="D253" s="14" t="s">
        <v>1112</v>
      </c>
      <c r="E253" s="14" t="s">
        <v>1113</v>
      </c>
      <c r="H253" s="8"/>
      <c r="I253" s="8" t="s">
        <v>1117</v>
      </c>
      <c r="J253" s="9">
        <v>120</v>
      </c>
      <c r="K253" s="8"/>
      <c r="L253" s="8"/>
    </row>
    <row r="254" spans="4:12" x14ac:dyDescent="0.25">
      <c r="D254" s="318" t="s">
        <v>1116</v>
      </c>
      <c r="E254" s="55">
        <f>mensualidades!G133</f>
        <v>1290</v>
      </c>
      <c r="H254" s="8"/>
      <c r="I254" s="8" t="s">
        <v>1118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1119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1091</v>
      </c>
      <c r="J256" s="9">
        <f>NOMINA!B59</f>
        <v>950</v>
      </c>
      <c r="K256" s="8"/>
      <c r="L256" s="8"/>
    </row>
    <row r="257" spans="4:12" x14ac:dyDescent="0.25">
      <c r="D257" s="24" t="s">
        <v>309</v>
      </c>
      <c r="E257" s="10">
        <f>inpaecsa!I211</f>
        <v>101.67750000000001</v>
      </c>
      <c r="H257" s="8"/>
      <c r="I257" s="8" t="s">
        <v>1122</v>
      </c>
      <c r="J257" s="9"/>
      <c r="K257" s="8"/>
      <c r="L257" s="8"/>
    </row>
    <row r="258" spans="4:12" x14ac:dyDescent="0.25">
      <c r="D258" s="24" t="s">
        <v>1121</v>
      </c>
      <c r="E258" s="10">
        <f>familia!J239</f>
        <v>118.70000000000005</v>
      </c>
      <c r="H258" s="8"/>
      <c r="I258" s="8" t="s">
        <v>1123</v>
      </c>
      <c r="J258" s="9"/>
      <c r="K258" s="8"/>
      <c r="L258" s="8"/>
    </row>
    <row r="259" spans="4:12" x14ac:dyDescent="0.25">
      <c r="D259" s="24" t="s">
        <v>1156</v>
      </c>
      <c r="E259" s="10">
        <f>UNIVIAST!J135</f>
        <v>17.399999999999977</v>
      </c>
      <c r="H259" s="8"/>
      <c r="I259" s="8" t="s">
        <v>1124</v>
      </c>
      <c r="J259" s="9">
        <v>241.24</v>
      </c>
      <c r="K259" s="8"/>
      <c r="L259" s="8"/>
    </row>
    <row r="260" spans="4:12" x14ac:dyDescent="0.25">
      <c r="D260" s="24" t="s">
        <v>492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1125</v>
      </c>
      <c r="E261" s="10">
        <f>nestle!I361</f>
        <v>1553.4781999999977</v>
      </c>
      <c r="H261" s="8"/>
      <c r="I261" s="8" t="s">
        <v>1128</v>
      </c>
      <c r="J261" s="9">
        <v>1084.57</v>
      </c>
      <c r="K261" s="8"/>
      <c r="L261" s="8"/>
    </row>
    <row r="262" spans="4:12" x14ac:dyDescent="0.25">
      <c r="D262" s="24" t="s">
        <v>1127</v>
      </c>
      <c r="E262" s="10">
        <f>'detergente '!I104</f>
        <v>0</v>
      </c>
      <c r="H262" s="8"/>
      <c r="I262" s="8" t="s">
        <v>1157</v>
      </c>
      <c r="J262" s="9">
        <v>800</v>
      </c>
      <c r="K262" s="8"/>
      <c r="L262" s="8"/>
    </row>
    <row r="263" spans="4:12" x14ac:dyDescent="0.25">
      <c r="D263" s="24" t="s">
        <v>579</v>
      </c>
      <c r="E263" s="10">
        <f>PARAISO!J111</f>
        <v>8.5999999999999943</v>
      </c>
      <c r="H263" s="8"/>
      <c r="I263" s="8" t="s">
        <v>1072</v>
      </c>
      <c r="J263" s="9">
        <f>'OTROS GASTOS'!C66</f>
        <v>5773.38</v>
      </c>
      <c r="K263" s="8"/>
      <c r="L263" s="8"/>
    </row>
    <row r="264" spans="4:12" x14ac:dyDescent="0.25">
      <c r="D264" s="24" t="s">
        <v>370</v>
      </c>
      <c r="E264" s="10">
        <f>YOBEL!I110</f>
        <v>36.300000000000011</v>
      </c>
      <c r="H264" s="8"/>
      <c r="I264" s="8" t="s">
        <v>1141</v>
      </c>
      <c r="J264" s="9">
        <v>36.200000000000003</v>
      </c>
      <c r="K264" s="8"/>
      <c r="L264" s="8"/>
    </row>
    <row r="265" spans="4:12" x14ac:dyDescent="0.25">
      <c r="D265" s="24" t="s">
        <v>713</v>
      </c>
      <c r="E265" s="10">
        <f>aldia!K147</f>
        <v>74.794500000000426</v>
      </c>
      <c r="H265" s="8"/>
      <c r="I265" s="8" t="s">
        <v>1140</v>
      </c>
      <c r="J265" s="9"/>
      <c r="K265" s="8"/>
      <c r="L265" s="8"/>
    </row>
    <row r="266" spans="4:12" x14ac:dyDescent="0.25">
      <c r="D266" s="24" t="s">
        <v>1130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698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1132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855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1155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1142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1136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1137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1146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319" t="s">
        <v>1147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19" t="s">
        <v>1139</v>
      </c>
      <c r="E276" s="322">
        <f>IESS!B79</f>
        <v>811.86000000000013</v>
      </c>
      <c r="H276" s="353" t="s">
        <v>426</v>
      </c>
      <c r="I276" s="353"/>
      <c r="J276" s="65">
        <f>SUM(J253:J275)</f>
        <v>9038.3900000000012</v>
      </c>
      <c r="K276" s="8"/>
      <c r="L276" s="8"/>
    </row>
    <row r="277" spans="4:12" x14ac:dyDescent="0.25">
      <c r="D277" s="337" t="s">
        <v>726</v>
      </c>
      <c r="E277" s="354">
        <f>SUM(E254:E276)</f>
        <v>6701.1801999999971</v>
      </c>
    </row>
    <row r="278" spans="4:12" x14ac:dyDescent="0.25">
      <c r="D278" s="337"/>
      <c r="E278" s="354"/>
    </row>
    <row r="281" spans="4:12" x14ac:dyDescent="0.25">
      <c r="I281" s="342" t="s">
        <v>1111</v>
      </c>
      <c r="J281" s="342"/>
      <c r="K281" s="342"/>
    </row>
    <row r="282" spans="4:12" x14ac:dyDescent="0.25">
      <c r="D282" s="35" t="s">
        <v>1111</v>
      </c>
      <c r="H282" s="350" t="s">
        <v>244</v>
      </c>
      <c r="I282" s="350"/>
      <c r="J282" s="350"/>
      <c r="K282" s="350"/>
      <c r="L282" s="350"/>
    </row>
    <row r="283" spans="4:12" x14ac:dyDescent="0.25">
      <c r="D283" s="349" t="s">
        <v>244</v>
      </c>
      <c r="E283" s="349"/>
      <c r="H283" s="320" t="s">
        <v>305</v>
      </c>
      <c r="I283" s="320" t="s">
        <v>1114</v>
      </c>
      <c r="J283" s="320" t="s">
        <v>8</v>
      </c>
      <c r="K283" s="320" t="s">
        <v>1115</v>
      </c>
      <c r="L283" s="320"/>
    </row>
    <row r="284" spans="4:12" x14ac:dyDescent="0.25">
      <c r="D284" s="14" t="s">
        <v>1112</v>
      </c>
      <c r="E284" s="14" t="s">
        <v>1113</v>
      </c>
      <c r="H284" s="8"/>
      <c r="I284" s="8" t="s">
        <v>1117</v>
      </c>
      <c r="J284" s="9">
        <v>220</v>
      </c>
      <c r="K284" s="8"/>
      <c r="L284" s="8"/>
    </row>
    <row r="285" spans="4:12" x14ac:dyDescent="0.25">
      <c r="D285" s="318" t="s">
        <v>1116</v>
      </c>
      <c r="E285" s="55">
        <f>mensualidades!P133</f>
        <v>1310</v>
      </c>
      <c r="H285" s="8"/>
      <c r="I285" s="8" t="s">
        <v>1118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1119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1091</v>
      </c>
      <c r="J287" s="9">
        <f>NOMINA!G59</f>
        <v>950</v>
      </c>
      <c r="K287" s="8"/>
      <c r="L287" s="8"/>
    </row>
    <row r="288" spans="4:12" x14ac:dyDescent="0.25">
      <c r="D288" s="24" t="s">
        <v>309</v>
      </c>
      <c r="E288" s="10">
        <f>inpaecsa!V211</f>
        <v>17.699999999999989</v>
      </c>
      <c r="H288" s="8"/>
      <c r="I288" s="8" t="s">
        <v>1122</v>
      </c>
      <c r="J288" s="9"/>
      <c r="K288" s="8"/>
      <c r="L288" s="8"/>
    </row>
    <row r="289" spans="4:12" x14ac:dyDescent="0.25">
      <c r="D289" s="24" t="s">
        <v>1121</v>
      </c>
      <c r="E289" s="10">
        <f>familia!J266</f>
        <v>7.332300000000032</v>
      </c>
      <c r="H289" s="8"/>
      <c r="I289" s="8" t="s">
        <v>1123</v>
      </c>
      <c r="J289" s="9"/>
      <c r="K289" s="8"/>
      <c r="L289" s="8"/>
    </row>
    <row r="290" spans="4:12" x14ac:dyDescent="0.25">
      <c r="D290" s="24" t="s">
        <v>1156</v>
      </c>
      <c r="E290" s="10">
        <f>UNIVIAST!V135</f>
        <v>82.5</v>
      </c>
      <c r="H290" s="8"/>
      <c r="I290" s="8" t="s">
        <v>1124</v>
      </c>
      <c r="J290" s="9">
        <v>241.24</v>
      </c>
      <c r="K290" s="8"/>
      <c r="L290" s="8"/>
    </row>
    <row r="291" spans="4:12" x14ac:dyDescent="0.25">
      <c r="D291" s="24" t="s">
        <v>492</v>
      </c>
      <c r="E291" s="10">
        <f>holtrans!U89</f>
        <v>111.79999999999995</v>
      </c>
      <c r="H291" s="8"/>
      <c r="I291" s="8" t="s">
        <v>1128</v>
      </c>
      <c r="J291" s="9">
        <v>1025.28</v>
      </c>
      <c r="K291" s="8"/>
      <c r="L291" s="8"/>
    </row>
    <row r="292" spans="4:12" x14ac:dyDescent="0.25">
      <c r="D292" s="24" t="s">
        <v>1125</v>
      </c>
      <c r="E292" s="10">
        <f>nestle!T361</f>
        <v>1482.6952999999994</v>
      </c>
      <c r="H292" s="8"/>
      <c r="I292" s="8" t="s">
        <v>1157</v>
      </c>
      <c r="J292" s="9">
        <v>800</v>
      </c>
      <c r="K292" s="8"/>
      <c r="L292" s="8"/>
    </row>
    <row r="293" spans="4:12" x14ac:dyDescent="0.25">
      <c r="D293" s="24" t="s">
        <v>1127</v>
      </c>
      <c r="E293" s="10">
        <f>'detergente '!S104</f>
        <v>0</v>
      </c>
      <c r="H293" s="8"/>
      <c r="I293" s="8" t="s">
        <v>1072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579</v>
      </c>
      <c r="E294" s="10">
        <f>PARAISO!U111</f>
        <v>0</v>
      </c>
      <c r="H294" s="8"/>
      <c r="I294" s="8" t="s">
        <v>1141</v>
      </c>
      <c r="J294" s="9">
        <v>36.1</v>
      </c>
      <c r="K294" s="8"/>
      <c r="L294" s="8"/>
    </row>
    <row r="295" spans="4:12" x14ac:dyDescent="0.25">
      <c r="D295" s="24" t="s">
        <v>370</v>
      </c>
      <c r="E295" s="10">
        <f>YOBEL!T110</f>
        <v>411.92000000000007</v>
      </c>
      <c r="H295" s="8"/>
      <c r="I295" s="8" t="s">
        <v>1140</v>
      </c>
      <c r="J295" s="9"/>
      <c r="K295" s="8"/>
      <c r="L295" s="8"/>
    </row>
    <row r="296" spans="4:12" x14ac:dyDescent="0.25">
      <c r="D296" s="24" t="s">
        <v>713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1130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698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1132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855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1155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1142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1136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1137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1146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319" t="s">
        <v>1147</v>
      </c>
      <c r="E306" s="321">
        <f>'RASTREO CARSYNC'!F60</f>
        <v>36.1</v>
      </c>
      <c r="H306" s="353" t="s">
        <v>426</v>
      </c>
      <c r="I306" s="353"/>
      <c r="J306" s="65">
        <f>SUM(J284:J305)</f>
        <v>5508.6900000000005</v>
      </c>
      <c r="K306" s="8"/>
      <c r="L306" s="8"/>
    </row>
    <row r="307" spans="4:12" x14ac:dyDescent="0.25">
      <c r="D307" s="319" t="s">
        <v>1139</v>
      </c>
      <c r="E307" s="322">
        <f>IESS!F79</f>
        <v>755.46</v>
      </c>
    </row>
    <row r="308" spans="4:12" x14ac:dyDescent="0.25">
      <c r="D308" s="337" t="s">
        <v>726</v>
      </c>
      <c r="E308" s="355">
        <f>SUM(E285:E307)</f>
        <v>6330.3911279999984</v>
      </c>
    </row>
    <row r="309" spans="4:12" x14ac:dyDescent="0.25">
      <c r="D309" s="337"/>
      <c r="E309" s="355"/>
    </row>
    <row r="311" spans="4:12" x14ac:dyDescent="0.25">
      <c r="I311" s="342" t="s">
        <v>1111</v>
      </c>
      <c r="J311" s="342"/>
      <c r="K311" s="342"/>
    </row>
    <row r="312" spans="4:12" x14ac:dyDescent="0.25">
      <c r="H312" s="350" t="s">
        <v>146</v>
      </c>
      <c r="I312" s="350"/>
      <c r="J312" s="350"/>
      <c r="K312" s="350"/>
      <c r="L312" s="350"/>
    </row>
    <row r="313" spans="4:12" x14ac:dyDescent="0.25">
      <c r="D313" s="35" t="s">
        <v>1111</v>
      </c>
      <c r="H313" s="320" t="s">
        <v>305</v>
      </c>
      <c r="I313" s="320" t="s">
        <v>1114</v>
      </c>
      <c r="J313" s="320" t="s">
        <v>8</v>
      </c>
      <c r="K313" s="320" t="s">
        <v>1115</v>
      </c>
      <c r="L313" s="320"/>
    </row>
    <row r="314" spans="4:12" x14ac:dyDescent="0.25">
      <c r="D314" s="349" t="s">
        <v>146</v>
      </c>
      <c r="E314" s="349"/>
      <c r="H314" s="8"/>
      <c r="I314" s="8" t="s">
        <v>1117</v>
      </c>
      <c r="J314" s="9">
        <v>140</v>
      </c>
      <c r="K314" s="8"/>
      <c r="L314" s="8"/>
    </row>
    <row r="315" spans="4:12" x14ac:dyDescent="0.25">
      <c r="D315" s="14" t="s">
        <v>1112</v>
      </c>
      <c r="E315" s="14" t="s">
        <v>1113</v>
      </c>
      <c r="H315" s="8"/>
      <c r="I315" s="8" t="s">
        <v>1118</v>
      </c>
      <c r="J315" s="9"/>
      <c r="K315" s="8"/>
      <c r="L315" s="8"/>
    </row>
    <row r="316" spans="4:12" x14ac:dyDescent="0.25">
      <c r="D316" s="318" t="s">
        <v>1116</v>
      </c>
      <c r="E316" s="55">
        <f>mensualidades!P163</f>
        <v>1300</v>
      </c>
      <c r="H316" s="8"/>
      <c r="I316" s="8" t="s">
        <v>1119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1091</v>
      </c>
      <c r="J317" s="9"/>
      <c r="K317" s="8"/>
      <c r="L317" s="8"/>
    </row>
    <row r="318" spans="4:12" x14ac:dyDescent="0.25">
      <c r="D318" s="24" t="s">
        <v>190</v>
      </c>
      <c r="E318" s="10">
        <f>'yupi '!I346</f>
        <v>489.60000000000036</v>
      </c>
      <c r="H318" s="8"/>
      <c r="I318" s="8" t="s">
        <v>1122</v>
      </c>
      <c r="J318" s="9"/>
      <c r="K318" s="8"/>
      <c r="L318" s="8"/>
    </row>
    <row r="319" spans="4:12" x14ac:dyDescent="0.25">
      <c r="D319" s="24" t="s">
        <v>309</v>
      </c>
      <c r="E319" s="10">
        <f>inpaecsa!I254</f>
        <v>106.20000000000005</v>
      </c>
      <c r="H319" s="8"/>
      <c r="I319" s="8" t="s">
        <v>1123</v>
      </c>
      <c r="J319" s="9"/>
      <c r="K319" s="8"/>
      <c r="L319" s="8"/>
    </row>
    <row r="320" spans="4:12" x14ac:dyDescent="0.25">
      <c r="D320" s="24" t="s">
        <v>1121</v>
      </c>
      <c r="E320" s="10">
        <f>familia!J292</f>
        <v>170.54019999999991</v>
      </c>
      <c r="H320" s="8"/>
      <c r="I320" s="8" t="s">
        <v>1124</v>
      </c>
      <c r="J320" s="9">
        <v>241.24</v>
      </c>
      <c r="K320" s="8"/>
      <c r="L320" s="8"/>
    </row>
    <row r="321" spans="4:12" x14ac:dyDescent="0.25">
      <c r="D321" s="24" t="s">
        <v>1158</v>
      </c>
      <c r="E321" s="10">
        <f>UNIVIAST!J164</f>
        <v>87</v>
      </c>
      <c r="H321" s="8"/>
      <c r="I321" s="8" t="s">
        <v>1128</v>
      </c>
      <c r="J321" s="9">
        <v>1008.44</v>
      </c>
      <c r="K321" s="8"/>
      <c r="L321" s="8"/>
    </row>
    <row r="322" spans="4:12" x14ac:dyDescent="0.25">
      <c r="D322" s="24" t="s">
        <v>492</v>
      </c>
      <c r="E322" s="10">
        <f>holtrans!J108</f>
        <v>208.20000000000005</v>
      </c>
      <c r="H322" s="8"/>
      <c r="I322" s="8" t="s">
        <v>1157</v>
      </c>
      <c r="J322" s="9">
        <v>800</v>
      </c>
      <c r="K322" s="8"/>
      <c r="L322" s="8"/>
    </row>
    <row r="323" spans="4:12" x14ac:dyDescent="0.25">
      <c r="D323" s="24" t="s">
        <v>1125</v>
      </c>
      <c r="E323" s="10">
        <f>nestle!I433</f>
        <v>1755.1478999999999</v>
      </c>
      <c r="H323" s="8"/>
      <c r="I323" s="8" t="s">
        <v>1072</v>
      </c>
      <c r="J323" s="9">
        <f>'OTROS GASTOS'!M73</f>
        <v>2052.34</v>
      </c>
      <c r="K323" s="8"/>
      <c r="L323" s="8"/>
    </row>
    <row r="324" spans="4:12" x14ac:dyDescent="0.25">
      <c r="D324" s="24" t="s">
        <v>1127</v>
      </c>
      <c r="E324" s="10">
        <f>'detergente '!I125</f>
        <v>0</v>
      </c>
      <c r="H324" s="8"/>
      <c r="I324" s="8" t="s">
        <v>1141</v>
      </c>
      <c r="J324" s="9">
        <f>'RASTREO CARSYNC'!J60</f>
        <v>36.1</v>
      </c>
      <c r="K324" s="8"/>
      <c r="L324" s="8"/>
    </row>
    <row r="325" spans="4:12" x14ac:dyDescent="0.25">
      <c r="D325" s="24" t="s">
        <v>579</v>
      </c>
      <c r="E325" s="10">
        <f>PARAISO!J134</f>
        <v>52.799999999999955</v>
      </c>
      <c r="H325" s="8"/>
      <c r="I325" s="8" t="s">
        <v>1140</v>
      </c>
      <c r="J325" s="9">
        <f>'RASTREO ICSSE'!J60</f>
        <v>0</v>
      </c>
      <c r="K325" s="8"/>
      <c r="L325" s="8"/>
    </row>
    <row r="326" spans="4:12" x14ac:dyDescent="0.25">
      <c r="D326" s="24" t="s">
        <v>370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24" t="s">
        <v>713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1130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698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1132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855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1155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1142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1136</v>
      </c>
      <c r="E334" s="10"/>
      <c r="H334" s="8"/>
      <c r="I334" s="8"/>
      <c r="J334" s="9"/>
      <c r="K334" s="8"/>
      <c r="L334" s="8"/>
    </row>
    <row r="335" spans="4:12" x14ac:dyDescent="0.25">
      <c r="D335" s="24" t="s">
        <v>1137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1146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19" t="s">
        <v>1147</v>
      </c>
      <c r="E337" s="321">
        <f>'RASTREO CARSYNC'!J60</f>
        <v>36.1</v>
      </c>
      <c r="H337" s="97"/>
      <c r="I337" s="294"/>
      <c r="J337" s="9"/>
      <c r="K337" s="8"/>
      <c r="L337" s="8"/>
    </row>
    <row r="338" spans="4:12" x14ac:dyDescent="0.25">
      <c r="D338" s="319" t="s">
        <v>1139</v>
      </c>
      <c r="E338" s="323">
        <f>IESS!J79</f>
        <v>703.58000000000015</v>
      </c>
      <c r="H338" s="353" t="s">
        <v>426</v>
      </c>
      <c r="I338" s="353"/>
      <c r="J338" s="65">
        <f>SUM(J314:J336)</f>
        <v>4311.1200000000008</v>
      </c>
      <c r="K338" s="8"/>
      <c r="L338" s="8"/>
    </row>
    <row r="339" spans="4:12" x14ac:dyDescent="0.25">
      <c r="D339" s="337" t="s">
        <v>726</v>
      </c>
      <c r="E339" s="351">
        <f>SUM(E316:E336)</f>
        <v>5435.8639999999996</v>
      </c>
    </row>
    <row r="340" spans="4:12" x14ac:dyDescent="0.25">
      <c r="D340" s="337"/>
      <c r="E340" s="351"/>
    </row>
    <row r="343" spans="4:12" x14ac:dyDescent="0.25">
      <c r="I343" s="342" t="s">
        <v>1111</v>
      </c>
      <c r="J343" s="342"/>
      <c r="K343" s="342"/>
    </row>
    <row r="344" spans="4:12" x14ac:dyDescent="0.25">
      <c r="H344" s="350" t="s">
        <v>276</v>
      </c>
      <c r="I344" s="350"/>
      <c r="J344" s="350"/>
      <c r="K344" s="350"/>
      <c r="L344" s="350"/>
    </row>
    <row r="345" spans="4:12" x14ac:dyDescent="0.25">
      <c r="D345" s="35" t="s">
        <v>1111</v>
      </c>
      <c r="H345" s="320" t="s">
        <v>305</v>
      </c>
      <c r="I345" s="320" t="s">
        <v>1114</v>
      </c>
      <c r="J345" s="320" t="s">
        <v>8</v>
      </c>
      <c r="K345" s="320" t="s">
        <v>1115</v>
      </c>
      <c r="L345" s="320"/>
    </row>
    <row r="346" spans="4:12" x14ac:dyDescent="0.25">
      <c r="D346" s="349" t="s">
        <v>276</v>
      </c>
      <c r="E346" s="349"/>
      <c r="H346" s="8"/>
      <c r="I346" s="8" t="s">
        <v>1117</v>
      </c>
      <c r="J346" s="9"/>
      <c r="K346" s="8"/>
      <c r="L346" s="8"/>
    </row>
    <row r="347" spans="4:12" x14ac:dyDescent="0.25">
      <c r="D347" s="14" t="s">
        <v>1112</v>
      </c>
      <c r="E347" s="14" t="s">
        <v>1113</v>
      </c>
      <c r="H347" s="8"/>
      <c r="I347" s="8" t="s">
        <v>1118</v>
      </c>
      <c r="J347" s="9"/>
      <c r="K347" s="8"/>
      <c r="L347" s="8"/>
    </row>
    <row r="348" spans="4:12" x14ac:dyDescent="0.25">
      <c r="D348" s="318" t="s">
        <v>1116</v>
      </c>
      <c r="E348" s="55">
        <f>mensualidades!G359</f>
        <v>0</v>
      </c>
      <c r="H348" s="8"/>
      <c r="I348" s="8" t="s">
        <v>1119</v>
      </c>
      <c r="J348" s="9"/>
      <c r="K348" s="8"/>
      <c r="L348" s="8"/>
    </row>
    <row r="349" spans="4:12" x14ac:dyDescent="0.25">
      <c r="D349" s="24" t="s">
        <v>19</v>
      </c>
      <c r="E349" s="10">
        <f>agripac!J389</f>
        <v>0</v>
      </c>
      <c r="H349" s="8"/>
      <c r="I349" s="8" t="s">
        <v>1159</v>
      </c>
      <c r="J349" s="9"/>
      <c r="K349" s="8"/>
      <c r="L349" s="8"/>
    </row>
    <row r="350" spans="4:12" x14ac:dyDescent="0.25">
      <c r="D350" s="24" t="s">
        <v>190</v>
      </c>
      <c r="E350" s="10">
        <f>'yupi '!I388</f>
        <v>0</v>
      </c>
      <c r="H350" s="8"/>
      <c r="I350" s="8" t="s">
        <v>1122</v>
      </c>
      <c r="J350" s="9"/>
      <c r="K350" s="8"/>
      <c r="L350" s="8"/>
    </row>
    <row r="351" spans="4:12" x14ac:dyDescent="0.25">
      <c r="D351" s="24" t="s">
        <v>309</v>
      </c>
      <c r="E351" s="10">
        <f>inpaecsa!I372</f>
        <v>0</v>
      </c>
      <c r="H351" s="8"/>
      <c r="I351" s="8" t="s">
        <v>1160</v>
      </c>
      <c r="J351" s="9">
        <v>241.29</v>
      </c>
      <c r="K351" s="8"/>
      <c r="L351" s="8"/>
    </row>
    <row r="352" spans="4:12" x14ac:dyDescent="0.25">
      <c r="D352" s="24" t="s">
        <v>1121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24" t="s">
        <v>370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24" t="s">
        <v>492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24" t="s">
        <v>1125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24" t="s">
        <v>1127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24" t="s">
        <v>579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24" t="s">
        <v>1129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24" t="s">
        <v>713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24" t="s">
        <v>1130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24" t="s">
        <v>1131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24" t="s">
        <v>1161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24" t="s">
        <v>1131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24" t="s">
        <v>1131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24" t="s">
        <v>1131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24"/>
      <c r="E366" s="10"/>
      <c r="H366" s="8"/>
      <c r="I366" s="8"/>
      <c r="J366" s="9"/>
      <c r="K366" s="8"/>
      <c r="L366" s="8"/>
    </row>
    <row r="367" spans="4:12" x14ac:dyDescent="0.25">
      <c r="D367" s="24"/>
      <c r="E367" s="10"/>
      <c r="H367" s="8"/>
      <c r="I367" s="8"/>
      <c r="J367" s="9"/>
      <c r="K367" s="8"/>
      <c r="L367" s="8"/>
    </row>
    <row r="368" spans="4:12" x14ac:dyDescent="0.25">
      <c r="D368" s="24"/>
      <c r="E368" s="10"/>
      <c r="H368" s="8"/>
      <c r="I368" s="8"/>
      <c r="J368" s="9"/>
      <c r="K368" s="8"/>
      <c r="L368" s="8"/>
    </row>
    <row r="369" spans="4:12" x14ac:dyDescent="0.25">
      <c r="D369" s="319"/>
      <c r="E369" s="321"/>
      <c r="H369" s="353" t="s">
        <v>426</v>
      </c>
      <c r="I369" s="353"/>
      <c r="J369" s="65">
        <f>SUM(J346:J368)</f>
        <v>241.29</v>
      </c>
      <c r="K369" s="8"/>
      <c r="L369" s="8"/>
    </row>
    <row r="370" spans="4:12" x14ac:dyDescent="0.25">
      <c r="D370" s="337" t="s">
        <v>726</v>
      </c>
      <c r="E370" s="351">
        <f>SUM(E348:E368)</f>
        <v>150</v>
      </c>
    </row>
    <row r="371" spans="4:12" x14ac:dyDescent="0.25">
      <c r="D371" s="337"/>
      <c r="E371" s="351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1162</v>
      </c>
      <c r="H1" s="356"/>
      <c r="I1" s="356"/>
      <c r="J1" s="356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936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1163</v>
      </c>
      <c r="C3" s="324">
        <f>utilidad!E32</f>
        <v>4529.1264000000001</v>
      </c>
      <c r="D3" s="324" t="e">
        <f>utilidad!E63</f>
        <v>#REF!</v>
      </c>
      <c r="E3" s="324">
        <f>utilidad!E94</f>
        <v>4925.3713000000007</v>
      </c>
      <c r="F3" s="324">
        <f>utilidad!E126</f>
        <v>5023.0434999999998</v>
      </c>
      <c r="G3" s="324">
        <f>utilidad!E156</f>
        <v>5221.0058999999992</v>
      </c>
      <c r="H3" s="324">
        <f>utilidad!E187</f>
        <v>5457.1655000000001</v>
      </c>
      <c r="I3" s="324">
        <f>utilidad!E217</f>
        <v>6009.0315000000019</v>
      </c>
      <c r="J3" s="324">
        <f>utilidad!E247</f>
        <v>9098.3098999999966</v>
      </c>
      <c r="K3" s="324">
        <f>utilidad!E277</f>
        <v>6701.1801999999971</v>
      </c>
      <c r="L3" s="324">
        <f>utilidad!E308</f>
        <v>6330.3911279999984</v>
      </c>
      <c r="M3" s="324">
        <f>utilidad!E339</f>
        <v>5435.8639999999996</v>
      </c>
      <c r="N3" s="324">
        <f>utilidad!E370</f>
        <v>150</v>
      </c>
    </row>
    <row r="4" spans="2:15" x14ac:dyDescent="0.25">
      <c r="B4" s="35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</row>
    <row r="5" spans="2:15" x14ac:dyDescent="0.25">
      <c r="B5" s="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</row>
    <row r="6" spans="2:15" x14ac:dyDescent="0.25">
      <c r="B6" s="35" t="s">
        <v>1164</v>
      </c>
      <c r="C6" s="325">
        <f t="shared" ref="C6:N6" si="0">SUM(C3:C5)</f>
        <v>4529.1264000000001</v>
      </c>
      <c r="D6" s="325" t="e">
        <f t="shared" si="0"/>
        <v>#REF!</v>
      </c>
      <c r="E6" s="325">
        <f t="shared" si="0"/>
        <v>4925.3713000000007</v>
      </c>
      <c r="F6" s="325">
        <f t="shared" si="0"/>
        <v>5023.0434999999998</v>
      </c>
      <c r="G6" s="325">
        <f t="shared" si="0"/>
        <v>5221.0058999999992</v>
      </c>
      <c r="H6" s="325">
        <f t="shared" si="0"/>
        <v>5457.1655000000001</v>
      </c>
      <c r="I6" s="325">
        <f t="shared" si="0"/>
        <v>6009.0315000000019</v>
      </c>
      <c r="J6" s="325">
        <f t="shared" si="0"/>
        <v>9098.3098999999966</v>
      </c>
      <c r="K6" s="325">
        <f t="shared" si="0"/>
        <v>6701.1801999999971</v>
      </c>
      <c r="L6" s="325">
        <f t="shared" si="0"/>
        <v>6330.3911279999984</v>
      </c>
      <c r="M6" s="325">
        <f t="shared" si="0"/>
        <v>5435.8639999999996</v>
      </c>
      <c r="N6" s="325">
        <f t="shared" si="0"/>
        <v>150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1165</v>
      </c>
      <c r="C8" s="326">
        <f>utilidad!J32</f>
        <v>3313.67</v>
      </c>
      <c r="D8" s="326">
        <f>utilidad!J64</f>
        <v>3776.38</v>
      </c>
      <c r="E8" s="326">
        <f>utilidad!J94</f>
        <v>3693.35</v>
      </c>
      <c r="F8" s="326">
        <f>utilidad!J125</f>
        <v>3644.8100000000004</v>
      </c>
      <c r="G8" s="326">
        <f>utilidad!J156</f>
        <v>4130.47</v>
      </c>
      <c r="H8" s="326">
        <f>utilidad!J186</f>
        <v>3760.8699999999994</v>
      </c>
      <c r="I8" s="326">
        <f>utilidad!J216</f>
        <v>3841.89</v>
      </c>
      <c r="J8" s="326">
        <f>utilidad!J246</f>
        <v>9357.64</v>
      </c>
      <c r="K8" s="326">
        <f>utilidad!J276</f>
        <v>9038.3900000000012</v>
      </c>
      <c r="L8" s="326">
        <f>utilidad!J306</f>
        <v>5508.6900000000005</v>
      </c>
      <c r="M8" s="326">
        <f>utilidad!J338</f>
        <v>4311.1200000000008</v>
      </c>
      <c r="N8" s="326">
        <f>utilidad!J369</f>
        <v>241.29</v>
      </c>
    </row>
    <row r="9" spans="2:15" x14ac:dyDescent="0.25">
      <c r="B9" s="35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</row>
    <row r="10" spans="2:15" x14ac:dyDescent="0.25">
      <c r="B10" s="35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</row>
    <row r="11" spans="2:15" x14ac:dyDescent="0.25">
      <c r="B11" s="35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</row>
    <row r="12" spans="2:15" x14ac:dyDescent="0.25">
      <c r="B12" s="35" t="s">
        <v>1166</v>
      </c>
      <c r="C12" s="327">
        <f t="shared" ref="C12:N12" si="1">SUM(C8:C11)</f>
        <v>3313.67</v>
      </c>
      <c r="D12" s="327">
        <f t="shared" si="1"/>
        <v>3776.38</v>
      </c>
      <c r="E12" s="327">
        <f t="shared" si="1"/>
        <v>3693.35</v>
      </c>
      <c r="F12" s="327">
        <f t="shared" si="1"/>
        <v>3644.8100000000004</v>
      </c>
      <c r="G12" s="327">
        <f t="shared" si="1"/>
        <v>4130.47</v>
      </c>
      <c r="H12" s="327">
        <f t="shared" si="1"/>
        <v>3760.8699999999994</v>
      </c>
      <c r="I12" s="327">
        <f t="shared" si="1"/>
        <v>3841.89</v>
      </c>
      <c r="J12" s="327">
        <f t="shared" si="1"/>
        <v>9357.64</v>
      </c>
      <c r="K12" s="327">
        <f t="shared" si="1"/>
        <v>9038.3900000000012</v>
      </c>
      <c r="L12" s="327">
        <f t="shared" si="1"/>
        <v>5508.6900000000005</v>
      </c>
      <c r="M12" s="327">
        <f t="shared" si="1"/>
        <v>4311.1200000000008</v>
      </c>
      <c r="N12" s="327">
        <f t="shared" si="1"/>
        <v>241.29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1113</v>
      </c>
      <c r="C15" s="328">
        <f>C6-C12</f>
        <v>1215.4564</v>
      </c>
      <c r="D15" s="328" t="e">
        <f t="shared" ref="D15:N15" si="2">D6-D8</f>
        <v>#REF!</v>
      </c>
      <c r="E15" s="328">
        <f t="shared" si="2"/>
        <v>1232.0213000000008</v>
      </c>
      <c r="F15" s="328">
        <f t="shared" si="2"/>
        <v>1378.2334999999994</v>
      </c>
      <c r="G15" s="328">
        <f t="shared" si="2"/>
        <v>1090.5358999999989</v>
      </c>
      <c r="H15" s="328">
        <f t="shared" si="2"/>
        <v>1696.2955000000006</v>
      </c>
      <c r="I15" s="328">
        <f t="shared" si="2"/>
        <v>2167.141500000002</v>
      </c>
      <c r="J15" s="328">
        <f t="shared" si="2"/>
        <v>-259.33010000000286</v>
      </c>
      <c r="K15" s="328">
        <f t="shared" si="2"/>
        <v>-2337.2098000000042</v>
      </c>
      <c r="L15" s="328">
        <f t="shared" si="2"/>
        <v>821.70112799999788</v>
      </c>
      <c r="M15" s="328">
        <f t="shared" si="2"/>
        <v>1124.7439999999988</v>
      </c>
      <c r="N15" s="328">
        <f t="shared" si="2"/>
        <v>-91.289999999999992</v>
      </c>
      <c r="O15" s="60" t="e">
        <f>SUM(C15:N15)</f>
        <v>#REF!</v>
      </c>
    </row>
    <row r="16" spans="2:15" x14ac:dyDescent="0.25">
      <c r="C16" s="60"/>
      <c r="D16" s="60"/>
      <c r="E16" s="60"/>
      <c r="F16" s="60"/>
      <c r="G16" s="60"/>
      <c r="H16" s="60"/>
      <c r="I16" s="60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6" zoomScale="80" zoomScaleNormal="80" workbookViewId="0">
      <selection activeCell="V225" sqref="V225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305</v>
      </c>
      <c r="B2" s="4" t="s">
        <v>3</v>
      </c>
      <c r="C2" s="4" t="s">
        <v>150</v>
      </c>
      <c r="D2" s="4" t="s">
        <v>6</v>
      </c>
      <c r="E2" s="4" t="s">
        <v>306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305</v>
      </c>
      <c r="O2" s="4" t="s">
        <v>3</v>
      </c>
      <c r="P2" s="4" t="s">
        <v>150</v>
      </c>
      <c r="Q2" s="4" t="s">
        <v>6</v>
      </c>
      <c r="R2" s="4" t="s">
        <v>306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307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308</v>
      </c>
      <c r="P3" s="8" t="s">
        <v>309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307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308</v>
      </c>
      <c r="P4" s="8" t="s">
        <v>309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307</v>
      </c>
      <c r="D5" s="8" t="s">
        <v>310</v>
      </c>
      <c r="E5" s="115">
        <v>30321269</v>
      </c>
      <c r="F5" s="98">
        <v>262.66000000000003</v>
      </c>
      <c r="G5" s="8" t="s">
        <v>311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309</v>
      </c>
      <c r="Q5" s="8" t="s">
        <v>312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307</v>
      </c>
      <c r="D6" s="8" t="s">
        <v>310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309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307</v>
      </c>
      <c r="D7" s="8" t="s">
        <v>310</v>
      </c>
      <c r="E7" s="115">
        <v>30321689</v>
      </c>
      <c r="F7" s="98">
        <v>262.66000000000003</v>
      </c>
      <c r="G7" s="8" t="s">
        <v>311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309</v>
      </c>
      <c r="Q7" s="8" t="s">
        <v>313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31" t="s">
        <v>65</v>
      </c>
      <c r="F38" s="331"/>
      <c r="G38" s="331"/>
      <c r="H38" s="331"/>
      <c r="I38" s="29">
        <f>F37-I36</f>
        <v>73.396400000000085</v>
      </c>
      <c r="J38" s="44"/>
      <c r="R38" s="331" t="s">
        <v>65</v>
      </c>
      <c r="S38" s="331"/>
      <c r="T38" s="331"/>
      <c r="U38" s="331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305</v>
      </c>
      <c r="B44" s="4" t="s">
        <v>3</v>
      </c>
      <c r="C44" s="4" t="s">
        <v>150</v>
      </c>
      <c r="D44" s="4" t="s">
        <v>6</v>
      </c>
      <c r="E44" s="4" t="s">
        <v>306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305</v>
      </c>
      <c r="O44" s="4" t="s">
        <v>3</v>
      </c>
      <c r="P44" s="4" t="s">
        <v>150</v>
      </c>
      <c r="Q44" s="4" t="s">
        <v>6</v>
      </c>
      <c r="R44" s="4" t="s">
        <v>306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314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315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314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314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314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314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314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314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31" t="s">
        <v>65</v>
      </c>
      <c r="F80" s="331"/>
      <c r="G80" s="331"/>
      <c r="H80" s="331"/>
      <c r="I80" s="29">
        <f>F79-I78</f>
        <v>116.23340000000007</v>
      </c>
      <c r="R80" s="331" t="s">
        <v>65</v>
      </c>
      <c r="S80" s="331"/>
      <c r="T80" s="331"/>
      <c r="U80" s="331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305</v>
      </c>
      <c r="B88" s="4" t="s">
        <v>3</v>
      </c>
      <c r="C88" s="4" t="s">
        <v>150</v>
      </c>
      <c r="D88" s="4" t="s">
        <v>6</v>
      </c>
      <c r="E88" s="4" t="s">
        <v>306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305</v>
      </c>
      <c r="O88" s="4" t="s">
        <v>3</v>
      </c>
      <c r="P88" s="4" t="s">
        <v>150</v>
      </c>
      <c r="Q88" s="4" t="s">
        <v>6</v>
      </c>
      <c r="R88" s="4" t="s">
        <v>306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316</v>
      </c>
      <c r="D89" s="8" t="s">
        <v>310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314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314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314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314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314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314</v>
      </c>
      <c r="D92" s="8" t="s">
        <v>72</v>
      </c>
      <c r="E92" s="8">
        <v>30329197</v>
      </c>
      <c r="F92" s="26">
        <v>230</v>
      </c>
      <c r="G92" s="8" t="s">
        <v>317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314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314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314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31" t="s">
        <v>65</v>
      </c>
      <c r="F123" s="331"/>
      <c r="G123" s="331"/>
      <c r="H123" s="331"/>
      <c r="I123" s="29">
        <f>F122-I121</f>
        <v>61.100000000000023</v>
      </c>
      <c r="R123" s="331" t="s">
        <v>65</v>
      </c>
      <c r="S123" s="331"/>
      <c r="T123" s="331"/>
      <c r="U123" s="331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305</v>
      </c>
      <c r="B132" s="4" t="s">
        <v>3</v>
      </c>
      <c r="C132" s="4" t="s">
        <v>150</v>
      </c>
      <c r="D132" s="4" t="s">
        <v>6</v>
      </c>
      <c r="E132" s="4" t="s">
        <v>306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305</v>
      </c>
      <c r="O132" s="4" t="s">
        <v>3</v>
      </c>
      <c r="P132" s="4" t="s">
        <v>150</v>
      </c>
      <c r="Q132" s="4" t="s">
        <v>6</v>
      </c>
      <c r="R132" s="4" t="s">
        <v>306</v>
      </c>
      <c r="S132" s="4" t="s">
        <v>8</v>
      </c>
      <c r="T132" s="4" t="s">
        <v>4</v>
      </c>
      <c r="U132" s="4" t="s">
        <v>318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314</v>
      </c>
      <c r="D133" s="8" t="s">
        <v>319</v>
      </c>
      <c r="E133" s="122">
        <v>30333722</v>
      </c>
      <c r="F133" s="26">
        <v>230</v>
      </c>
      <c r="G133" s="8" t="s">
        <v>320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321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314</v>
      </c>
      <c r="D134" s="12" t="s">
        <v>319</v>
      </c>
      <c r="E134" s="123">
        <v>30331238</v>
      </c>
      <c r="F134" s="45">
        <v>230</v>
      </c>
      <c r="G134" s="14" t="s">
        <v>18</v>
      </c>
      <c r="H134" s="8" t="s">
        <v>322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314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314</v>
      </c>
      <c r="D136" s="8" t="s">
        <v>323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314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31" t="s">
        <v>65</v>
      </c>
      <c r="F168" s="331"/>
      <c r="G168" s="331"/>
      <c r="H168" s="331"/>
      <c r="I168" s="29">
        <f>F167-I166</f>
        <v>100.30079999999998</v>
      </c>
      <c r="R168" s="331" t="s">
        <v>65</v>
      </c>
      <c r="S168" s="331"/>
      <c r="T168" s="331"/>
      <c r="U168" s="331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305</v>
      </c>
      <c r="B175" s="4" t="s">
        <v>3</v>
      </c>
      <c r="C175" s="4" t="s">
        <v>150</v>
      </c>
      <c r="D175" s="4" t="s">
        <v>6</v>
      </c>
      <c r="E175" s="4" t="s">
        <v>306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305</v>
      </c>
      <c r="O175" s="4" t="s">
        <v>3</v>
      </c>
      <c r="P175" s="4" t="s">
        <v>150</v>
      </c>
      <c r="Q175" s="4" t="s">
        <v>6</v>
      </c>
      <c r="R175" s="4" t="s">
        <v>306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309</v>
      </c>
      <c r="D176" s="8" t="s">
        <v>324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309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309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309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325</v>
      </c>
      <c r="C179" s="8" t="s">
        <v>309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309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31" t="s">
        <v>65</v>
      </c>
      <c r="F211" s="331"/>
      <c r="G211" s="331"/>
      <c r="H211" s="331"/>
      <c r="I211" s="29">
        <f>F210-I209</f>
        <v>101.67750000000001</v>
      </c>
      <c r="R211" s="331" t="s">
        <v>65</v>
      </c>
      <c r="S211" s="331"/>
      <c r="T211" s="331"/>
      <c r="U211" s="331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305</v>
      </c>
      <c r="B218" s="4" t="s">
        <v>3</v>
      </c>
      <c r="C218" s="4" t="s">
        <v>150</v>
      </c>
      <c r="D218" s="4" t="s">
        <v>6</v>
      </c>
      <c r="E218" s="4" t="s">
        <v>306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305</v>
      </c>
      <c r="O218" s="4" t="s">
        <v>3</v>
      </c>
      <c r="P218" s="4" t="s">
        <v>150</v>
      </c>
      <c r="Q218" s="4" t="s">
        <v>6</v>
      </c>
      <c r="R218" s="4" t="s">
        <v>306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309</v>
      </c>
      <c r="D219" s="8" t="s">
        <v>326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309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309</v>
      </c>
      <c r="D220" s="8" t="s">
        <v>326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309</v>
      </c>
      <c r="Q220" s="8" t="s">
        <v>28</v>
      </c>
      <c r="R220" s="120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309</v>
      </c>
      <c r="D221" s="8" t="s">
        <v>326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309</v>
      </c>
      <c r="Q221" s="8" t="s">
        <v>28</v>
      </c>
      <c r="R221" s="115">
        <v>30340733</v>
      </c>
      <c r="S221" s="26">
        <v>230</v>
      </c>
      <c r="T221" s="8" t="s">
        <v>327</v>
      </c>
      <c r="U221" s="8"/>
      <c r="V221" s="26">
        <v>210</v>
      </c>
      <c r="W221" s="8"/>
      <c r="X221" s="8"/>
    </row>
    <row r="222" spans="1:24" x14ac:dyDescent="0.25">
      <c r="A222" s="7">
        <v>45240</v>
      </c>
      <c r="B222" s="8" t="s">
        <v>328</v>
      </c>
      <c r="C222" s="8" t="s">
        <v>309</v>
      </c>
      <c r="D222" s="8" t="s">
        <v>326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6" t="s">
        <v>301</v>
      </c>
      <c r="O222" s="8" t="s">
        <v>231</v>
      </c>
      <c r="P222" s="8" t="s">
        <v>309</v>
      </c>
      <c r="Q222" s="8" t="s">
        <v>28</v>
      </c>
      <c r="R222" s="115"/>
      <c r="S222" s="26">
        <v>230</v>
      </c>
      <c r="T222" s="8" t="s">
        <v>45</v>
      </c>
      <c r="U222" s="8"/>
      <c r="V222" s="26">
        <v>210</v>
      </c>
      <c r="W222" s="8"/>
      <c r="X222" s="8"/>
    </row>
    <row r="223" spans="1:24" x14ac:dyDescent="0.25">
      <c r="A223" s="7">
        <v>45240</v>
      </c>
      <c r="B223" s="8" t="s">
        <v>135</v>
      </c>
      <c r="C223" s="8" t="s">
        <v>309</v>
      </c>
      <c r="D223" s="8" t="s">
        <v>326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309</v>
      </c>
      <c r="Q223" s="8" t="s">
        <v>28</v>
      </c>
      <c r="R223" s="115"/>
      <c r="S223" s="26">
        <v>230</v>
      </c>
      <c r="T223" s="8" t="s">
        <v>55</v>
      </c>
      <c r="U223" s="8"/>
      <c r="V223" s="26">
        <v>210</v>
      </c>
      <c r="W223" s="8"/>
      <c r="X223" s="8"/>
    </row>
    <row r="224" spans="1:24" x14ac:dyDescent="0.25">
      <c r="A224" s="7">
        <v>45254</v>
      </c>
      <c r="B224" s="8" t="s">
        <v>288</v>
      </c>
      <c r="C224" s="8" t="s">
        <v>309</v>
      </c>
      <c r="D224" s="8" t="s">
        <v>326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309</v>
      </c>
      <c r="Q224" s="8" t="s">
        <v>28</v>
      </c>
      <c r="R224" s="115"/>
      <c r="S224" s="26">
        <v>230</v>
      </c>
      <c r="T224" s="8" t="s">
        <v>46</v>
      </c>
      <c r="U224" s="8"/>
      <c r="V224" s="26">
        <v>210</v>
      </c>
      <c r="W224" s="8"/>
      <c r="X224" s="8"/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15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1380</v>
      </c>
      <c r="T252" s="26"/>
      <c r="U252" s="26"/>
      <c r="V252" s="26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1366.2</v>
      </c>
      <c r="W253" s="118"/>
      <c r="X253" s="8"/>
    </row>
    <row r="254" spans="1:24" x14ac:dyDescent="0.25">
      <c r="E254" s="331" t="s">
        <v>65</v>
      </c>
      <c r="F254" s="331"/>
      <c r="G254" s="331"/>
      <c r="H254" s="331"/>
      <c r="I254" s="29">
        <f>F253-I252</f>
        <v>106.20000000000005</v>
      </c>
      <c r="R254" s="331" t="s">
        <v>65</v>
      </c>
      <c r="S254" s="331"/>
      <c r="T254" s="331"/>
      <c r="U254" s="331"/>
      <c r="V254" s="29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107">
        <v>45276</v>
      </c>
      <c r="B1" s="8" t="s">
        <v>259</v>
      </c>
      <c r="C1" s="8" t="s">
        <v>27</v>
      </c>
      <c r="D1" s="8" t="s">
        <v>132</v>
      </c>
      <c r="E1" s="8" t="s">
        <v>469</v>
      </c>
      <c r="F1" s="112">
        <v>7807026469</v>
      </c>
      <c r="G1" s="10">
        <v>560</v>
      </c>
      <c r="H1" s="10">
        <v>520</v>
      </c>
    </row>
    <row r="2" spans="1:8" x14ac:dyDescent="0.25">
      <c r="A2" s="107">
        <v>45279</v>
      </c>
      <c r="B2" s="8" t="s">
        <v>271</v>
      </c>
      <c r="C2" s="8" t="s">
        <v>676</v>
      </c>
      <c r="D2" s="8" t="s">
        <v>132</v>
      </c>
      <c r="E2" s="8" t="s">
        <v>264</v>
      </c>
      <c r="F2" s="112">
        <v>7807026514</v>
      </c>
      <c r="G2" s="10">
        <v>560</v>
      </c>
      <c r="H2" s="10">
        <v>520</v>
      </c>
    </row>
    <row r="3" spans="1:8" x14ac:dyDescent="0.25">
      <c r="A3" s="107">
        <v>45280</v>
      </c>
      <c r="B3" s="8" t="s">
        <v>220</v>
      </c>
      <c r="C3" s="8"/>
      <c r="D3" s="8" t="s">
        <v>132</v>
      </c>
      <c r="E3" s="8" t="s">
        <v>203</v>
      </c>
      <c r="F3" s="112">
        <v>7820001217</v>
      </c>
      <c r="G3" s="10">
        <v>595</v>
      </c>
      <c r="H3" s="10">
        <v>550</v>
      </c>
    </row>
    <row r="4" spans="1:8" x14ac:dyDescent="0.25">
      <c r="A4" s="107">
        <v>45280</v>
      </c>
      <c r="B4" s="8" t="s">
        <v>259</v>
      </c>
      <c r="C4" s="8" t="s">
        <v>27</v>
      </c>
      <c r="D4" s="8" t="s">
        <v>132</v>
      </c>
      <c r="E4" s="8" t="s">
        <v>203</v>
      </c>
      <c r="F4" s="112">
        <v>7820001217</v>
      </c>
      <c r="G4" s="10">
        <v>595</v>
      </c>
      <c r="H4" s="10">
        <v>520</v>
      </c>
    </row>
    <row r="5" spans="1:8" x14ac:dyDescent="0.25">
      <c r="G5" s="329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82" zoomScale="80" zoomScaleNormal="80" workbookViewId="0">
      <selection activeCell="J306" sqref="J306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35" t="s">
        <v>0</v>
      </c>
      <c r="C1" s="335"/>
      <c r="D1" s="335"/>
      <c r="E1" s="335"/>
    </row>
    <row r="2" spans="1:10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329</v>
      </c>
      <c r="I2" s="4"/>
      <c r="J2" s="4" t="s">
        <v>330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31" t="s">
        <v>65</v>
      </c>
      <c r="G24" s="331"/>
      <c r="H24" s="331"/>
      <c r="I24" s="331"/>
      <c r="J24" s="127">
        <f>G23-J22</f>
        <v>0</v>
      </c>
    </row>
    <row r="29" spans="1:10" ht="27" x14ac:dyDescent="0.35">
      <c r="B29" s="335" t="s">
        <v>1</v>
      </c>
      <c r="C29" s="335"/>
      <c r="D29" s="335"/>
      <c r="E29" s="335"/>
    </row>
    <row r="30" spans="1:10" x14ac:dyDescent="0.25">
      <c r="A30" s="4" t="s">
        <v>305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329</v>
      </c>
      <c r="I30" s="4" t="s">
        <v>11</v>
      </c>
      <c r="J30" s="4" t="s">
        <v>330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316</v>
      </c>
      <c r="E31" s="8" t="s">
        <v>331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332</v>
      </c>
      <c r="D32" s="8" t="s">
        <v>316</v>
      </c>
      <c r="E32" s="8" t="s">
        <v>331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31" t="s">
        <v>65</v>
      </c>
      <c r="G52" s="331"/>
      <c r="H52" s="331"/>
      <c r="I52" s="331"/>
      <c r="J52" s="127">
        <f>G51-J50</f>
        <v>17</v>
      </c>
    </row>
    <row r="56" spans="1:10" ht="27" x14ac:dyDescent="0.35">
      <c r="B56" s="335" t="s">
        <v>66</v>
      </c>
      <c r="C56" s="335"/>
      <c r="D56" s="335"/>
      <c r="E56" s="335"/>
    </row>
    <row r="57" spans="1:10" x14ac:dyDescent="0.25">
      <c r="A57" s="4" t="s">
        <v>305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329</v>
      </c>
      <c r="I57" s="4" t="s">
        <v>333</v>
      </c>
      <c r="J57" s="4" t="s">
        <v>330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316</v>
      </c>
      <c r="E58" s="8" t="s">
        <v>84</v>
      </c>
      <c r="F58" s="128">
        <v>30324220</v>
      </c>
      <c r="G58" s="26">
        <v>150</v>
      </c>
      <c r="H58" s="129"/>
      <c r="I58" s="130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334</v>
      </c>
      <c r="E59" s="8" t="s">
        <v>335</v>
      </c>
      <c r="F59" s="128">
        <v>30324479</v>
      </c>
      <c r="G59" s="131">
        <v>326.52999999999997</v>
      </c>
      <c r="H59" s="129"/>
      <c r="I59" s="130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334</v>
      </c>
      <c r="E60" s="8" t="s">
        <v>335</v>
      </c>
      <c r="F60" s="128">
        <v>30324478</v>
      </c>
      <c r="G60" s="131">
        <v>326.52999999999997</v>
      </c>
      <c r="H60" s="129"/>
      <c r="I60" s="130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336</v>
      </c>
      <c r="E61" s="8" t="s">
        <v>337</v>
      </c>
      <c r="F61" s="132">
        <v>30325116</v>
      </c>
      <c r="G61" s="131">
        <v>346.5</v>
      </c>
      <c r="H61" s="129"/>
      <c r="I61" s="130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338</v>
      </c>
      <c r="E62" s="8" t="s">
        <v>339</v>
      </c>
      <c r="F62" s="132">
        <v>30325061</v>
      </c>
      <c r="G62" s="26">
        <v>116.4</v>
      </c>
      <c r="H62" s="129"/>
      <c r="I62" s="130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31" t="s">
        <v>65</v>
      </c>
      <c r="G79" s="331"/>
      <c r="H79" s="331"/>
      <c r="I79" s="331"/>
      <c r="J79" s="127">
        <f>G78-J77</f>
        <v>88.300400000000081</v>
      </c>
    </row>
    <row r="82" spans="1:10" ht="27" x14ac:dyDescent="0.35">
      <c r="B82" s="335" t="s">
        <v>340</v>
      </c>
      <c r="C82" s="335"/>
      <c r="D82" s="335"/>
      <c r="E82" s="335"/>
    </row>
    <row r="83" spans="1:10" x14ac:dyDescent="0.25">
      <c r="A83" s="4" t="s">
        <v>305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329</v>
      </c>
      <c r="I83" s="4" t="s">
        <v>333</v>
      </c>
      <c r="J83" s="4" t="s">
        <v>330</v>
      </c>
    </row>
    <row r="84" spans="1:10" x14ac:dyDescent="0.25">
      <c r="A84" s="7"/>
      <c r="B84" s="8"/>
      <c r="C84" s="8"/>
      <c r="D84" s="8"/>
      <c r="E84" s="8"/>
      <c r="F84" s="128"/>
      <c r="G84" s="26"/>
      <c r="H84" s="129"/>
      <c r="I84" s="130"/>
      <c r="J84" s="26"/>
    </row>
    <row r="85" spans="1:10" x14ac:dyDescent="0.25">
      <c r="A85" s="7"/>
      <c r="B85" s="8"/>
      <c r="C85" s="8"/>
      <c r="D85" s="8"/>
      <c r="E85" s="8"/>
      <c r="F85" s="128"/>
      <c r="G85" s="131"/>
      <c r="H85" s="129"/>
      <c r="I85" s="130"/>
      <c r="J85" s="26"/>
    </row>
    <row r="86" spans="1:10" x14ac:dyDescent="0.25">
      <c r="A86" s="7"/>
      <c r="B86" s="8"/>
      <c r="C86" s="8"/>
      <c r="D86" s="8"/>
      <c r="E86" s="8"/>
      <c r="F86" s="128"/>
      <c r="G86" s="131"/>
      <c r="H86" s="129"/>
      <c r="I86" s="130"/>
      <c r="J86" s="26"/>
    </row>
    <row r="87" spans="1:10" x14ac:dyDescent="0.25">
      <c r="A87" s="7"/>
      <c r="B87" s="8"/>
      <c r="C87" s="8"/>
      <c r="D87" s="8"/>
      <c r="E87" s="8"/>
      <c r="F87" s="132"/>
      <c r="G87" s="131"/>
      <c r="H87" s="129"/>
      <c r="I87" s="130"/>
      <c r="J87" s="26"/>
    </row>
    <row r="88" spans="1:10" x14ac:dyDescent="0.25">
      <c r="A88" s="7"/>
      <c r="B88" s="8"/>
      <c r="C88" s="8"/>
      <c r="D88" s="8"/>
      <c r="E88" s="8"/>
      <c r="F88" s="132"/>
      <c r="G88" s="26"/>
      <c r="H88" s="129"/>
      <c r="I88" s="130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31" t="s">
        <v>65</v>
      </c>
      <c r="G105" s="331"/>
      <c r="H105" s="331"/>
      <c r="I105" s="331"/>
      <c r="J105" s="127">
        <f>G104-J103</f>
        <v>0</v>
      </c>
    </row>
    <row r="108" spans="1:10" ht="27" x14ac:dyDescent="0.35">
      <c r="B108" s="335" t="s">
        <v>191</v>
      </c>
      <c r="C108" s="335"/>
      <c r="D108" s="335"/>
      <c r="E108" s="335"/>
    </row>
    <row r="109" spans="1:10" x14ac:dyDescent="0.25">
      <c r="A109" s="4" t="s">
        <v>305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329</v>
      </c>
      <c r="I109" s="4" t="s">
        <v>333</v>
      </c>
      <c r="J109" s="4" t="s">
        <v>330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316</v>
      </c>
      <c r="E110" s="115" t="s">
        <v>72</v>
      </c>
      <c r="F110" s="130">
        <v>30328810</v>
      </c>
      <c r="G110" s="133">
        <v>150</v>
      </c>
      <c r="H110" s="129"/>
      <c r="I110" s="130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316</v>
      </c>
      <c r="E111" s="115" t="s">
        <v>72</v>
      </c>
      <c r="F111" s="130">
        <v>30328871</v>
      </c>
      <c r="G111" s="90">
        <v>150</v>
      </c>
      <c r="H111" s="129"/>
      <c r="I111" s="130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316</v>
      </c>
      <c r="E112" s="8" t="s">
        <v>341</v>
      </c>
      <c r="F112" s="132">
        <v>30329171</v>
      </c>
      <c r="G112" s="134">
        <v>250</v>
      </c>
      <c r="H112" s="129"/>
      <c r="I112" s="130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316</v>
      </c>
      <c r="E113" s="8" t="s">
        <v>72</v>
      </c>
      <c r="F113" s="122">
        <v>30329228</v>
      </c>
      <c r="G113" s="134">
        <v>150</v>
      </c>
      <c r="H113" s="129"/>
      <c r="I113" s="130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316</v>
      </c>
      <c r="E114" s="8" t="s">
        <v>16</v>
      </c>
      <c r="F114" s="132">
        <v>30329228</v>
      </c>
      <c r="G114" s="135">
        <v>150</v>
      </c>
      <c r="H114" s="129"/>
      <c r="I114" s="130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31" t="s">
        <v>65</v>
      </c>
      <c r="G131" s="331"/>
      <c r="H131" s="331"/>
      <c r="I131" s="331"/>
      <c r="J131" s="127">
        <f>G130-J129</f>
        <v>41.5</v>
      </c>
    </row>
    <row r="136" spans="1:10" ht="27" x14ac:dyDescent="0.35">
      <c r="B136" s="335" t="s">
        <v>342</v>
      </c>
      <c r="C136" s="335"/>
      <c r="D136" s="335"/>
      <c r="E136" s="335"/>
    </row>
    <row r="137" spans="1:10" x14ac:dyDescent="0.25">
      <c r="A137" s="4" t="s">
        <v>305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329</v>
      </c>
      <c r="I137" s="4" t="s">
        <v>333</v>
      </c>
      <c r="J137" s="4" t="s">
        <v>330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343</v>
      </c>
      <c r="E138" s="115" t="s">
        <v>72</v>
      </c>
      <c r="F138" s="130">
        <v>30329510</v>
      </c>
      <c r="G138" s="133">
        <v>150</v>
      </c>
      <c r="H138" s="129"/>
      <c r="I138" s="130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334</v>
      </c>
      <c r="E139" s="115" t="s">
        <v>72</v>
      </c>
      <c r="F139" s="130">
        <v>30330047</v>
      </c>
      <c r="G139" s="90">
        <v>299.25</v>
      </c>
      <c r="H139" s="129"/>
      <c r="I139" s="130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343</v>
      </c>
      <c r="E140" s="8" t="s">
        <v>344</v>
      </c>
      <c r="F140" s="132">
        <v>30330028</v>
      </c>
      <c r="G140" s="134">
        <v>150</v>
      </c>
      <c r="H140" s="129"/>
      <c r="I140" s="130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2"/>
      <c r="G141" s="134"/>
      <c r="H141" s="129"/>
      <c r="I141" s="130"/>
      <c r="J141" s="26"/>
    </row>
    <row r="142" spans="1:10" x14ac:dyDescent="0.25">
      <c r="A142" s="7"/>
      <c r="B142" s="8"/>
      <c r="C142" s="8"/>
      <c r="D142" s="8"/>
      <c r="E142" s="8"/>
      <c r="F142" s="132"/>
      <c r="G142" s="135"/>
      <c r="H142" s="129"/>
      <c r="I142" s="130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31" t="s">
        <v>65</v>
      </c>
      <c r="G159" s="331"/>
      <c r="H159" s="331"/>
      <c r="I159" s="331"/>
      <c r="J159" s="127">
        <f>G158-J157</f>
        <v>-16.74249999999995</v>
      </c>
    </row>
    <row r="162" spans="1:10" ht="27" x14ac:dyDescent="0.35">
      <c r="B162" s="335" t="s">
        <v>120</v>
      </c>
      <c r="C162" s="335"/>
      <c r="D162" s="335"/>
      <c r="E162" s="335"/>
    </row>
    <row r="163" spans="1:10" x14ac:dyDescent="0.25">
      <c r="A163" s="4" t="s">
        <v>305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329</v>
      </c>
      <c r="I163" s="4" t="s">
        <v>333</v>
      </c>
      <c r="J163" s="4" t="s">
        <v>330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345</v>
      </c>
      <c r="E164" s="115" t="s">
        <v>72</v>
      </c>
      <c r="F164" s="115">
        <v>30331118</v>
      </c>
      <c r="G164" s="90">
        <v>150</v>
      </c>
      <c r="H164" s="129"/>
      <c r="I164" s="130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345</v>
      </c>
      <c r="E165" s="115" t="s">
        <v>72</v>
      </c>
      <c r="F165" s="115">
        <v>30331119</v>
      </c>
      <c r="G165" s="90">
        <v>150</v>
      </c>
      <c r="H165" s="129"/>
      <c r="I165" s="130">
        <v>619</v>
      </c>
      <c r="J165" s="26">
        <v>130</v>
      </c>
    </row>
    <row r="166" spans="1:10" x14ac:dyDescent="0.25">
      <c r="A166" s="7">
        <v>45111</v>
      </c>
      <c r="B166" s="8" t="s">
        <v>346</v>
      </c>
      <c r="C166" s="8" t="s">
        <v>85</v>
      </c>
      <c r="D166" s="8" t="s">
        <v>345</v>
      </c>
      <c r="E166" s="8" t="s">
        <v>72</v>
      </c>
      <c r="F166" s="115">
        <v>30331117</v>
      </c>
      <c r="G166" s="134">
        <v>150</v>
      </c>
      <c r="H166" s="129"/>
      <c r="I166" s="130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345</v>
      </c>
      <c r="E167" s="8" t="s">
        <v>347</v>
      </c>
      <c r="F167" s="122">
        <v>30332838</v>
      </c>
      <c r="G167" s="134">
        <v>351.08</v>
      </c>
      <c r="H167" s="129"/>
      <c r="I167" s="130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2"/>
      <c r="G168" s="135"/>
      <c r="H168" s="129"/>
      <c r="I168" s="130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31" t="s">
        <v>65</v>
      </c>
      <c r="G185" s="331"/>
      <c r="H185" s="331"/>
      <c r="I185" s="331"/>
      <c r="J185" s="127">
        <f>G184-J183</f>
        <v>63.06919999999991</v>
      </c>
    </row>
    <row r="189" spans="1:10" ht="27" x14ac:dyDescent="0.35">
      <c r="B189" s="335" t="s">
        <v>348</v>
      </c>
      <c r="C189" s="335"/>
      <c r="D189" s="335"/>
      <c r="E189" s="335"/>
    </row>
    <row r="190" spans="1:10" x14ac:dyDescent="0.25">
      <c r="A190" s="4" t="s">
        <v>305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329</v>
      </c>
      <c r="I190" s="4" t="s">
        <v>333</v>
      </c>
      <c r="J190" s="4" t="s">
        <v>330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349</v>
      </c>
      <c r="E191" s="115" t="s">
        <v>28</v>
      </c>
      <c r="F191">
        <v>30333980</v>
      </c>
      <c r="G191" s="90">
        <v>150</v>
      </c>
      <c r="H191" s="129"/>
      <c r="I191" s="136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349</v>
      </c>
      <c r="E192" s="115" t="s">
        <v>28</v>
      </c>
      <c r="F192" s="115">
        <v>30333977</v>
      </c>
      <c r="G192" s="90">
        <v>150</v>
      </c>
      <c r="H192" s="129"/>
      <c r="I192" s="136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349</v>
      </c>
      <c r="E193" s="115" t="s">
        <v>28</v>
      </c>
      <c r="F193" s="115">
        <v>30333978</v>
      </c>
      <c r="G193" s="90">
        <v>150</v>
      </c>
      <c r="H193" s="129"/>
      <c r="I193" s="136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349</v>
      </c>
      <c r="E194" s="115" t="s">
        <v>28</v>
      </c>
      <c r="F194" s="132">
        <v>30333984</v>
      </c>
      <c r="G194" s="90">
        <v>150</v>
      </c>
      <c r="H194" s="129"/>
      <c r="I194" s="136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349</v>
      </c>
      <c r="E195" s="115" t="s">
        <v>28</v>
      </c>
      <c r="F195" s="115">
        <v>30333985</v>
      </c>
      <c r="G195" s="90">
        <v>150</v>
      </c>
      <c r="H195" s="129"/>
      <c r="I195" s="136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349</v>
      </c>
      <c r="E196" s="115" t="s">
        <v>28</v>
      </c>
      <c r="F196" s="23">
        <v>30333979</v>
      </c>
      <c r="G196" s="90">
        <v>150</v>
      </c>
      <c r="H196" s="26"/>
      <c r="I196" s="136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350</v>
      </c>
      <c r="E197" s="8" t="s">
        <v>28</v>
      </c>
      <c r="F197" s="23">
        <v>30334670</v>
      </c>
      <c r="G197" s="26">
        <v>430.75</v>
      </c>
      <c r="H197" s="26"/>
      <c r="I197" s="136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31" t="s">
        <v>65</v>
      </c>
      <c r="G212" s="331"/>
      <c r="H212" s="331"/>
      <c r="I212" s="331"/>
      <c r="J212" s="127">
        <f>G211-J210</f>
        <v>127.44249999999988</v>
      </c>
    </row>
    <row r="216" spans="1:10" ht="27" x14ac:dyDescent="0.35">
      <c r="B216" s="335" t="s">
        <v>141</v>
      </c>
      <c r="C216" s="335"/>
      <c r="D216" s="335"/>
      <c r="E216" s="335"/>
    </row>
    <row r="217" spans="1:10" x14ac:dyDescent="0.25">
      <c r="A217" s="4" t="s">
        <v>305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329</v>
      </c>
      <c r="I217" s="4" t="s">
        <v>333</v>
      </c>
      <c r="J217" s="4" t="s">
        <v>330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316</v>
      </c>
      <c r="E218" s="115" t="s">
        <v>351</v>
      </c>
      <c r="F218" s="137">
        <v>30334666</v>
      </c>
      <c r="G218" s="90">
        <v>150</v>
      </c>
      <c r="H218" s="129"/>
      <c r="I218" s="138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316</v>
      </c>
      <c r="E219" s="115" t="s">
        <v>351</v>
      </c>
      <c r="F219" s="120">
        <v>30334668</v>
      </c>
      <c r="G219" s="90">
        <v>150</v>
      </c>
      <c r="H219" s="129"/>
      <c r="I219" s="138">
        <v>723</v>
      </c>
      <c r="J219" s="26">
        <v>130</v>
      </c>
    </row>
    <row r="220" spans="1:10" x14ac:dyDescent="0.25">
      <c r="A220" s="7">
        <v>45170</v>
      </c>
      <c r="B220" s="8" t="s">
        <v>352</v>
      </c>
      <c r="C220" s="8" t="s">
        <v>85</v>
      </c>
      <c r="D220" s="8" t="s">
        <v>316</v>
      </c>
      <c r="E220" s="115" t="s">
        <v>351</v>
      </c>
      <c r="F220" s="139">
        <v>30334667</v>
      </c>
      <c r="G220" s="90">
        <v>150</v>
      </c>
      <c r="H220" s="129"/>
      <c r="I220" s="138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316</v>
      </c>
      <c r="E221" s="115" t="s">
        <v>351</v>
      </c>
      <c r="F221" s="12">
        <v>30334665</v>
      </c>
      <c r="G221" s="90">
        <v>150</v>
      </c>
      <c r="H221" s="129"/>
      <c r="I221" s="138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316</v>
      </c>
      <c r="E222" s="115" t="s">
        <v>351</v>
      </c>
      <c r="F222" s="140">
        <v>30335148</v>
      </c>
      <c r="G222" s="90">
        <v>150</v>
      </c>
      <c r="H222" s="129"/>
      <c r="I222" s="130">
        <v>738</v>
      </c>
      <c r="J222" s="26">
        <v>130</v>
      </c>
    </row>
    <row r="223" spans="1:10" x14ac:dyDescent="0.25">
      <c r="A223" s="7">
        <v>45182</v>
      </c>
      <c r="B223" s="8" t="s">
        <v>353</v>
      </c>
      <c r="C223" s="8" t="s">
        <v>27</v>
      </c>
      <c r="D223" s="8" t="s">
        <v>316</v>
      </c>
      <c r="E223" s="115" t="s">
        <v>354</v>
      </c>
      <c r="F223" s="139">
        <v>30335356</v>
      </c>
      <c r="G223" s="90">
        <v>180</v>
      </c>
      <c r="H223" s="26"/>
      <c r="I223" s="130">
        <v>738</v>
      </c>
      <c r="J223" s="26">
        <v>175</v>
      </c>
    </row>
    <row r="224" spans="1:10" x14ac:dyDescent="0.25">
      <c r="A224" s="7">
        <v>45188</v>
      </c>
      <c r="B224" s="8" t="s">
        <v>352</v>
      </c>
      <c r="C224" s="8" t="s">
        <v>85</v>
      </c>
      <c r="D224" s="8" t="s">
        <v>316</v>
      </c>
      <c r="E224" s="8" t="s">
        <v>351</v>
      </c>
      <c r="F224" s="22">
        <v>30335643</v>
      </c>
      <c r="G224" s="26">
        <v>150</v>
      </c>
      <c r="H224" s="26"/>
      <c r="I224" s="130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355</v>
      </c>
      <c r="E225" s="8" t="s">
        <v>264</v>
      </c>
      <c r="F225" s="22">
        <v>30336212</v>
      </c>
      <c r="G225" s="26">
        <v>550</v>
      </c>
      <c r="H225" s="26"/>
      <c r="I225" s="130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29"/>
      <c r="I226" s="130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31" t="s">
        <v>65</v>
      </c>
      <c r="G239" s="331"/>
      <c r="H239" s="331"/>
      <c r="I239" s="331"/>
      <c r="J239" s="127">
        <f>G238-J237</f>
        <v>118.70000000000005</v>
      </c>
    </row>
    <row r="243" spans="1:11" ht="27" x14ac:dyDescent="0.35">
      <c r="B243" s="335" t="s">
        <v>142</v>
      </c>
      <c r="C243" s="335"/>
      <c r="D243" s="335"/>
      <c r="E243" s="335"/>
    </row>
    <row r="244" spans="1:11" x14ac:dyDescent="0.25">
      <c r="A244" s="4" t="s">
        <v>305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329</v>
      </c>
      <c r="I244" s="4" t="s">
        <v>333</v>
      </c>
      <c r="J244" s="4" t="s">
        <v>330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356</v>
      </c>
      <c r="E245" s="115" t="s">
        <v>28</v>
      </c>
      <c r="F245" s="122">
        <v>30336532</v>
      </c>
      <c r="G245" s="90">
        <v>150</v>
      </c>
      <c r="H245" s="129"/>
      <c r="I245" s="130">
        <v>738</v>
      </c>
      <c r="J245" s="135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356</v>
      </c>
      <c r="E246" s="115" t="s">
        <v>357</v>
      </c>
      <c r="F246" s="115">
        <v>30336880</v>
      </c>
      <c r="G246" s="90">
        <v>493.77</v>
      </c>
      <c r="H246" s="8"/>
      <c r="I246" s="130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39"/>
      <c r="G247" s="90"/>
      <c r="H247" s="129"/>
      <c r="I247" s="130"/>
      <c r="J247" s="135"/>
    </row>
    <row r="248" spans="1:11" x14ac:dyDescent="0.25">
      <c r="A248" s="7"/>
      <c r="B248" s="8"/>
      <c r="C248" s="8"/>
      <c r="D248" s="8"/>
      <c r="E248" s="115"/>
      <c r="F248" s="8"/>
      <c r="G248" s="90"/>
      <c r="H248" s="129"/>
      <c r="I248" s="130"/>
      <c r="J248" s="135"/>
    </row>
    <row r="249" spans="1:11" x14ac:dyDescent="0.25">
      <c r="A249" s="7"/>
      <c r="B249" s="8"/>
      <c r="C249" s="8"/>
      <c r="D249" s="8"/>
      <c r="E249" s="115"/>
      <c r="F249" s="139"/>
      <c r="G249" s="90"/>
      <c r="H249" s="129"/>
      <c r="I249" s="130"/>
      <c r="J249" s="135"/>
    </row>
    <row r="250" spans="1:11" x14ac:dyDescent="0.25">
      <c r="A250" s="7"/>
      <c r="B250" s="8"/>
      <c r="C250" s="8"/>
      <c r="D250" s="8"/>
      <c r="E250" s="115"/>
      <c r="F250" s="139"/>
      <c r="G250" s="90"/>
      <c r="H250" s="26"/>
      <c r="I250" s="26"/>
      <c r="J250" s="135"/>
    </row>
    <row r="251" spans="1:11" x14ac:dyDescent="0.25">
      <c r="A251" s="7"/>
      <c r="B251" s="8"/>
      <c r="C251" s="8"/>
      <c r="D251" s="8"/>
      <c r="E251" s="8"/>
      <c r="F251" s="23"/>
      <c r="G251" s="135"/>
      <c r="H251" s="26"/>
      <c r="I251" s="26"/>
      <c r="J251" s="135"/>
    </row>
    <row r="252" spans="1:11" x14ac:dyDescent="0.25">
      <c r="A252" s="7"/>
      <c r="B252" s="8"/>
      <c r="C252" s="8"/>
      <c r="D252" s="8"/>
      <c r="E252" s="8"/>
      <c r="F252" s="23"/>
      <c r="G252" s="135"/>
      <c r="H252" s="26"/>
      <c r="I252" s="26"/>
      <c r="J252" s="135"/>
    </row>
    <row r="253" spans="1:11" x14ac:dyDescent="0.25">
      <c r="A253" s="7"/>
      <c r="B253" s="8"/>
      <c r="C253" s="8"/>
      <c r="D253" s="8"/>
      <c r="E253" s="8"/>
      <c r="F253" s="23"/>
      <c r="G253" s="135"/>
      <c r="H253" s="26"/>
      <c r="I253" s="26"/>
      <c r="J253" s="135"/>
    </row>
    <row r="254" spans="1:11" x14ac:dyDescent="0.25">
      <c r="A254" s="8"/>
      <c r="B254" s="8"/>
      <c r="C254" s="8"/>
      <c r="D254" s="8"/>
      <c r="E254" s="8"/>
      <c r="F254" s="23"/>
      <c r="G254" s="135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5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5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5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5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5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5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5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31" t="s">
        <v>65</v>
      </c>
      <c r="G266" s="331"/>
      <c r="H266" s="331"/>
      <c r="I266" s="331"/>
      <c r="J266" s="127">
        <f>G265-J264</f>
        <v>7.332300000000032</v>
      </c>
    </row>
    <row r="269" spans="1:10" ht="27" x14ac:dyDescent="0.35">
      <c r="B269" s="335" t="s">
        <v>358</v>
      </c>
      <c r="C269" s="335"/>
      <c r="D269" s="335"/>
      <c r="E269" s="335"/>
    </row>
    <row r="270" spans="1:10" x14ac:dyDescent="0.25">
      <c r="A270" s="4" t="s">
        <v>305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329</v>
      </c>
      <c r="I270" s="4" t="s">
        <v>333</v>
      </c>
      <c r="J270" s="4" t="s">
        <v>330</v>
      </c>
    </row>
    <row r="271" spans="1:10" x14ac:dyDescent="0.25">
      <c r="A271" s="7">
        <v>45246</v>
      </c>
      <c r="B271" s="8" t="s">
        <v>359</v>
      </c>
      <c r="C271" s="8" t="s">
        <v>360</v>
      </c>
      <c r="D271" s="8" t="s">
        <v>349</v>
      </c>
      <c r="E271" s="115" t="s">
        <v>28</v>
      </c>
      <c r="F271" s="122">
        <v>30338999</v>
      </c>
      <c r="G271" s="90">
        <v>315</v>
      </c>
      <c r="H271" s="129"/>
      <c r="I271" s="130">
        <v>805</v>
      </c>
      <c r="J271" s="26">
        <v>260</v>
      </c>
    </row>
    <row r="272" spans="1:10" x14ac:dyDescent="0.25">
      <c r="A272" s="7">
        <v>45246</v>
      </c>
      <c r="B272" s="8" t="s">
        <v>361</v>
      </c>
      <c r="C272" t="s">
        <v>362</v>
      </c>
      <c r="D272" s="8" t="s">
        <v>349</v>
      </c>
      <c r="E272" s="115" t="s">
        <v>28</v>
      </c>
      <c r="F272" s="115">
        <v>30338999</v>
      </c>
      <c r="G272" s="90">
        <v>346.5</v>
      </c>
      <c r="H272" s="129"/>
      <c r="I272" s="130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349</v>
      </c>
      <c r="E273" s="115" t="s">
        <v>363</v>
      </c>
      <c r="F273" s="139">
        <v>30339864</v>
      </c>
      <c r="G273" s="90">
        <v>682.48</v>
      </c>
      <c r="H273" s="129"/>
      <c r="I273" s="130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29"/>
      <c r="I274" s="130"/>
      <c r="J274" s="26"/>
    </row>
    <row r="275" spans="1:10" x14ac:dyDescent="0.25">
      <c r="A275" s="7"/>
      <c r="B275" s="8"/>
      <c r="C275" s="8"/>
      <c r="D275" s="8"/>
      <c r="E275" s="115"/>
      <c r="F275" s="139"/>
      <c r="G275" s="90"/>
      <c r="H275" s="129"/>
      <c r="I275" s="130"/>
      <c r="J275" s="26"/>
    </row>
    <row r="276" spans="1:10" x14ac:dyDescent="0.25">
      <c r="A276" s="7"/>
      <c r="B276" s="8"/>
      <c r="C276" s="8"/>
      <c r="D276" s="8"/>
      <c r="E276" s="115"/>
      <c r="F276" s="139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31" t="s">
        <v>65</v>
      </c>
      <c r="G292" s="331"/>
      <c r="H292" s="331"/>
      <c r="I292" s="331"/>
      <c r="J292" s="127">
        <f>G291-J290</f>
        <v>170.54019999999991</v>
      </c>
    </row>
    <row r="296" spans="1:10" ht="27" x14ac:dyDescent="0.35">
      <c r="B296" s="335" t="s">
        <v>276</v>
      </c>
      <c r="C296" s="335"/>
      <c r="D296" s="335"/>
      <c r="E296" s="335"/>
    </row>
    <row r="297" spans="1:10" x14ac:dyDescent="0.25">
      <c r="A297" s="4" t="s">
        <v>305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329</v>
      </c>
      <c r="I297" s="4" t="s">
        <v>333</v>
      </c>
      <c r="J297" s="4" t="s">
        <v>330</v>
      </c>
    </row>
    <row r="298" spans="1:10" x14ac:dyDescent="0.25">
      <c r="A298" s="7">
        <v>45279</v>
      </c>
      <c r="B298" s="8" t="s">
        <v>241</v>
      </c>
      <c r="C298" s="8" t="s">
        <v>14</v>
      </c>
      <c r="D298" s="8" t="s">
        <v>349</v>
      </c>
      <c r="E298" s="115" t="s">
        <v>28</v>
      </c>
      <c r="F298" s="122"/>
      <c r="G298" s="90"/>
      <c r="H298" s="129"/>
      <c r="I298" s="130"/>
      <c r="J298" s="26"/>
    </row>
    <row r="299" spans="1:10" x14ac:dyDescent="0.25">
      <c r="A299" s="126" t="s">
        <v>364</v>
      </c>
      <c r="B299" s="8" t="s">
        <v>17</v>
      </c>
      <c r="C299" s="8" t="s">
        <v>18</v>
      </c>
      <c r="D299" s="8" t="s">
        <v>356</v>
      </c>
      <c r="E299" s="115" t="s">
        <v>28</v>
      </c>
      <c r="F299" s="26"/>
      <c r="G299" s="8"/>
      <c r="H299" s="8"/>
      <c r="I299" s="26"/>
      <c r="J299" s="26"/>
    </row>
    <row r="300" spans="1:10" x14ac:dyDescent="0.25">
      <c r="A300" s="7" t="s">
        <v>364</v>
      </c>
      <c r="B300" s="8" t="s">
        <v>135</v>
      </c>
      <c r="C300" s="8" t="s">
        <v>43</v>
      </c>
      <c r="D300" s="8" t="s">
        <v>356</v>
      </c>
      <c r="E300" s="115" t="s">
        <v>28</v>
      </c>
      <c r="F300" s="26"/>
      <c r="G300" s="8"/>
      <c r="H300" s="8"/>
      <c r="I300" s="26"/>
      <c r="J300" s="26"/>
    </row>
    <row r="301" spans="1:10" x14ac:dyDescent="0.25">
      <c r="A301" s="7" t="s">
        <v>303</v>
      </c>
      <c r="B301" s="8" t="s">
        <v>42</v>
      </c>
      <c r="C301" s="8" t="s">
        <v>18</v>
      </c>
      <c r="D301" s="8" t="s">
        <v>356</v>
      </c>
      <c r="E301" s="115" t="s">
        <v>28</v>
      </c>
      <c r="F301" s="8">
        <v>30341584</v>
      </c>
      <c r="G301" s="90"/>
      <c r="H301" s="129"/>
      <c r="I301" s="130"/>
      <c r="J301" s="26"/>
    </row>
    <row r="302" spans="1:10" x14ac:dyDescent="0.25">
      <c r="A302" s="7"/>
      <c r="B302" s="8"/>
      <c r="C302" s="8"/>
      <c r="D302" s="8"/>
      <c r="E302" s="115"/>
      <c r="F302" s="139"/>
      <c r="G302" s="90"/>
      <c r="H302" s="129"/>
      <c r="I302" s="130"/>
      <c r="J302" s="26"/>
    </row>
    <row r="303" spans="1:10" x14ac:dyDescent="0.25">
      <c r="A303" s="7"/>
      <c r="B303" s="8"/>
      <c r="C303" s="8"/>
      <c r="D303" s="8"/>
      <c r="E303" s="115"/>
      <c r="F303" s="139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0</v>
      </c>
      <c r="H317" s="26"/>
      <c r="I317" s="26"/>
      <c r="J317" s="26">
        <f>SUM(J298:J316)</f>
        <v>0</v>
      </c>
    </row>
    <row r="318" spans="1:10" x14ac:dyDescent="0.25">
      <c r="F318" s="24" t="s">
        <v>64</v>
      </c>
      <c r="G318" s="25">
        <f>G317*0.99</f>
        <v>0</v>
      </c>
    </row>
    <row r="319" spans="1:10" x14ac:dyDescent="0.25">
      <c r="F319" s="331" t="s">
        <v>65</v>
      </c>
      <c r="G319" s="331"/>
      <c r="H319" s="331"/>
      <c r="I319" s="331"/>
      <c r="J319" s="127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44" zoomScale="80" zoomScaleNormal="80" workbookViewId="0">
      <selection activeCell="R148" sqref="R148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0</v>
      </c>
      <c r="C1" s="335"/>
      <c r="D1" s="335"/>
      <c r="E1" s="335"/>
      <c r="N1" s="335" t="s">
        <v>1</v>
      </c>
      <c r="O1" s="335"/>
      <c r="P1" s="335"/>
      <c r="Q1" s="335"/>
    </row>
    <row r="2" spans="1:22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329</v>
      </c>
      <c r="I2" s="4" t="s">
        <v>11</v>
      </c>
      <c r="J2" s="4" t="s">
        <v>330</v>
      </c>
      <c r="M2" s="4" t="s">
        <v>305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329</v>
      </c>
      <c r="U2" s="4" t="s">
        <v>11</v>
      </c>
      <c r="V2" s="4" t="s">
        <v>330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365</v>
      </c>
      <c r="E3" s="8" t="s">
        <v>366</v>
      </c>
      <c r="F3" s="23">
        <v>98344</v>
      </c>
      <c r="G3" s="26">
        <v>130</v>
      </c>
      <c r="H3" s="26"/>
      <c r="I3" s="130">
        <v>434</v>
      </c>
      <c r="J3" s="26">
        <v>120</v>
      </c>
      <c r="M3" s="7">
        <v>44972</v>
      </c>
      <c r="N3" s="8" t="s">
        <v>367</v>
      </c>
      <c r="O3" s="8" t="s">
        <v>27</v>
      </c>
      <c r="P3" s="8" t="s">
        <v>368</v>
      </c>
      <c r="Q3" s="8" t="s">
        <v>16</v>
      </c>
      <c r="R3" s="23" t="s">
        <v>369</v>
      </c>
      <c r="S3" s="26">
        <v>130</v>
      </c>
      <c r="T3" s="26"/>
      <c r="U3" s="130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370</v>
      </c>
      <c r="E4" s="8" t="s">
        <v>28</v>
      </c>
      <c r="F4" s="23" t="s">
        <v>371</v>
      </c>
      <c r="G4" s="26">
        <v>130</v>
      </c>
      <c r="H4" s="26"/>
      <c r="I4" s="130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372</v>
      </c>
      <c r="Q4" s="8" t="s">
        <v>16</v>
      </c>
      <c r="R4" s="23">
        <v>65453</v>
      </c>
      <c r="S4" s="26">
        <v>130</v>
      </c>
      <c r="T4" s="26"/>
      <c r="U4" s="130">
        <v>464</v>
      </c>
      <c r="V4" s="26">
        <v>120</v>
      </c>
    </row>
    <row r="5" spans="1:22" x14ac:dyDescent="0.25">
      <c r="A5" s="7">
        <v>44949</v>
      </c>
      <c r="B5" s="8" t="s">
        <v>373</v>
      </c>
      <c r="C5" s="8" t="s">
        <v>18</v>
      </c>
      <c r="D5" s="8" t="s">
        <v>370</v>
      </c>
      <c r="E5" s="8" t="s">
        <v>28</v>
      </c>
      <c r="F5" s="23" t="s">
        <v>374</v>
      </c>
      <c r="G5" s="26">
        <v>130</v>
      </c>
      <c r="H5" s="26"/>
      <c r="I5" s="130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372</v>
      </c>
      <c r="Q5" s="8" t="s">
        <v>16</v>
      </c>
      <c r="R5" s="23">
        <v>65454</v>
      </c>
      <c r="S5" s="26">
        <v>130</v>
      </c>
      <c r="T5" s="26"/>
      <c r="U5" s="130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370</v>
      </c>
      <c r="E6" s="8" t="s">
        <v>28</v>
      </c>
      <c r="F6" s="23" t="s">
        <v>375</v>
      </c>
      <c r="G6" s="26">
        <v>130</v>
      </c>
      <c r="H6" s="26"/>
      <c r="I6" s="130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370</v>
      </c>
      <c r="E7" s="8" t="s">
        <v>28</v>
      </c>
      <c r="F7" s="23" t="s">
        <v>376</v>
      </c>
      <c r="G7" s="26">
        <v>130</v>
      </c>
      <c r="H7" s="26"/>
      <c r="I7" s="130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31" t="s">
        <v>65</v>
      </c>
      <c r="G24" s="331"/>
      <c r="H24" s="331"/>
      <c r="I24" s="331"/>
      <c r="J24" s="127">
        <f>G23-J22</f>
        <v>43.5</v>
      </c>
      <c r="R24" s="331" t="s">
        <v>65</v>
      </c>
      <c r="S24" s="331"/>
      <c r="T24" s="331"/>
      <c r="U24" s="331"/>
      <c r="V24" s="127">
        <f>S23-V22</f>
        <v>26.100000000000023</v>
      </c>
    </row>
    <row r="29" spans="1:22" ht="27" x14ac:dyDescent="0.35">
      <c r="B29" s="335" t="s">
        <v>66</v>
      </c>
      <c r="C29" s="335"/>
      <c r="D29" s="335"/>
      <c r="E29" s="335"/>
      <c r="N29" s="335" t="s">
        <v>67</v>
      </c>
      <c r="O29" s="335"/>
      <c r="P29" s="335"/>
      <c r="Q29" s="335"/>
    </row>
    <row r="30" spans="1:22" x14ac:dyDescent="0.25">
      <c r="A30" s="4" t="s">
        <v>305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329</v>
      </c>
      <c r="I30" s="4" t="s">
        <v>11</v>
      </c>
      <c r="J30" s="4" t="s">
        <v>330</v>
      </c>
      <c r="M30" s="4" t="s">
        <v>305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329</v>
      </c>
      <c r="U30" s="4" t="s">
        <v>333</v>
      </c>
      <c r="V30" s="4" t="s">
        <v>330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377</v>
      </c>
      <c r="E31" s="8" t="s">
        <v>72</v>
      </c>
      <c r="F31" s="23">
        <v>67188</v>
      </c>
      <c r="G31" s="26">
        <v>130</v>
      </c>
      <c r="H31" s="26"/>
      <c r="I31" s="130">
        <v>506</v>
      </c>
      <c r="J31" s="26">
        <v>120</v>
      </c>
      <c r="M31" s="7">
        <v>45021</v>
      </c>
      <c r="N31" s="8" t="s">
        <v>378</v>
      </c>
      <c r="O31" s="8" t="s">
        <v>14</v>
      </c>
      <c r="P31" s="8" t="s">
        <v>379</v>
      </c>
      <c r="Q31" s="8" t="s">
        <v>380</v>
      </c>
      <c r="R31" s="23">
        <v>3711</v>
      </c>
      <c r="S31" s="26">
        <v>380</v>
      </c>
      <c r="T31" s="26"/>
      <c r="U31" s="141">
        <v>530</v>
      </c>
      <c r="V31" s="26">
        <v>360</v>
      </c>
    </row>
    <row r="32" spans="1:22" x14ac:dyDescent="0.25">
      <c r="A32" s="7">
        <v>44995</v>
      </c>
      <c r="B32" s="8" t="s">
        <v>381</v>
      </c>
      <c r="C32" s="8" t="s">
        <v>32</v>
      </c>
      <c r="D32" s="8" t="s">
        <v>377</v>
      </c>
      <c r="E32" s="8" t="s">
        <v>72</v>
      </c>
      <c r="F32" s="23">
        <v>67187</v>
      </c>
      <c r="G32" s="26">
        <v>130</v>
      </c>
      <c r="H32" s="26"/>
      <c r="I32" s="130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377</v>
      </c>
      <c r="Q32" s="8" t="s">
        <v>72</v>
      </c>
      <c r="R32" s="23">
        <v>68803</v>
      </c>
      <c r="S32" s="26">
        <v>130</v>
      </c>
      <c r="T32" s="26"/>
      <c r="U32" s="142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377</v>
      </c>
      <c r="E33" s="8" t="s">
        <v>72</v>
      </c>
      <c r="F33" s="23">
        <v>67910</v>
      </c>
      <c r="G33" s="26">
        <v>130</v>
      </c>
      <c r="H33" s="26"/>
      <c r="I33" s="130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377</v>
      </c>
      <c r="Q33" s="8" t="s">
        <v>72</v>
      </c>
      <c r="R33" s="23">
        <v>68807</v>
      </c>
      <c r="S33" s="26">
        <v>130</v>
      </c>
      <c r="T33" s="26"/>
      <c r="U33" s="142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377</v>
      </c>
      <c r="E34" s="8" t="s">
        <v>72</v>
      </c>
      <c r="F34" s="23">
        <v>68308</v>
      </c>
      <c r="G34" s="26">
        <v>130</v>
      </c>
      <c r="H34" s="26"/>
      <c r="I34" s="130">
        <v>506</v>
      </c>
      <c r="J34" s="26">
        <v>120</v>
      </c>
      <c r="M34" s="7">
        <v>45026</v>
      </c>
      <c r="N34" s="8" t="s">
        <v>382</v>
      </c>
      <c r="O34" s="8" t="s">
        <v>27</v>
      </c>
      <c r="P34" s="8" t="s">
        <v>377</v>
      </c>
      <c r="Q34" s="8" t="s">
        <v>72</v>
      </c>
      <c r="R34" s="23">
        <v>68816</v>
      </c>
      <c r="S34" s="26">
        <v>130</v>
      </c>
      <c r="T34" s="26"/>
      <c r="U34" s="142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377</v>
      </c>
      <c r="E35" s="8" t="s">
        <v>72</v>
      </c>
      <c r="F35" s="23">
        <v>68310</v>
      </c>
      <c r="G35" s="26">
        <v>130</v>
      </c>
      <c r="H35" s="26"/>
      <c r="I35" s="130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377</v>
      </c>
      <c r="Q35" s="8" t="s">
        <v>72</v>
      </c>
      <c r="R35" s="23">
        <v>68838</v>
      </c>
      <c r="S35" s="26">
        <v>130</v>
      </c>
      <c r="T35" s="26"/>
      <c r="U35" s="142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381</v>
      </c>
      <c r="C36" s="8" t="s">
        <v>32</v>
      </c>
      <c r="D36" s="8" t="s">
        <v>383</v>
      </c>
      <c r="E36" s="8" t="s">
        <v>72</v>
      </c>
      <c r="F36" s="23">
        <v>87905</v>
      </c>
      <c r="G36" s="26">
        <v>130</v>
      </c>
      <c r="H36" s="26"/>
      <c r="I36" s="130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379</v>
      </c>
      <c r="Q36" s="8" t="s">
        <v>380</v>
      </c>
      <c r="R36" s="23">
        <v>3748</v>
      </c>
      <c r="S36" s="26">
        <v>380</v>
      </c>
      <c r="T36" s="26"/>
      <c r="U36" s="141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377</v>
      </c>
      <c r="E37" s="8" t="s">
        <v>72</v>
      </c>
      <c r="F37" s="23">
        <v>67985</v>
      </c>
      <c r="G37" s="26">
        <v>195</v>
      </c>
      <c r="H37" s="26"/>
      <c r="I37" s="130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384</v>
      </c>
      <c r="Q37" s="8" t="s">
        <v>385</v>
      </c>
      <c r="R37" s="23"/>
      <c r="S37" s="26">
        <v>400</v>
      </c>
      <c r="T37" s="26"/>
      <c r="U37" s="143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377</v>
      </c>
      <c r="E38" s="8" t="s">
        <v>72</v>
      </c>
      <c r="F38" s="23">
        <v>68121</v>
      </c>
      <c r="G38" s="26">
        <v>130</v>
      </c>
      <c r="H38" s="26"/>
      <c r="I38" s="130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377</v>
      </c>
      <c r="E39" s="8" t="s">
        <v>72</v>
      </c>
      <c r="F39" s="23">
        <v>68149</v>
      </c>
      <c r="G39" s="26">
        <v>130</v>
      </c>
      <c r="H39" s="26"/>
      <c r="I39" s="130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31" t="s">
        <v>65</v>
      </c>
      <c r="G52" s="331"/>
      <c r="H52" s="331"/>
      <c r="I52" s="331"/>
      <c r="J52" s="127">
        <f>G51-J50</f>
        <v>92.650000000000091</v>
      </c>
      <c r="R52" s="331" t="s">
        <v>65</v>
      </c>
      <c r="S52" s="331"/>
      <c r="T52" s="331"/>
      <c r="U52" s="331"/>
      <c r="V52" s="127">
        <f>S51-V50</f>
        <v>83.200000000000045</v>
      </c>
    </row>
    <row r="57" spans="1:22" ht="27" x14ac:dyDescent="0.35">
      <c r="B57" s="335" t="s">
        <v>191</v>
      </c>
      <c r="C57" s="335"/>
      <c r="D57" s="335"/>
      <c r="E57" s="335"/>
      <c r="N57" s="335" t="s">
        <v>98</v>
      </c>
      <c r="O57" s="335"/>
      <c r="P57" s="335"/>
      <c r="Q57" s="335"/>
    </row>
    <row r="58" spans="1:22" x14ac:dyDescent="0.25">
      <c r="A58" s="4" t="s">
        <v>305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329</v>
      </c>
      <c r="I58" s="4"/>
      <c r="J58" s="4" t="s">
        <v>330</v>
      </c>
      <c r="M58" s="4" t="s">
        <v>305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329</v>
      </c>
      <c r="U58" s="4"/>
      <c r="V58" s="4" t="s">
        <v>330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372</v>
      </c>
      <c r="E59" s="8" t="s">
        <v>72</v>
      </c>
      <c r="F59" s="23">
        <v>69586</v>
      </c>
      <c r="G59" s="26">
        <v>130</v>
      </c>
      <c r="H59" s="26"/>
      <c r="I59" s="130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386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372</v>
      </c>
      <c r="E60" s="8" t="s">
        <v>72</v>
      </c>
      <c r="F60" s="23">
        <v>69585</v>
      </c>
      <c r="G60" s="26">
        <v>130</v>
      </c>
      <c r="H60" s="26"/>
      <c r="I60" s="130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386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372</v>
      </c>
      <c r="E61" s="8" t="s">
        <v>72</v>
      </c>
      <c r="F61" s="23">
        <v>69437</v>
      </c>
      <c r="G61" s="26">
        <v>130</v>
      </c>
      <c r="H61" s="26"/>
      <c r="I61" s="130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386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372</v>
      </c>
      <c r="E62" s="8" t="s">
        <v>72</v>
      </c>
      <c r="F62" s="23">
        <v>69436</v>
      </c>
      <c r="G62" s="26">
        <v>130</v>
      </c>
      <c r="H62" s="26"/>
      <c r="I62" s="130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386</v>
      </c>
      <c r="Q62" s="8" t="s">
        <v>387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372</v>
      </c>
      <c r="E63" s="8" t="s">
        <v>72</v>
      </c>
      <c r="F63" s="23">
        <v>69446</v>
      </c>
      <c r="G63" s="26">
        <v>130</v>
      </c>
      <c r="H63" s="26"/>
      <c r="I63" s="130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386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372</v>
      </c>
      <c r="E64" s="8" t="s">
        <v>72</v>
      </c>
      <c r="F64" s="23">
        <v>69605</v>
      </c>
      <c r="G64" s="26">
        <v>130</v>
      </c>
      <c r="H64" s="26"/>
      <c r="I64" s="130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386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332</v>
      </c>
      <c r="D65" s="8" t="s">
        <v>372</v>
      </c>
      <c r="E65" s="8" t="s">
        <v>72</v>
      </c>
      <c r="F65" s="23">
        <v>52011</v>
      </c>
      <c r="G65" s="26">
        <v>130</v>
      </c>
      <c r="H65" s="26"/>
      <c r="I65" s="130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386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372</v>
      </c>
      <c r="E66" s="8" t="s">
        <v>72</v>
      </c>
      <c r="F66" s="23">
        <v>52132</v>
      </c>
      <c r="G66" s="26">
        <v>130</v>
      </c>
      <c r="H66" s="26"/>
      <c r="I66" s="130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0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31" t="s">
        <v>65</v>
      </c>
      <c r="G80" s="331"/>
      <c r="H80" s="331"/>
      <c r="I80" s="331"/>
      <c r="J80" s="127">
        <f>G79-J78</f>
        <v>69.599999999999909</v>
      </c>
      <c r="R80" s="331" t="s">
        <v>65</v>
      </c>
      <c r="S80" s="331"/>
      <c r="T80" s="331"/>
      <c r="U80" s="331"/>
      <c r="V80" s="127">
        <f>S79-V78</f>
        <v>65.899999999999977</v>
      </c>
    </row>
    <row r="84" spans="1:22" ht="27" x14ac:dyDescent="0.35">
      <c r="B84" s="335" t="s">
        <v>120</v>
      </c>
      <c r="C84" s="335"/>
      <c r="D84" s="335"/>
      <c r="E84" s="335"/>
      <c r="N84" s="335" t="s">
        <v>121</v>
      </c>
      <c r="O84" s="335"/>
      <c r="P84" s="335"/>
      <c r="Q84" s="335"/>
    </row>
    <row r="85" spans="1:22" x14ac:dyDescent="0.25">
      <c r="A85" s="4" t="s">
        <v>305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329</v>
      </c>
      <c r="I85" s="4" t="s">
        <v>388</v>
      </c>
      <c r="J85" s="4" t="s">
        <v>330</v>
      </c>
      <c r="M85" s="4" t="s">
        <v>305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329</v>
      </c>
      <c r="U85" s="4"/>
      <c r="V85" s="4" t="s">
        <v>330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389</v>
      </c>
      <c r="E86" s="8" t="s">
        <v>28</v>
      </c>
      <c r="F86" s="23">
        <v>1814</v>
      </c>
      <c r="G86" s="26">
        <v>130</v>
      </c>
      <c r="H86" s="26"/>
      <c r="I86" s="130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372</v>
      </c>
      <c r="Q86" s="8" t="s">
        <v>72</v>
      </c>
      <c r="R86" s="23">
        <v>2345</v>
      </c>
      <c r="S86" s="26">
        <v>130</v>
      </c>
      <c r="T86" s="26"/>
      <c r="U86" s="143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389</v>
      </c>
      <c r="E87" s="8" t="s">
        <v>28</v>
      </c>
      <c r="F87" s="23">
        <v>1813</v>
      </c>
      <c r="G87" s="26">
        <v>130</v>
      </c>
      <c r="H87" s="26"/>
      <c r="I87" s="130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372</v>
      </c>
      <c r="Q87" s="8" t="s">
        <v>72</v>
      </c>
      <c r="R87" s="23">
        <v>2421</v>
      </c>
      <c r="S87" s="26">
        <v>130</v>
      </c>
      <c r="T87" s="26"/>
      <c r="U87" s="143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389</v>
      </c>
      <c r="E88" s="8" t="s">
        <v>28</v>
      </c>
      <c r="F88" s="23">
        <v>1894</v>
      </c>
      <c r="G88" s="26">
        <v>130</v>
      </c>
      <c r="H88" s="26"/>
      <c r="I88" s="130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372</v>
      </c>
      <c r="Q88" s="8" t="s">
        <v>72</v>
      </c>
      <c r="R88" s="23">
        <v>2570</v>
      </c>
      <c r="S88" s="26">
        <v>130</v>
      </c>
      <c r="T88" s="26"/>
      <c r="U88" s="143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389</v>
      </c>
      <c r="E89" s="8" t="s">
        <v>28</v>
      </c>
      <c r="F89" s="23">
        <v>1907</v>
      </c>
      <c r="G89" s="26">
        <v>130</v>
      </c>
      <c r="H89" s="26"/>
      <c r="I89" s="130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372</v>
      </c>
      <c r="Q89" s="8" t="s">
        <v>72</v>
      </c>
      <c r="R89" s="23">
        <v>2810</v>
      </c>
      <c r="S89" s="26">
        <v>130</v>
      </c>
      <c r="T89" s="26"/>
      <c r="U89" s="143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389</v>
      </c>
      <c r="E90" s="8" t="s">
        <v>28</v>
      </c>
      <c r="F90" s="23">
        <v>65924</v>
      </c>
      <c r="G90" s="26">
        <v>130</v>
      </c>
      <c r="H90" s="26"/>
      <c r="I90" s="130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390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31" t="s">
        <v>65</v>
      </c>
      <c r="G107" s="331"/>
      <c r="H107" s="331"/>
      <c r="I107" s="331"/>
      <c r="J107" s="127">
        <f>G106-J105</f>
        <v>43.5</v>
      </c>
      <c r="R107" s="331" t="s">
        <v>65</v>
      </c>
      <c r="S107" s="331"/>
      <c r="T107" s="331"/>
      <c r="U107" s="331"/>
      <c r="V107" s="127">
        <f>S106-V105</f>
        <v>34.799999999999955</v>
      </c>
    </row>
    <row r="112" spans="1:22" ht="27" x14ac:dyDescent="0.35">
      <c r="B112" s="335" t="s">
        <v>141</v>
      </c>
      <c r="C112" s="335"/>
      <c r="D112" s="335"/>
      <c r="E112" s="335"/>
      <c r="N112" s="335" t="s">
        <v>244</v>
      </c>
      <c r="O112" s="335"/>
      <c r="P112" s="335"/>
      <c r="Q112" s="335"/>
    </row>
    <row r="113" spans="1:22" x14ac:dyDescent="0.25">
      <c r="A113" s="4" t="s">
        <v>305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330</v>
      </c>
      <c r="M113" s="4" t="s">
        <v>305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329</v>
      </c>
      <c r="U113" s="4"/>
      <c r="V113" s="4" t="s">
        <v>330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391</v>
      </c>
      <c r="E114" s="8" t="s">
        <v>28</v>
      </c>
      <c r="F114" s="23">
        <v>3821</v>
      </c>
      <c r="G114" s="26">
        <v>130</v>
      </c>
      <c r="H114" s="26"/>
      <c r="I114" s="130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392</v>
      </c>
      <c r="Q114" s="8" t="s">
        <v>393</v>
      </c>
      <c r="R114" s="23">
        <v>4057</v>
      </c>
      <c r="S114" s="26">
        <v>80</v>
      </c>
      <c r="T114" s="26"/>
      <c r="U114" s="143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391</v>
      </c>
      <c r="E115" s="8" t="s">
        <v>28</v>
      </c>
      <c r="F115" s="23">
        <v>3965</v>
      </c>
      <c r="G115" s="26">
        <v>130</v>
      </c>
      <c r="H115" s="26"/>
      <c r="I115" s="130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392</v>
      </c>
      <c r="Q115" s="8" t="s">
        <v>28</v>
      </c>
      <c r="R115" s="23">
        <v>4155</v>
      </c>
      <c r="S115" s="26">
        <v>130</v>
      </c>
      <c r="T115" s="26"/>
      <c r="U115" s="143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0"/>
      <c r="J116" s="26"/>
      <c r="M116" s="7">
        <v>45204</v>
      </c>
      <c r="N116" s="8" t="s">
        <v>256</v>
      </c>
      <c r="O116" s="8" t="s">
        <v>85</v>
      </c>
      <c r="P116" s="8" t="s">
        <v>392</v>
      </c>
      <c r="Q116" s="8" t="s">
        <v>28</v>
      </c>
      <c r="R116" s="23">
        <v>4210</v>
      </c>
      <c r="S116" s="26">
        <v>130</v>
      </c>
      <c r="T116" s="26"/>
      <c r="U116" s="143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392</v>
      </c>
      <c r="Q117" s="8" t="s">
        <v>394</v>
      </c>
      <c r="R117" s="23">
        <v>4750</v>
      </c>
      <c r="S117" s="26">
        <v>130</v>
      </c>
      <c r="T117" s="26"/>
      <c r="U117" s="143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392</v>
      </c>
      <c r="Q118" s="8" t="s">
        <v>28</v>
      </c>
      <c r="R118" s="23">
        <v>4871</v>
      </c>
      <c r="S118" s="26">
        <v>130</v>
      </c>
      <c r="T118" s="26"/>
      <c r="U118" s="143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392</v>
      </c>
      <c r="Q119" s="8" t="s">
        <v>28</v>
      </c>
      <c r="R119" s="23">
        <v>4872</v>
      </c>
      <c r="S119" s="26">
        <v>130</v>
      </c>
      <c r="T119" s="26"/>
      <c r="U119" s="143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392</v>
      </c>
      <c r="Q120" s="8" t="s">
        <v>394</v>
      </c>
      <c r="R120" s="23">
        <v>65998</v>
      </c>
      <c r="S120" s="26">
        <v>130</v>
      </c>
      <c r="T120" s="26"/>
      <c r="U120" s="143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392</v>
      </c>
      <c r="Q121" s="8" t="s">
        <v>395</v>
      </c>
      <c r="R121" s="23">
        <v>4950</v>
      </c>
      <c r="S121" s="26">
        <v>130</v>
      </c>
      <c r="T121" s="26"/>
      <c r="U121" s="143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392</v>
      </c>
      <c r="Q122" s="8" t="s">
        <v>394</v>
      </c>
      <c r="R122" s="23">
        <v>5010</v>
      </c>
      <c r="S122" s="26">
        <v>130</v>
      </c>
      <c r="T122" s="26"/>
      <c r="U122" s="143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392</v>
      </c>
      <c r="Q123" s="8" t="s">
        <v>28</v>
      </c>
      <c r="R123" s="23">
        <v>5192</v>
      </c>
      <c r="S123" s="26">
        <v>130</v>
      </c>
      <c r="T123" s="26"/>
      <c r="U123" s="143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31" t="s">
        <v>65</v>
      </c>
      <c r="G135" s="331"/>
      <c r="H135" s="331"/>
      <c r="I135" s="331"/>
      <c r="J135" s="127">
        <f>G134-J133</f>
        <v>17.399999999999977</v>
      </c>
      <c r="R135" s="331" t="s">
        <v>65</v>
      </c>
      <c r="S135" s="331"/>
      <c r="T135" s="331"/>
      <c r="U135" s="331"/>
      <c r="V135" s="127">
        <f>S134-V133</f>
        <v>82.5</v>
      </c>
    </row>
    <row r="141" spans="1:22" ht="27" x14ac:dyDescent="0.35">
      <c r="B141" s="335" t="s">
        <v>146</v>
      </c>
      <c r="C141" s="335"/>
      <c r="D141" s="335"/>
      <c r="E141" s="335"/>
      <c r="N141" s="335" t="s">
        <v>276</v>
      </c>
      <c r="O141" s="335"/>
      <c r="P141" s="335"/>
      <c r="Q141" s="335"/>
    </row>
    <row r="142" spans="1:22" x14ac:dyDescent="0.25">
      <c r="A142" s="4" t="s">
        <v>305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329</v>
      </c>
      <c r="I142" s="4" t="s">
        <v>396</v>
      </c>
      <c r="J142" s="4" t="s">
        <v>330</v>
      </c>
      <c r="M142" s="4" t="s">
        <v>305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329</v>
      </c>
      <c r="U142" s="4"/>
      <c r="V142" s="4" t="s">
        <v>330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392</v>
      </c>
      <c r="E143" s="12" t="s">
        <v>28</v>
      </c>
      <c r="F143" s="22">
        <v>5964</v>
      </c>
      <c r="G143" s="45">
        <v>130</v>
      </c>
      <c r="H143" s="45"/>
      <c r="I143" s="144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392</v>
      </c>
      <c r="Q143" s="8" t="s">
        <v>28</v>
      </c>
      <c r="R143" s="23" t="s">
        <v>397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392</v>
      </c>
      <c r="E144" s="12" t="s">
        <v>28</v>
      </c>
      <c r="F144" s="22">
        <v>5995</v>
      </c>
      <c r="G144" s="45">
        <v>130</v>
      </c>
      <c r="H144" s="45"/>
      <c r="I144" s="144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392</v>
      </c>
      <c r="Q144" s="8" t="s">
        <v>398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392</v>
      </c>
      <c r="E145" s="12" t="s">
        <v>394</v>
      </c>
      <c r="F145" s="22" t="s">
        <v>399</v>
      </c>
      <c r="G145" s="45">
        <v>130</v>
      </c>
      <c r="H145" s="45"/>
      <c r="I145" s="144">
        <v>810</v>
      </c>
      <c r="J145" s="45">
        <v>120</v>
      </c>
      <c r="M145" s="7">
        <v>45268</v>
      </c>
      <c r="N145" s="8" t="s">
        <v>400</v>
      </c>
      <c r="O145" s="8" t="s">
        <v>32</v>
      </c>
      <c r="P145" s="8" t="s">
        <v>392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401</v>
      </c>
      <c r="E146" s="12" t="s">
        <v>28</v>
      </c>
      <c r="F146" s="22" t="s">
        <v>402</v>
      </c>
      <c r="G146" s="45">
        <v>130</v>
      </c>
      <c r="H146" s="45"/>
      <c r="I146" s="144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392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401</v>
      </c>
      <c r="E147" s="12" t="s">
        <v>28</v>
      </c>
      <c r="F147" s="22">
        <v>6476</v>
      </c>
      <c r="G147" s="45">
        <v>130</v>
      </c>
      <c r="H147" s="45"/>
      <c r="I147" s="144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392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401</v>
      </c>
      <c r="E148" s="12" t="s">
        <v>394</v>
      </c>
      <c r="F148" s="22">
        <v>54902</v>
      </c>
      <c r="G148" s="45">
        <v>130</v>
      </c>
      <c r="H148" s="45"/>
      <c r="I148" s="144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392</v>
      </c>
      <c r="Q148" s="8" t="s">
        <v>394</v>
      </c>
      <c r="R148" s="23" t="s">
        <v>403</v>
      </c>
      <c r="S148" s="26">
        <v>130</v>
      </c>
      <c r="T148" s="26"/>
      <c r="U148" s="26"/>
      <c r="V148" s="26">
        <v>120</v>
      </c>
    </row>
    <row r="149" spans="1:22" x14ac:dyDescent="0.25">
      <c r="A149" s="15">
        <v>45253</v>
      </c>
      <c r="B149" s="12" t="s">
        <v>325</v>
      </c>
      <c r="C149" s="12" t="s">
        <v>55</v>
      </c>
      <c r="D149" s="12" t="s">
        <v>392</v>
      </c>
      <c r="E149" s="12" t="s">
        <v>28</v>
      </c>
      <c r="F149" s="22" t="s">
        <v>404</v>
      </c>
      <c r="G149" s="45">
        <v>130</v>
      </c>
      <c r="H149" s="45"/>
      <c r="I149" s="144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392</v>
      </c>
      <c r="E150" s="12" t="s">
        <v>28</v>
      </c>
      <c r="F150" s="22">
        <v>6761</v>
      </c>
      <c r="G150" s="45">
        <v>130</v>
      </c>
      <c r="H150" s="45"/>
      <c r="I150" s="144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392</v>
      </c>
      <c r="E151" s="12" t="s">
        <v>28</v>
      </c>
      <c r="F151" s="22">
        <v>7027</v>
      </c>
      <c r="G151" s="45">
        <v>130</v>
      </c>
      <c r="H151" s="45"/>
      <c r="I151" s="144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392</v>
      </c>
      <c r="E152" s="12" t="s">
        <v>28</v>
      </c>
      <c r="F152" s="22" t="s">
        <v>405</v>
      </c>
      <c r="G152" s="45">
        <v>130</v>
      </c>
      <c r="H152" s="45"/>
      <c r="I152" s="144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0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31" t="s">
        <v>65</v>
      </c>
      <c r="G164" s="331"/>
      <c r="H164" s="331"/>
      <c r="I164" s="331"/>
      <c r="J164" s="127">
        <f>G163-J162</f>
        <v>87</v>
      </c>
      <c r="R164" s="331" t="s">
        <v>65</v>
      </c>
      <c r="S164" s="331"/>
      <c r="T164" s="331"/>
      <c r="U164" s="331"/>
      <c r="V164" s="127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94" zoomScale="80" zoomScaleNormal="80" workbookViewId="0">
      <selection activeCell="T421" sqref="T42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6" t="s">
        <v>0</v>
      </c>
      <c r="D1" s="336"/>
      <c r="E1" s="336"/>
      <c r="N1" s="336" t="s">
        <v>1</v>
      </c>
      <c r="O1" s="336"/>
      <c r="P1" s="336"/>
    </row>
    <row r="2" spans="1:20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406</v>
      </c>
      <c r="G2" s="4" t="s">
        <v>8</v>
      </c>
      <c r="H2" s="4" t="s">
        <v>407</v>
      </c>
      <c r="I2" s="4" t="s">
        <v>408</v>
      </c>
      <c r="J2" s="145"/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406</v>
      </c>
      <c r="R2" s="4" t="s">
        <v>8</v>
      </c>
      <c r="S2" s="4" t="s">
        <v>407</v>
      </c>
      <c r="T2" s="4" t="s">
        <v>408</v>
      </c>
    </row>
    <row r="3" spans="1:20" x14ac:dyDescent="0.25">
      <c r="A3" s="7">
        <v>44930</v>
      </c>
      <c r="B3" s="8" t="s">
        <v>13</v>
      </c>
      <c r="C3" s="8" t="s">
        <v>320</v>
      </c>
      <c r="D3" s="8" t="s">
        <v>409</v>
      </c>
      <c r="E3" s="8" t="s">
        <v>72</v>
      </c>
      <c r="F3" s="8">
        <v>8028004900</v>
      </c>
      <c r="G3" s="26">
        <v>175</v>
      </c>
      <c r="H3" s="146">
        <v>413</v>
      </c>
      <c r="I3" s="26">
        <v>150</v>
      </c>
      <c r="J3" s="87" t="s">
        <v>410</v>
      </c>
      <c r="L3" s="7">
        <v>44958</v>
      </c>
      <c r="M3" s="8" t="s">
        <v>36</v>
      </c>
      <c r="N3" s="8" t="s">
        <v>37</v>
      </c>
      <c r="O3" s="8" t="s">
        <v>409</v>
      </c>
      <c r="P3" s="8" t="s">
        <v>72</v>
      </c>
      <c r="Q3" s="8">
        <v>8028110128</v>
      </c>
      <c r="R3" s="45">
        <v>175</v>
      </c>
      <c r="S3" s="147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320</v>
      </c>
      <c r="D4" s="8" t="s">
        <v>409</v>
      </c>
      <c r="E4" s="8" t="s">
        <v>72</v>
      </c>
      <c r="F4" s="12">
        <v>8028011982</v>
      </c>
      <c r="G4" s="45">
        <v>175</v>
      </c>
      <c r="H4" s="148">
        <v>425</v>
      </c>
      <c r="I4" s="26">
        <v>150</v>
      </c>
      <c r="J4" s="87" t="s">
        <v>410</v>
      </c>
      <c r="L4" s="7">
        <v>44960</v>
      </c>
      <c r="M4" s="8" t="s">
        <v>13</v>
      </c>
      <c r="N4" s="8" t="s">
        <v>14</v>
      </c>
      <c r="O4" s="8" t="s">
        <v>409</v>
      </c>
      <c r="P4" s="8" t="s">
        <v>72</v>
      </c>
      <c r="Q4" s="8">
        <v>3028118743</v>
      </c>
      <c r="R4" s="26">
        <v>175</v>
      </c>
      <c r="S4" s="147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409</v>
      </c>
      <c r="E5" s="8" t="s">
        <v>72</v>
      </c>
      <c r="F5" s="12">
        <v>8028011977</v>
      </c>
      <c r="G5" s="45">
        <v>175</v>
      </c>
      <c r="H5" s="148">
        <v>425</v>
      </c>
      <c r="I5" s="26">
        <v>150</v>
      </c>
      <c r="J5" s="87" t="s">
        <v>410</v>
      </c>
      <c r="L5" s="7">
        <v>44963</v>
      </c>
      <c r="M5" s="8" t="s">
        <v>13</v>
      </c>
      <c r="N5" s="8" t="s">
        <v>14</v>
      </c>
      <c r="O5" s="8" t="s">
        <v>409</v>
      </c>
      <c r="P5" s="8" t="s">
        <v>72</v>
      </c>
      <c r="Q5" s="8">
        <v>8028124465</v>
      </c>
      <c r="R5" s="26">
        <v>250</v>
      </c>
      <c r="S5" s="147">
        <v>446</v>
      </c>
      <c r="T5" s="26">
        <v>200</v>
      </c>
    </row>
    <row r="6" spans="1:20" x14ac:dyDescent="0.25">
      <c r="A6" s="7">
        <v>44932</v>
      </c>
      <c r="B6" s="8" t="s">
        <v>411</v>
      </c>
      <c r="C6" s="8" t="s">
        <v>32</v>
      </c>
      <c r="D6" s="8" t="s">
        <v>409</v>
      </c>
      <c r="E6" s="8" t="s">
        <v>412</v>
      </c>
      <c r="F6" s="12">
        <v>8028011973</v>
      </c>
      <c r="G6" s="45">
        <v>250</v>
      </c>
      <c r="H6" s="148">
        <v>425</v>
      </c>
      <c r="I6" s="26">
        <v>200</v>
      </c>
      <c r="J6" s="87" t="s">
        <v>410</v>
      </c>
      <c r="L6" s="7">
        <v>44963</v>
      </c>
      <c r="M6" s="8" t="s">
        <v>413</v>
      </c>
      <c r="N6" s="8" t="s">
        <v>85</v>
      </c>
      <c r="O6" s="8" t="s">
        <v>409</v>
      </c>
      <c r="P6" s="8" t="s">
        <v>72</v>
      </c>
      <c r="Q6" s="8">
        <v>8028124469</v>
      </c>
      <c r="R6" s="26">
        <v>175</v>
      </c>
      <c r="S6" s="147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414</v>
      </c>
      <c r="D7" s="12" t="s">
        <v>409</v>
      </c>
      <c r="E7" s="12" t="s">
        <v>412</v>
      </c>
      <c r="F7" s="12">
        <v>8028011990</v>
      </c>
      <c r="G7" s="45">
        <v>175</v>
      </c>
      <c r="H7" s="148">
        <v>425</v>
      </c>
      <c r="I7" s="45">
        <v>200</v>
      </c>
      <c r="J7" s="87" t="s">
        <v>410</v>
      </c>
      <c r="L7" s="15">
        <v>44964</v>
      </c>
      <c r="M7" s="12" t="s">
        <v>36</v>
      </c>
      <c r="N7" s="12" t="s">
        <v>37</v>
      </c>
      <c r="O7" s="12" t="s">
        <v>409</v>
      </c>
      <c r="P7" s="12" t="s">
        <v>89</v>
      </c>
      <c r="Q7" s="12">
        <v>8028121613</v>
      </c>
      <c r="R7" s="45">
        <v>175</v>
      </c>
      <c r="S7" s="147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409</v>
      </c>
      <c r="E8" s="12" t="s">
        <v>412</v>
      </c>
      <c r="F8" s="12">
        <v>8028017346</v>
      </c>
      <c r="G8" s="45">
        <v>250</v>
      </c>
      <c r="H8" s="148">
        <v>425</v>
      </c>
      <c r="I8" s="45">
        <v>200</v>
      </c>
      <c r="J8" s="87" t="s">
        <v>410</v>
      </c>
      <c r="L8" s="15">
        <v>44965</v>
      </c>
      <c r="M8" s="12" t="s">
        <v>413</v>
      </c>
      <c r="N8" s="12" t="s">
        <v>85</v>
      </c>
      <c r="O8" s="12" t="s">
        <v>409</v>
      </c>
      <c r="P8" s="12" t="s">
        <v>72</v>
      </c>
      <c r="Q8" s="12">
        <v>8028135155</v>
      </c>
      <c r="R8" s="45">
        <v>175</v>
      </c>
      <c r="S8" s="147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320</v>
      </c>
      <c r="D9" s="12" t="s">
        <v>409</v>
      </c>
      <c r="E9" s="12" t="s">
        <v>412</v>
      </c>
      <c r="F9" s="12">
        <v>8028017342</v>
      </c>
      <c r="G9" s="45">
        <v>250</v>
      </c>
      <c r="H9" s="148">
        <v>425</v>
      </c>
      <c r="I9" s="45">
        <v>200</v>
      </c>
      <c r="J9" s="87" t="s">
        <v>410</v>
      </c>
      <c r="L9" s="15">
        <v>44965</v>
      </c>
      <c r="M9" s="12" t="s">
        <v>54</v>
      </c>
      <c r="N9" s="12" t="s">
        <v>55</v>
      </c>
      <c r="O9" s="12" t="s">
        <v>409</v>
      </c>
      <c r="P9" s="12" t="s">
        <v>72</v>
      </c>
      <c r="Q9" s="12">
        <v>8028135147</v>
      </c>
      <c r="R9" s="45">
        <v>250</v>
      </c>
      <c r="S9" s="147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409</v>
      </c>
      <c r="E10" s="12" t="s">
        <v>72</v>
      </c>
      <c r="F10" s="12">
        <v>8028017369</v>
      </c>
      <c r="G10" s="45">
        <v>175</v>
      </c>
      <c r="H10" s="148">
        <v>425</v>
      </c>
      <c r="I10" s="45">
        <v>150</v>
      </c>
      <c r="J10" s="87" t="s">
        <v>410</v>
      </c>
      <c r="L10" s="15">
        <v>44970</v>
      </c>
      <c r="M10" s="12" t="s">
        <v>13</v>
      </c>
      <c r="N10" s="12" t="s">
        <v>14</v>
      </c>
      <c r="O10" s="12" t="s">
        <v>409</v>
      </c>
      <c r="P10" s="12" t="s">
        <v>72</v>
      </c>
      <c r="Q10" s="137">
        <v>8028145674</v>
      </c>
      <c r="R10" s="45">
        <v>175</v>
      </c>
      <c r="S10" s="149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409</v>
      </c>
      <c r="E11" s="12" t="s">
        <v>412</v>
      </c>
      <c r="F11" s="12">
        <v>8028026525</v>
      </c>
      <c r="G11" s="45">
        <v>250</v>
      </c>
      <c r="H11" s="148">
        <v>425</v>
      </c>
      <c r="I11" s="45">
        <v>200</v>
      </c>
      <c r="J11" s="87" t="s">
        <v>410</v>
      </c>
      <c r="L11" s="15">
        <v>44970</v>
      </c>
      <c r="M11" s="12" t="s">
        <v>57</v>
      </c>
      <c r="N11" s="12" t="s">
        <v>34</v>
      </c>
      <c r="O11" s="12" t="s">
        <v>409</v>
      </c>
      <c r="P11" s="12" t="s">
        <v>72</v>
      </c>
      <c r="Q11" s="12">
        <v>8028153024</v>
      </c>
      <c r="R11" s="45">
        <v>175</v>
      </c>
      <c r="S11" s="149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409</v>
      </c>
      <c r="E12" s="12" t="s">
        <v>412</v>
      </c>
      <c r="F12" s="12">
        <v>8028026531</v>
      </c>
      <c r="G12" s="45">
        <v>250</v>
      </c>
      <c r="H12" s="148">
        <v>425</v>
      </c>
      <c r="I12" s="45">
        <v>200</v>
      </c>
      <c r="J12" s="87" t="s">
        <v>410</v>
      </c>
      <c r="L12" s="15">
        <v>44970</v>
      </c>
      <c r="M12" s="12" t="s">
        <v>54</v>
      </c>
      <c r="N12" s="12" t="s">
        <v>55</v>
      </c>
      <c r="O12" s="12" t="s">
        <v>409</v>
      </c>
      <c r="P12" s="12" t="s">
        <v>72</v>
      </c>
      <c r="Q12" s="12">
        <v>8028152595</v>
      </c>
      <c r="R12" s="45">
        <v>250</v>
      </c>
      <c r="S12" s="149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320</v>
      </c>
      <c r="D13" s="12" t="s">
        <v>409</v>
      </c>
      <c r="E13" s="12" t="s">
        <v>72</v>
      </c>
      <c r="F13" s="12">
        <v>8028021482</v>
      </c>
      <c r="G13" s="45">
        <v>175</v>
      </c>
      <c r="H13" s="148">
        <v>425</v>
      </c>
      <c r="I13" s="45">
        <v>150</v>
      </c>
      <c r="J13" s="87" t="s">
        <v>410</v>
      </c>
      <c r="L13" s="15">
        <v>44972</v>
      </c>
      <c r="M13" s="12" t="s">
        <v>57</v>
      </c>
      <c r="N13" s="12" t="s">
        <v>34</v>
      </c>
      <c r="O13" s="12" t="s">
        <v>409</v>
      </c>
      <c r="P13" s="12" t="s">
        <v>72</v>
      </c>
      <c r="Q13" s="12">
        <v>8028164838</v>
      </c>
      <c r="R13" s="45">
        <v>175</v>
      </c>
      <c r="S13" s="149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409</v>
      </c>
      <c r="E14" s="12" t="s">
        <v>72</v>
      </c>
      <c r="F14" s="12">
        <v>8028026542</v>
      </c>
      <c r="G14" s="45">
        <v>175</v>
      </c>
      <c r="H14" s="148">
        <v>425</v>
      </c>
      <c r="I14" s="45">
        <v>150</v>
      </c>
      <c r="J14" s="87" t="s">
        <v>410</v>
      </c>
      <c r="L14" s="15">
        <v>44972</v>
      </c>
      <c r="M14" s="12" t="s">
        <v>13</v>
      </c>
      <c r="N14" s="12" t="s">
        <v>14</v>
      </c>
      <c r="O14" s="12" t="s">
        <v>409</v>
      </c>
      <c r="P14" s="12" t="s">
        <v>72</v>
      </c>
      <c r="Q14" s="12">
        <v>8028164835</v>
      </c>
      <c r="R14" s="45">
        <v>250</v>
      </c>
      <c r="S14" s="149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409</v>
      </c>
      <c r="E15" s="12" t="s">
        <v>72</v>
      </c>
      <c r="F15" s="12">
        <v>8028026561</v>
      </c>
      <c r="G15" s="45">
        <v>175</v>
      </c>
      <c r="H15" s="148">
        <v>425</v>
      </c>
      <c r="I15" s="45">
        <v>150</v>
      </c>
      <c r="J15" s="87" t="s">
        <v>410</v>
      </c>
      <c r="L15" s="15">
        <v>44974</v>
      </c>
      <c r="M15" s="12" t="s">
        <v>54</v>
      </c>
      <c r="N15" s="12" t="s">
        <v>55</v>
      </c>
      <c r="O15" s="12" t="s">
        <v>409</v>
      </c>
      <c r="P15" s="12" t="s">
        <v>72</v>
      </c>
      <c r="Q15" s="12">
        <v>8028175681</v>
      </c>
      <c r="R15" s="45">
        <v>250</v>
      </c>
      <c r="S15" s="150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409</v>
      </c>
      <c r="E16" s="12" t="s">
        <v>412</v>
      </c>
      <c r="F16" s="12">
        <v>8028042895</v>
      </c>
      <c r="G16" s="45">
        <v>250</v>
      </c>
      <c r="H16" s="148">
        <v>425</v>
      </c>
      <c r="I16" s="45">
        <v>200</v>
      </c>
      <c r="J16" s="87" t="s">
        <v>410</v>
      </c>
      <c r="L16" s="15">
        <v>44974</v>
      </c>
      <c r="M16" s="12" t="s">
        <v>29</v>
      </c>
      <c r="N16" s="12" t="s">
        <v>43</v>
      </c>
      <c r="O16" s="12" t="s">
        <v>409</v>
      </c>
      <c r="P16" s="12" t="s">
        <v>72</v>
      </c>
      <c r="Q16" s="12">
        <v>8028175689</v>
      </c>
      <c r="R16" s="45">
        <v>175</v>
      </c>
      <c r="S16" s="150">
        <v>461</v>
      </c>
      <c r="T16" s="45">
        <v>150</v>
      </c>
    </row>
    <row r="17" spans="1:20" x14ac:dyDescent="0.25">
      <c r="A17" s="15">
        <v>44942</v>
      </c>
      <c r="B17" s="12" t="s">
        <v>411</v>
      </c>
      <c r="C17" s="12" t="s">
        <v>32</v>
      </c>
      <c r="D17" s="12" t="s">
        <v>409</v>
      </c>
      <c r="E17" s="12" t="s">
        <v>412</v>
      </c>
      <c r="F17" s="12">
        <v>8028042858</v>
      </c>
      <c r="G17" s="45">
        <v>250</v>
      </c>
      <c r="H17" s="148">
        <v>425</v>
      </c>
      <c r="I17" s="45">
        <v>200</v>
      </c>
      <c r="J17" s="87" t="s">
        <v>410</v>
      </c>
      <c r="L17" s="15">
        <v>44974</v>
      </c>
      <c r="M17" s="12" t="s">
        <v>57</v>
      </c>
      <c r="N17" s="12" t="s">
        <v>34</v>
      </c>
      <c r="O17" s="12" t="s">
        <v>409</v>
      </c>
      <c r="P17" s="12" t="s">
        <v>72</v>
      </c>
      <c r="Q17" s="12">
        <v>8028175685</v>
      </c>
      <c r="R17" s="45">
        <v>175</v>
      </c>
      <c r="S17" s="150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409</v>
      </c>
      <c r="E18" s="12" t="s">
        <v>72</v>
      </c>
      <c r="F18" s="12">
        <v>8028042928</v>
      </c>
      <c r="G18" s="45">
        <v>175</v>
      </c>
      <c r="H18" s="148">
        <v>425</v>
      </c>
      <c r="I18" s="45">
        <v>150</v>
      </c>
      <c r="J18" s="87" t="s">
        <v>410</v>
      </c>
      <c r="L18" s="15">
        <v>44979</v>
      </c>
      <c r="M18" s="12" t="s">
        <v>13</v>
      </c>
      <c r="N18" s="12" t="s">
        <v>14</v>
      </c>
      <c r="O18" s="12" t="s">
        <v>409</v>
      </c>
      <c r="P18" s="12" t="s">
        <v>72</v>
      </c>
      <c r="Q18" s="12">
        <v>8028188823</v>
      </c>
      <c r="R18" s="45">
        <v>175</v>
      </c>
      <c r="S18" s="150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320</v>
      </c>
      <c r="D19" s="12" t="s">
        <v>409</v>
      </c>
      <c r="E19" s="12" t="s">
        <v>412</v>
      </c>
      <c r="F19" s="12">
        <v>8028052715</v>
      </c>
      <c r="G19" s="45">
        <v>250</v>
      </c>
      <c r="H19" s="151">
        <v>428</v>
      </c>
      <c r="I19" s="45">
        <v>200</v>
      </c>
      <c r="J19" s="152"/>
      <c r="L19" s="15">
        <v>44981</v>
      </c>
      <c r="M19" s="12" t="s">
        <v>29</v>
      </c>
      <c r="N19" s="12" t="s">
        <v>43</v>
      </c>
      <c r="O19" s="12" t="s">
        <v>409</v>
      </c>
      <c r="P19" s="12" t="s">
        <v>84</v>
      </c>
      <c r="Q19" s="12">
        <v>8028198651</v>
      </c>
      <c r="R19" s="45">
        <v>250</v>
      </c>
      <c r="S19" s="147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409</v>
      </c>
      <c r="E20" s="12" t="s">
        <v>412</v>
      </c>
      <c r="F20" s="12">
        <v>8028052744</v>
      </c>
      <c r="G20" s="45">
        <v>250</v>
      </c>
      <c r="H20" s="151">
        <v>428</v>
      </c>
      <c r="I20" s="45">
        <v>200</v>
      </c>
      <c r="J20" s="152"/>
      <c r="L20" s="15">
        <v>44981</v>
      </c>
      <c r="M20" s="12" t="s">
        <v>13</v>
      </c>
      <c r="N20" s="12" t="s">
        <v>14</v>
      </c>
      <c r="O20" s="12" t="s">
        <v>409</v>
      </c>
      <c r="P20" s="12" t="s">
        <v>72</v>
      </c>
      <c r="Q20" s="12">
        <v>8028202079</v>
      </c>
      <c r="R20" s="45">
        <v>250</v>
      </c>
      <c r="S20" s="147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409</v>
      </c>
      <c r="E21" s="12" t="s">
        <v>72</v>
      </c>
      <c r="F21" s="23">
        <v>8028052791</v>
      </c>
      <c r="G21" s="45">
        <v>175</v>
      </c>
      <c r="H21" s="151">
        <v>428</v>
      </c>
      <c r="I21" s="45">
        <v>150</v>
      </c>
      <c r="J21" s="152"/>
      <c r="L21" s="15">
        <v>44981</v>
      </c>
      <c r="M21" s="12" t="s">
        <v>54</v>
      </c>
      <c r="N21" s="12" t="s">
        <v>55</v>
      </c>
      <c r="O21" s="12" t="s">
        <v>409</v>
      </c>
      <c r="P21" s="12" t="s">
        <v>72</v>
      </c>
      <c r="Q21" s="12">
        <v>8028202162</v>
      </c>
      <c r="R21" s="45">
        <v>250</v>
      </c>
      <c r="S21" s="147">
        <v>475</v>
      </c>
      <c r="T21" s="45">
        <v>200</v>
      </c>
    </row>
    <row r="22" spans="1:20" x14ac:dyDescent="0.25">
      <c r="A22" s="15">
        <v>44944</v>
      </c>
      <c r="B22" s="12" t="s">
        <v>411</v>
      </c>
      <c r="C22" s="12" t="s">
        <v>85</v>
      </c>
      <c r="D22" s="12" t="s">
        <v>409</v>
      </c>
      <c r="E22" s="12" t="s">
        <v>72</v>
      </c>
      <c r="F22" s="12">
        <v>8028052761</v>
      </c>
      <c r="G22" s="45">
        <v>175</v>
      </c>
      <c r="H22" s="151">
        <v>428</v>
      </c>
      <c r="I22" s="45">
        <v>150</v>
      </c>
      <c r="J22" s="152"/>
      <c r="L22" s="15">
        <v>44983</v>
      </c>
      <c r="M22" s="12" t="s">
        <v>13</v>
      </c>
      <c r="N22" s="12" t="s">
        <v>14</v>
      </c>
      <c r="O22" s="12" t="s">
        <v>409</v>
      </c>
      <c r="P22" s="12" t="s">
        <v>72</v>
      </c>
      <c r="Q22" s="12">
        <v>8028205191</v>
      </c>
      <c r="R22" s="45">
        <v>235</v>
      </c>
      <c r="S22" s="147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409</v>
      </c>
      <c r="E23" s="15" t="s">
        <v>28</v>
      </c>
      <c r="F23" s="12">
        <v>8028063787</v>
      </c>
      <c r="G23" s="45">
        <v>250</v>
      </c>
      <c r="H23" s="151">
        <v>428</v>
      </c>
      <c r="I23" s="45">
        <v>200</v>
      </c>
      <c r="J23" s="152"/>
      <c r="L23" s="15">
        <v>44983</v>
      </c>
      <c r="M23" s="15" t="s">
        <v>29</v>
      </c>
      <c r="N23" s="15" t="s">
        <v>43</v>
      </c>
      <c r="O23" s="15" t="s">
        <v>409</v>
      </c>
      <c r="P23" s="15" t="s">
        <v>72</v>
      </c>
      <c r="Q23" s="12">
        <v>8028205194</v>
      </c>
      <c r="R23" s="45">
        <v>235</v>
      </c>
      <c r="S23" s="147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409</v>
      </c>
      <c r="E24" s="12" t="s">
        <v>28</v>
      </c>
      <c r="F24" s="12">
        <v>8028063791</v>
      </c>
      <c r="G24" s="45">
        <v>175</v>
      </c>
      <c r="H24" s="151">
        <v>428</v>
      </c>
      <c r="I24" s="45">
        <v>150</v>
      </c>
      <c r="J24" s="152"/>
      <c r="L24" s="15">
        <v>44983</v>
      </c>
      <c r="M24" s="12" t="s">
        <v>57</v>
      </c>
      <c r="N24" s="12" t="s">
        <v>332</v>
      </c>
      <c r="O24" s="12" t="s">
        <v>409</v>
      </c>
      <c r="P24" s="12" t="s">
        <v>72</v>
      </c>
      <c r="Q24" s="12">
        <v>8028205192</v>
      </c>
      <c r="R24" s="45">
        <v>235</v>
      </c>
      <c r="S24" s="147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409</v>
      </c>
      <c r="E25" s="12" t="s">
        <v>412</v>
      </c>
      <c r="F25" s="12">
        <v>8028069537</v>
      </c>
      <c r="G25" s="45">
        <v>250</v>
      </c>
      <c r="H25" s="151">
        <v>428</v>
      </c>
      <c r="I25" s="45">
        <v>200</v>
      </c>
      <c r="J25" s="152"/>
      <c r="L25" s="15">
        <v>44984</v>
      </c>
      <c r="M25" s="12" t="s">
        <v>36</v>
      </c>
      <c r="N25" s="12" t="s">
        <v>37</v>
      </c>
      <c r="O25" s="12" t="s">
        <v>409</v>
      </c>
      <c r="P25" s="12" t="s">
        <v>89</v>
      </c>
      <c r="Q25" s="12">
        <v>8028205152</v>
      </c>
      <c r="R25" s="45">
        <v>175</v>
      </c>
      <c r="S25" s="147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320</v>
      </c>
      <c r="D26" s="12" t="s">
        <v>409</v>
      </c>
      <c r="E26" s="12" t="s">
        <v>412</v>
      </c>
      <c r="F26" s="12">
        <v>8028069517</v>
      </c>
      <c r="G26" s="45">
        <v>250</v>
      </c>
      <c r="H26" s="151">
        <v>428</v>
      </c>
      <c r="I26" s="45">
        <v>200</v>
      </c>
      <c r="J26" s="152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409</v>
      </c>
      <c r="E27" s="12" t="s">
        <v>28</v>
      </c>
      <c r="F27" s="12">
        <v>8028069776</v>
      </c>
      <c r="G27" s="45">
        <v>175</v>
      </c>
      <c r="H27" s="151">
        <v>428</v>
      </c>
      <c r="I27" s="45">
        <v>150</v>
      </c>
      <c r="J27" s="152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409</v>
      </c>
      <c r="E28" s="12" t="s">
        <v>28</v>
      </c>
      <c r="F28" s="12">
        <v>8028069794</v>
      </c>
      <c r="G28" s="45">
        <v>175</v>
      </c>
      <c r="H28" s="151">
        <v>428</v>
      </c>
      <c r="I28" s="45">
        <v>150</v>
      </c>
      <c r="J28" s="152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409</v>
      </c>
      <c r="E29" s="12" t="s">
        <v>415</v>
      </c>
      <c r="F29" s="12">
        <v>8028080853</v>
      </c>
      <c r="G29" s="45">
        <v>250</v>
      </c>
      <c r="H29" s="153">
        <v>435</v>
      </c>
      <c r="I29" s="45">
        <v>200</v>
      </c>
      <c r="J29" s="152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409</v>
      </c>
      <c r="E30" s="12" t="s">
        <v>28</v>
      </c>
      <c r="F30" s="12">
        <v>8028080926</v>
      </c>
      <c r="G30" s="45">
        <v>175</v>
      </c>
      <c r="H30" s="153">
        <v>435</v>
      </c>
      <c r="I30" s="45">
        <v>150</v>
      </c>
      <c r="J30" s="152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409</v>
      </c>
      <c r="E31" s="12" t="s">
        <v>412</v>
      </c>
      <c r="F31" s="12">
        <v>8028080838</v>
      </c>
      <c r="G31" s="45">
        <v>250</v>
      </c>
      <c r="H31" s="153">
        <v>435</v>
      </c>
      <c r="I31" s="45">
        <v>200</v>
      </c>
      <c r="J31" s="152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409</v>
      </c>
      <c r="E32" s="12" t="s">
        <v>412</v>
      </c>
      <c r="F32" s="12">
        <v>8028092161</v>
      </c>
      <c r="G32" s="45">
        <v>250</v>
      </c>
      <c r="H32" s="138">
        <v>442</v>
      </c>
      <c r="I32" s="45">
        <v>200</v>
      </c>
      <c r="J32" s="152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409</v>
      </c>
      <c r="E33" s="12" t="s">
        <v>28</v>
      </c>
      <c r="F33" s="12">
        <v>8028099828</v>
      </c>
      <c r="G33" s="45">
        <v>175</v>
      </c>
      <c r="H33" s="138">
        <v>442</v>
      </c>
      <c r="I33" s="45">
        <v>150</v>
      </c>
      <c r="J33" s="152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2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2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2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2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2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2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2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2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2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2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2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2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2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2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2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2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2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2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416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416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37" t="s">
        <v>65</v>
      </c>
      <c r="F63" s="337"/>
      <c r="G63" s="337"/>
      <c r="H63" s="337"/>
      <c r="I63" s="127">
        <f>G62-I61</f>
        <v>903.5</v>
      </c>
      <c r="J63" s="154"/>
      <c r="L63" s="8"/>
      <c r="M63" s="8"/>
      <c r="N63" s="8"/>
      <c r="O63" s="8"/>
      <c r="P63" s="337" t="s">
        <v>65</v>
      </c>
      <c r="Q63" s="337"/>
      <c r="R63" s="337"/>
      <c r="S63" s="337"/>
      <c r="T63" s="127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36" t="s">
        <v>66</v>
      </c>
      <c r="D69" s="336"/>
      <c r="E69" s="336"/>
      <c r="N69" s="336" t="s">
        <v>67</v>
      </c>
      <c r="O69" s="336"/>
      <c r="P69" s="336"/>
    </row>
    <row r="70" spans="1:28" x14ac:dyDescent="0.25">
      <c r="A70" s="4" t="s">
        <v>305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406</v>
      </c>
      <c r="G70" s="4" t="s">
        <v>8</v>
      </c>
      <c r="H70" s="4"/>
      <c r="I70" s="4" t="s">
        <v>408</v>
      </c>
      <c r="J70" s="145"/>
      <c r="L70" s="4" t="s">
        <v>305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406</v>
      </c>
      <c r="R70" s="4" t="s">
        <v>8</v>
      </c>
      <c r="S70" s="4" t="s">
        <v>417</v>
      </c>
      <c r="T70" s="4" t="s">
        <v>408</v>
      </c>
      <c r="V70" s="4" t="s">
        <v>418</v>
      </c>
      <c r="W70" s="4" t="s">
        <v>419</v>
      </c>
      <c r="X70" s="4" t="s">
        <v>420</v>
      </c>
      <c r="Y70" s="4" t="s">
        <v>421</v>
      </c>
      <c r="Z70" s="4" t="s">
        <v>422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409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5">
        <v>482</v>
      </c>
      <c r="L71" s="7">
        <v>45019</v>
      </c>
      <c r="M71" s="8" t="s">
        <v>57</v>
      </c>
      <c r="N71" s="8" t="s">
        <v>34</v>
      </c>
      <c r="O71" s="8" t="s">
        <v>423</v>
      </c>
      <c r="P71" s="8" t="s">
        <v>72</v>
      </c>
      <c r="Q71" s="8">
        <v>8028350834</v>
      </c>
      <c r="R71" s="26">
        <v>250</v>
      </c>
      <c r="S71" s="130">
        <v>507</v>
      </c>
      <c r="T71" s="26">
        <v>200</v>
      </c>
      <c r="V71" s="130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6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409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5">
        <v>482</v>
      </c>
      <c r="L72" s="7">
        <v>45019</v>
      </c>
      <c r="M72" s="8" t="s">
        <v>424</v>
      </c>
      <c r="N72" s="8" t="s">
        <v>332</v>
      </c>
      <c r="O72" s="8" t="s">
        <v>423</v>
      </c>
      <c r="P72" s="8" t="s">
        <v>24</v>
      </c>
      <c r="Q72" s="8">
        <v>8028351726</v>
      </c>
      <c r="R72" s="26">
        <v>175</v>
      </c>
      <c r="S72" s="130">
        <v>507</v>
      </c>
      <c r="T72" s="26">
        <v>150</v>
      </c>
      <c r="V72" s="130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6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409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5">
        <v>482</v>
      </c>
      <c r="L73" s="7">
        <v>45021</v>
      </c>
      <c r="M73" s="8" t="s">
        <v>101</v>
      </c>
      <c r="N73" s="8" t="s">
        <v>55</v>
      </c>
      <c r="O73" s="8" t="s">
        <v>423</v>
      </c>
      <c r="P73" s="8" t="s">
        <v>72</v>
      </c>
      <c r="Q73" s="8">
        <v>8028360393</v>
      </c>
      <c r="R73" s="26">
        <v>250</v>
      </c>
      <c r="S73" s="130">
        <v>518</v>
      </c>
      <c r="T73" s="26">
        <v>200</v>
      </c>
      <c r="V73" s="130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6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409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5">
        <v>482</v>
      </c>
      <c r="L74" s="7">
        <v>45023</v>
      </c>
      <c r="M74" s="8" t="s">
        <v>13</v>
      </c>
      <c r="N74" s="8" t="s">
        <v>14</v>
      </c>
      <c r="O74" s="8" t="s">
        <v>423</v>
      </c>
      <c r="P74" s="8" t="s">
        <v>72</v>
      </c>
      <c r="Q74" s="8">
        <v>8028367589</v>
      </c>
      <c r="R74" s="26">
        <v>250</v>
      </c>
      <c r="S74" s="130">
        <v>518</v>
      </c>
      <c r="T74" s="26">
        <v>200</v>
      </c>
      <c r="V74" s="130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6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409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7">
        <v>496</v>
      </c>
      <c r="L75" s="15">
        <v>45026</v>
      </c>
      <c r="M75" s="12" t="s">
        <v>13</v>
      </c>
      <c r="N75" s="12" t="s">
        <v>14</v>
      </c>
      <c r="O75" s="12" t="s">
        <v>423</v>
      </c>
      <c r="P75" s="12" t="s">
        <v>72</v>
      </c>
      <c r="Q75" s="12">
        <v>8028370862</v>
      </c>
      <c r="R75" s="45">
        <v>250</v>
      </c>
      <c r="S75" s="144">
        <v>518</v>
      </c>
      <c r="T75" s="45">
        <v>200</v>
      </c>
      <c r="V75" s="130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409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5">
        <v>482</v>
      </c>
      <c r="L76" s="15">
        <v>45026</v>
      </c>
      <c r="M76" s="12" t="s">
        <v>57</v>
      </c>
      <c r="N76" s="12" t="s">
        <v>34</v>
      </c>
      <c r="O76" s="12" t="s">
        <v>423</v>
      </c>
      <c r="P76" s="12" t="s">
        <v>72</v>
      </c>
      <c r="Q76" s="12">
        <v>8028370886</v>
      </c>
      <c r="R76" s="45">
        <v>250</v>
      </c>
      <c r="S76" s="144">
        <v>518</v>
      </c>
      <c r="T76" s="45">
        <v>200</v>
      </c>
      <c r="V76" s="130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409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5">
        <v>482</v>
      </c>
      <c r="L77" s="15">
        <v>45027</v>
      </c>
      <c r="M77" s="12" t="s">
        <v>425</v>
      </c>
      <c r="N77" s="12" t="s">
        <v>43</v>
      </c>
      <c r="O77" s="12" t="s">
        <v>423</v>
      </c>
      <c r="P77" s="12" t="s">
        <v>20</v>
      </c>
      <c r="Q77" s="12">
        <v>8028372893</v>
      </c>
      <c r="R77" s="45">
        <v>175</v>
      </c>
      <c r="S77" s="144">
        <v>518</v>
      </c>
      <c r="T77" s="45">
        <v>150</v>
      </c>
      <c r="V77" s="130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409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5">
        <v>482</v>
      </c>
      <c r="L78" s="15">
        <v>45027</v>
      </c>
      <c r="M78" s="12" t="s">
        <v>57</v>
      </c>
      <c r="N78" s="12" t="s">
        <v>34</v>
      </c>
      <c r="O78" s="12" t="s">
        <v>423</v>
      </c>
      <c r="P78" s="12" t="s">
        <v>24</v>
      </c>
      <c r="Q78" s="12">
        <v>8028372895</v>
      </c>
      <c r="R78" s="45">
        <v>175</v>
      </c>
      <c r="S78" s="144">
        <v>518</v>
      </c>
      <c r="T78" s="45">
        <v>150</v>
      </c>
      <c r="V78" s="130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409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7">
        <v>496</v>
      </c>
      <c r="L79" s="15">
        <v>45028</v>
      </c>
      <c r="M79" s="12" t="s">
        <v>113</v>
      </c>
      <c r="N79" s="12" t="s">
        <v>34</v>
      </c>
      <c r="O79" s="12" t="s">
        <v>423</v>
      </c>
      <c r="P79" s="12" t="s">
        <v>72</v>
      </c>
      <c r="Q79" s="12">
        <v>8028380508</v>
      </c>
      <c r="R79" s="45">
        <v>250</v>
      </c>
      <c r="S79" s="144">
        <v>518</v>
      </c>
      <c r="T79" s="45">
        <v>200</v>
      </c>
      <c r="V79" s="130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409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7">
        <v>496</v>
      </c>
      <c r="L80" s="15">
        <v>45028</v>
      </c>
      <c r="M80" s="12" t="s">
        <v>13</v>
      </c>
      <c r="N80" s="12" t="s">
        <v>14</v>
      </c>
      <c r="O80" s="12" t="s">
        <v>423</v>
      </c>
      <c r="P80" s="12" t="s">
        <v>72</v>
      </c>
      <c r="Q80" s="12">
        <v>8028380496</v>
      </c>
      <c r="R80" s="45">
        <v>250</v>
      </c>
      <c r="S80" s="144">
        <v>518</v>
      </c>
      <c r="T80" s="45">
        <v>200</v>
      </c>
      <c r="V80" s="130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409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7">
        <v>496</v>
      </c>
      <c r="L81" s="15">
        <v>45028</v>
      </c>
      <c r="M81" s="12" t="s">
        <v>36</v>
      </c>
      <c r="N81" s="12" t="s">
        <v>37</v>
      </c>
      <c r="O81" s="12" t="s">
        <v>423</v>
      </c>
      <c r="P81" s="12" t="s">
        <v>72</v>
      </c>
      <c r="Q81" s="12">
        <v>8028380599</v>
      </c>
      <c r="R81" s="45">
        <v>175</v>
      </c>
      <c r="S81" s="144">
        <v>518</v>
      </c>
      <c r="T81" s="45">
        <v>150</v>
      </c>
      <c r="Z81" s="24" t="s">
        <v>426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409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8">
        <v>499</v>
      </c>
      <c r="L82" s="15">
        <v>45028</v>
      </c>
      <c r="M82" s="12" t="s">
        <v>425</v>
      </c>
      <c r="N82" s="12" t="s">
        <v>43</v>
      </c>
      <c r="O82" s="12" t="s">
        <v>423</v>
      </c>
      <c r="P82" s="12" t="s">
        <v>72</v>
      </c>
      <c r="Q82" s="12">
        <v>8028380546</v>
      </c>
      <c r="R82" s="45">
        <v>175</v>
      </c>
      <c r="S82" s="144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409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7">
        <v>496</v>
      </c>
      <c r="L83" s="15">
        <v>45033</v>
      </c>
      <c r="M83" s="12" t="s">
        <v>101</v>
      </c>
      <c r="N83" s="12" t="s">
        <v>55</v>
      </c>
      <c r="O83" s="12" t="s">
        <v>423</v>
      </c>
      <c r="P83" s="12" t="s">
        <v>72</v>
      </c>
      <c r="Q83" s="12">
        <v>8028396714</v>
      </c>
      <c r="R83" s="45">
        <v>250</v>
      </c>
      <c r="S83" s="144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409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7">
        <v>496</v>
      </c>
      <c r="L84" s="15">
        <v>45033</v>
      </c>
      <c r="M84" s="12" t="s">
        <v>57</v>
      </c>
      <c r="N84" s="12" t="s">
        <v>34</v>
      </c>
      <c r="O84" s="12" t="s">
        <v>423</v>
      </c>
      <c r="P84" s="12" t="s">
        <v>72</v>
      </c>
      <c r="Q84" s="12">
        <v>8028396721</v>
      </c>
      <c r="R84" s="45">
        <v>250</v>
      </c>
      <c r="S84" s="144">
        <v>522</v>
      </c>
      <c r="T84" s="45">
        <v>200</v>
      </c>
      <c r="W84" s="338" t="s">
        <v>427</v>
      </c>
      <c r="X84" s="338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409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7">
        <v>496</v>
      </c>
      <c r="L85" s="15">
        <v>45033</v>
      </c>
      <c r="M85" s="12" t="s">
        <v>13</v>
      </c>
      <c r="N85" s="12" t="s">
        <v>14</v>
      </c>
      <c r="O85" s="12" t="s">
        <v>423</v>
      </c>
      <c r="P85" s="12" t="s">
        <v>72</v>
      </c>
      <c r="Q85" s="12">
        <v>8028396731</v>
      </c>
      <c r="R85" s="45">
        <v>250</v>
      </c>
      <c r="S85" s="144">
        <v>522</v>
      </c>
      <c r="T85" s="45">
        <v>200</v>
      </c>
      <c r="W85" s="338"/>
      <c r="X85" s="338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409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9">
        <v>499</v>
      </c>
      <c r="L86" s="15">
        <v>45033</v>
      </c>
      <c r="M86" s="12" t="s">
        <v>31</v>
      </c>
      <c r="N86" s="12" t="s">
        <v>43</v>
      </c>
      <c r="O86" s="12" t="s">
        <v>423</v>
      </c>
      <c r="P86" s="12" t="s">
        <v>72</v>
      </c>
      <c r="Q86" s="12">
        <v>8028390591</v>
      </c>
      <c r="R86" s="45">
        <v>175</v>
      </c>
      <c r="S86" s="144">
        <v>522</v>
      </c>
      <c r="T86" s="45">
        <v>175</v>
      </c>
      <c r="W86" t="s">
        <v>428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409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9">
        <v>499</v>
      </c>
      <c r="L87" s="15">
        <v>45035</v>
      </c>
      <c r="M87" s="12" t="s">
        <v>57</v>
      </c>
      <c r="N87" s="12" t="s">
        <v>34</v>
      </c>
      <c r="O87" s="12" t="s">
        <v>423</v>
      </c>
      <c r="P87" s="12" t="s">
        <v>72</v>
      </c>
      <c r="Q87" s="12">
        <v>8028406776</v>
      </c>
      <c r="R87" s="45">
        <v>250</v>
      </c>
      <c r="S87" s="144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409</v>
      </c>
      <c r="E88" s="12" t="s">
        <v>16</v>
      </c>
      <c r="F88" s="57">
        <v>8028322339</v>
      </c>
      <c r="G88" s="160">
        <v>175</v>
      </c>
      <c r="H88" s="45"/>
      <c r="I88" s="45">
        <v>150</v>
      </c>
      <c r="J88" s="161">
        <v>507</v>
      </c>
      <c r="L88" s="15">
        <v>45035</v>
      </c>
      <c r="M88" s="12" t="s">
        <v>101</v>
      </c>
      <c r="N88" s="12" t="s">
        <v>55</v>
      </c>
      <c r="O88" s="12" t="s">
        <v>423</v>
      </c>
      <c r="P88" s="12" t="s">
        <v>72</v>
      </c>
      <c r="Q88" s="12">
        <v>8028406811</v>
      </c>
      <c r="R88" s="45">
        <v>250</v>
      </c>
      <c r="S88" s="144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409</v>
      </c>
      <c r="E89" s="12" t="s">
        <v>16</v>
      </c>
      <c r="F89" s="57">
        <v>8028322322</v>
      </c>
      <c r="G89" s="160">
        <v>250</v>
      </c>
      <c r="H89" s="45"/>
      <c r="I89" s="45">
        <v>200</v>
      </c>
      <c r="J89" s="161">
        <v>507</v>
      </c>
      <c r="L89" s="15">
        <v>45037</v>
      </c>
      <c r="M89" s="12" t="s">
        <v>113</v>
      </c>
      <c r="N89" s="12" t="s">
        <v>43</v>
      </c>
      <c r="O89" s="12" t="s">
        <v>423</v>
      </c>
      <c r="P89" s="12" t="s">
        <v>72</v>
      </c>
      <c r="Q89" s="12">
        <v>8028416719</v>
      </c>
      <c r="R89" s="45">
        <v>250</v>
      </c>
      <c r="S89" s="144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409</v>
      </c>
      <c r="E90" s="12" t="s">
        <v>89</v>
      </c>
      <c r="F90" s="57">
        <v>8028323603</v>
      </c>
      <c r="G90" s="160">
        <v>175</v>
      </c>
      <c r="H90" s="45"/>
      <c r="I90" s="45">
        <v>150</v>
      </c>
      <c r="J90" s="161">
        <v>507</v>
      </c>
      <c r="L90" s="15">
        <v>45037</v>
      </c>
      <c r="M90" s="12" t="s">
        <v>101</v>
      </c>
      <c r="N90" s="12" t="s">
        <v>55</v>
      </c>
      <c r="O90" s="12" t="s">
        <v>423</v>
      </c>
      <c r="P90" s="12" t="s">
        <v>72</v>
      </c>
      <c r="Q90" s="8">
        <v>8028416658</v>
      </c>
      <c r="R90" s="45">
        <v>250</v>
      </c>
      <c r="S90" s="144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409</v>
      </c>
      <c r="E91" s="15" t="s">
        <v>16</v>
      </c>
      <c r="F91" s="57">
        <v>8028333015</v>
      </c>
      <c r="G91" s="160">
        <v>250</v>
      </c>
      <c r="H91" s="45"/>
      <c r="I91" s="45">
        <v>200</v>
      </c>
      <c r="J91" s="161">
        <v>507</v>
      </c>
      <c r="L91" s="15">
        <v>45040</v>
      </c>
      <c r="M91" s="15" t="s">
        <v>101</v>
      </c>
      <c r="N91" s="15" t="s">
        <v>14</v>
      </c>
      <c r="O91" s="15" t="s">
        <v>423</v>
      </c>
      <c r="P91" s="15" t="s">
        <v>72</v>
      </c>
      <c r="Q91" s="12">
        <v>8028421150</v>
      </c>
      <c r="R91" s="45">
        <v>175</v>
      </c>
      <c r="S91" s="144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409</v>
      </c>
      <c r="E92" s="12" t="s">
        <v>16</v>
      </c>
      <c r="F92" s="57">
        <v>8028333043</v>
      </c>
      <c r="G92" s="160">
        <v>250</v>
      </c>
      <c r="H92" s="45"/>
      <c r="I92" s="45">
        <v>200</v>
      </c>
      <c r="J92" s="161">
        <v>507</v>
      </c>
      <c r="L92" s="15">
        <v>45040</v>
      </c>
      <c r="M92" s="12" t="s">
        <v>113</v>
      </c>
      <c r="N92" s="12" t="s">
        <v>332</v>
      </c>
      <c r="O92" s="12" t="s">
        <v>423</v>
      </c>
      <c r="P92" s="12" t="s">
        <v>72</v>
      </c>
      <c r="Q92" s="12">
        <v>8028421138</v>
      </c>
      <c r="R92" s="45">
        <v>175</v>
      </c>
      <c r="S92" s="144">
        <v>527</v>
      </c>
      <c r="T92" s="45">
        <v>150</v>
      </c>
      <c r="V92" s="1"/>
      <c r="AA92" s="162"/>
      <c r="AB92" s="87"/>
      <c r="AC92" s="87"/>
    </row>
    <row r="93" spans="1:29" x14ac:dyDescent="0.25">
      <c r="A93" s="15">
        <v>45014</v>
      </c>
      <c r="B93" s="12" t="s">
        <v>429</v>
      </c>
      <c r="C93" s="12" t="s">
        <v>32</v>
      </c>
      <c r="D93" s="12" t="s">
        <v>409</v>
      </c>
      <c r="E93" s="12" t="s">
        <v>16</v>
      </c>
      <c r="F93" s="57">
        <v>8028333049</v>
      </c>
      <c r="G93" s="160">
        <v>175</v>
      </c>
      <c r="H93" s="45"/>
      <c r="I93" s="45">
        <v>150</v>
      </c>
      <c r="J93" s="161">
        <v>507</v>
      </c>
      <c r="L93" s="15">
        <v>45040</v>
      </c>
      <c r="M93" s="12" t="s">
        <v>425</v>
      </c>
      <c r="N93" s="12" t="s">
        <v>43</v>
      </c>
      <c r="O93" s="12" t="s">
        <v>423</v>
      </c>
      <c r="P93" s="12" t="s">
        <v>24</v>
      </c>
      <c r="Q93" s="12">
        <v>8028422117</v>
      </c>
      <c r="R93" s="45">
        <v>175</v>
      </c>
      <c r="S93" s="144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409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3">
        <v>546</v>
      </c>
      <c r="L94" s="15">
        <v>45042</v>
      </c>
      <c r="M94" s="12" t="s">
        <v>101</v>
      </c>
      <c r="N94" s="12" t="s">
        <v>55</v>
      </c>
      <c r="O94" s="12" t="s">
        <v>423</v>
      </c>
      <c r="P94" s="12" t="s">
        <v>72</v>
      </c>
      <c r="Q94" s="8">
        <v>8028433505</v>
      </c>
      <c r="R94" s="45">
        <v>250</v>
      </c>
      <c r="S94" s="144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409</v>
      </c>
      <c r="E95" s="12" t="s">
        <v>16</v>
      </c>
      <c r="F95" s="57">
        <v>8028333062</v>
      </c>
      <c r="G95" s="160">
        <v>175</v>
      </c>
      <c r="H95" s="45"/>
      <c r="I95" s="45">
        <v>150</v>
      </c>
      <c r="J95" s="161">
        <v>507</v>
      </c>
      <c r="L95" s="15">
        <v>45042</v>
      </c>
      <c r="M95" s="12" t="s">
        <v>425</v>
      </c>
      <c r="N95" s="12" t="s">
        <v>43</v>
      </c>
      <c r="O95" s="12" t="s">
        <v>423</v>
      </c>
      <c r="P95" s="12" t="s">
        <v>72</v>
      </c>
      <c r="Q95" s="8">
        <v>8028433520</v>
      </c>
      <c r="R95" s="45">
        <v>250</v>
      </c>
      <c r="S95" s="144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2"/>
      <c r="L96" s="15">
        <v>45042</v>
      </c>
      <c r="M96" s="12" t="s">
        <v>424</v>
      </c>
      <c r="N96" s="12" t="s">
        <v>332</v>
      </c>
      <c r="O96" s="12" t="s">
        <v>423</v>
      </c>
      <c r="P96" s="12" t="s">
        <v>72</v>
      </c>
      <c r="Q96" s="8">
        <v>8028433522</v>
      </c>
      <c r="R96" s="45">
        <v>175</v>
      </c>
      <c r="S96" s="144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2"/>
      <c r="L97" s="15">
        <v>45042</v>
      </c>
      <c r="M97" s="12" t="s">
        <v>36</v>
      </c>
      <c r="N97" s="12" t="s">
        <v>37</v>
      </c>
      <c r="O97" s="12" t="s">
        <v>423</v>
      </c>
      <c r="P97" s="12" t="s">
        <v>72</v>
      </c>
      <c r="Q97" s="8">
        <v>8028433530</v>
      </c>
      <c r="R97" s="45">
        <v>175</v>
      </c>
      <c r="S97" s="144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2"/>
      <c r="L98" s="15">
        <v>45044</v>
      </c>
      <c r="M98" s="12" t="s">
        <v>57</v>
      </c>
      <c r="N98" s="12" t="s">
        <v>332</v>
      </c>
      <c r="O98" s="12" t="s">
        <v>423</v>
      </c>
      <c r="P98" s="12" t="s">
        <v>72</v>
      </c>
      <c r="Q98" s="164">
        <v>27183818</v>
      </c>
      <c r="R98" s="45">
        <v>175</v>
      </c>
      <c r="S98" s="144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2"/>
      <c r="L99" s="15">
        <v>45044</v>
      </c>
      <c r="M99" s="12" t="s">
        <v>93</v>
      </c>
      <c r="N99" s="12" t="s">
        <v>14</v>
      </c>
      <c r="O99" s="12" t="s">
        <v>423</v>
      </c>
      <c r="P99" s="12" t="s">
        <v>72</v>
      </c>
      <c r="Q99" s="8">
        <v>8028445036</v>
      </c>
      <c r="R99" s="45">
        <v>175</v>
      </c>
      <c r="S99" s="144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2"/>
      <c r="L100" s="15">
        <v>45044</v>
      </c>
      <c r="M100" s="12" t="s">
        <v>101</v>
      </c>
      <c r="N100" s="12" t="s">
        <v>55</v>
      </c>
      <c r="O100" s="12" t="s">
        <v>423</v>
      </c>
      <c r="P100" s="12" t="s">
        <v>72</v>
      </c>
      <c r="Q100" s="8">
        <v>8028445034</v>
      </c>
      <c r="R100" s="45">
        <v>250</v>
      </c>
      <c r="S100" s="144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2"/>
      <c r="L101" s="15">
        <v>45044</v>
      </c>
      <c r="M101" s="12" t="s">
        <v>425</v>
      </c>
      <c r="N101" s="12" t="s">
        <v>430</v>
      </c>
      <c r="O101" s="12" t="s">
        <v>423</v>
      </c>
      <c r="P101" s="12" t="s">
        <v>72</v>
      </c>
      <c r="Q101" s="8">
        <v>8028445026</v>
      </c>
      <c r="R101" s="45">
        <v>250</v>
      </c>
      <c r="S101" s="144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2"/>
      <c r="L102" s="15"/>
      <c r="M102" s="12"/>
      <c r="N102" s="12"/>
      <c r="O102" s="12"/>
      <c r="P102" s="12"/>
      <c r="Q102" s="12"/>
      <c r="R102" s="45"/>
      <c r="S102" s="144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2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2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2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2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2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2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2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2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2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2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2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2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2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2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2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2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2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416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416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37" t="s">
        <v>65</v>
      </c>
      <c r="F131" s="337"/>
      <c r="G131" s="337"/>
      <c r="H131" s="337"/>
      <c r="I131" s="127">
        <f>G130-I129</f>
        <v>606</v>
      </c>
      <c r="J131" s="154"/>
      <c r="L131" s="8"/>
      <c r="M131" s="8"/>
      <c r="N131" s="8"/>
      <c r="O131" s="8"/>
      <c r="P131" s="337" t="s">
        <v>65</v>
      </c>
      <c r="Q131" s="337"/>
      <c r="R131" s="337"/>
      <c r="S131" s="337"/>
      <c r="T131" s="127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36" t="s">
        <v>191</v>
      </c>
      <c r="D137" s="336"/>
      <c r="E137" s="336"/>
      <c r="N137" s="336" t="s">
        <v>98</v>
      </c>
      <c r="O137" s="336"/>
      <c r="P137" s="336"/>
    </row>
    <row r="138" spans="1:20" x14ac:dyDescent="0.25">
      <c r="A138" s="4" t="s">
        <v>305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406</v>
      </c>
      <c r="G138" s="4" t="s">
        <v>8</v>
      </c>
      <c r="H138" s="4" t="s">
        <v>11</v>
      </c>
      <c r="I138" s="4" t="s">
        <v>408</v>
      </c>
      <c r="J138" s="145"/>
      <c r="L138" s="4" t="s">
        <v>305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406</v>
      </c>
      <c r="R138" s="4" t="s">
        <v>8</v>
      </c>
      <c r="S138" s="4" t="s">
        <v>431</v>
      </c>
      <c r="T138" s="4" t="s">
        <v>408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409</v>
      </c>
      <c r="E139" s="8" t="s">
        <v>72</v>
      </c>
      <c r="F139" s="8">
        <v>8028450905</v>
      </c>
      <c r="G139" s="26">
        <v>175</v>
      </c>
      <c r="H139" s="130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432</v>
      </c>
      <c r="P139" s="8" t="s">
        <v>72</v>
      </c>
      <c r="Q139" s="12">
        <v>8028570540</v>
      </c>
      <c r="R139" s="26">
        <v>250</v>
      </c>
      <c r="S139" s="165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409</v>
      </c>
      <c r="E140" s="8" t="s">
        <v>72</v>
      </c>
      <c r="F140" s="8">
        <v>8028450922</v>
      </c>
      <c r="G140" s="26">
        <v>175</v>
      </c>
      <c r="H140" s="130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432</v>
      </c>
      <c r="P140" s="8" t="s">
        <v>72</v>
      </c>
      <c r="Q140" s="166">
        <v>8028575842</v>
      </c>
      <c r="R140" s="26">
        <v>250</v>
      </c>
      <c r="S140" s="165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409</v>
      </c>
      <c r="E141" s="8" t="s">
        <v>263</v>
      </c>
      <c r="F141" s="8">
        <v>8028451849</v>
      </c>
      <c r="G141" s="26">
        <v>175</v>
      </c>
      <c r="H141" s="130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432</v>
      </c>
      <c r="P141" s="8" t="s">
        <v>433</v>
      </c>
      <c r="Q141" s="166">
        <v>8028576599</v>
      </c>
      <c r="R141" s="26">
        <v>175</v>
      </c>
      <c r="S141" s="165" t="s">
        <v>434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435</v>
      </c>
      <c r="D142" s="8" t="s">
        <v>409</v>
      </c>
      <c r="E142" s="8" t="s">
        <v>72</v>
      </c>
      <c r="F142" s="8">
        <v>8028465568</v>
      </c>
      <c r="G142" s="26">
        <v>175</v>
      </c>
      <c r="H142" s="130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432</v>
      </c>
      <c r="P142" s="8" t="s">
        <v>72</v>
      </c>
      <c r="Q142" s="166">
        <v>8028585389</v>
      </c>
      <c r="R142" s="26">
        <v>250</v>
      </c>
      <c r="S142" s="165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409</v>
      </c>
      <c r="E143" s="12" t="s">
        <v>72</v>
      </c>
      <c r="F143" s="12">
        <v>8028471556</v>
      </c>
      <c r="G143" s="45">
        <v>250</v>
      </c>
      <c r="H143" s="167">
        <v>546</v>
      </c>
      <c r="I143" s="45">
        <v>200</v>
      </c>
      <c r="J143" s="152"/>
      <c r="L143" s="15">
        <v>45084</v>
      </c>
      <c r="M143" s="12" t="s">
        <v>58</v>
      </c>
      <c r="N143" s="12" t="s">
        <v>14</v>
      </c>
      <c r="O143" s="12" t="s">
        <v>432</v>
      </c>
      <c r="P143" s="12" t="s">
        <v>72</v>
      </c>
      <c r="Q143" s="166">
        <v>8028585338</v>
      </c>
      <c r="R143" s="45">
        <v>250</v>
      </c>
      <c r="S143" s="165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409</v>
      </c>
      <c r="E144" s="12" t="s">
        <v>72</v>
      </c>
      <c r="F144" s="12">
        <v>8028471582</v>
      </c>
      <c r="G144" s="45">
        <v>250</v>
      </c>
      <c r="H144" s="167">
        <v>546</v>
      </c>
      <c r="I144" s="45">
        <v>200</v>
      </c>
      <c r="J144" s="152"/>
      <c r="L144" s="15">
        <v>45086</v>
      </c>
      <c r="M144" s="12" t="s">
        <v>58</v>
      </c>
      <c r="N144" s="12" t="s">
        <v>14</v>
      </c>
      <c r="O144" s="12" t="s">
        <v>432</v>
      </c>
      <c r="P144" s="12" t="s">
        <v>72</v>
      </c>
      <c r="Q144" s="111">
        <v>8058593279</v>
      </c>
      <c r="R144" s="104">
        <v>175</v>
      </c>
      <c r="S144" s="144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435</v>
      </c>
      <c r="D145" s="12" t="s">
        <v>409</v>
      </c>
      <c r="E145" s="12" t="s">
        <v>72</v>
      </c>
      <c r="F145" s="12">
        <v>8028471561</v>
      </c>
      <c r="G145" s="45">
        <v>250</v>
      </c>
      <c r="H145" s="167">
        <v>546</v>
      </c>
      <c r="I145" s="45">
        <v>200</v>
      </c>
      <c r="J145" s="152"/>
      <c r="L145" s="15">
        <v>45086</v>
      </c>
      <c r="M145" s="12" t="s">
        <v>156</v>
      </c>
      <c r="N145" s="12" t="s">
        <v>37</v>
      </c>
      <c r="O145" s="12" t="s">
        <v>432</v>
      </c>
      <c r="P145" s="12" t="s">
        <v>72</v>
      </c>
      <c r="Q145" s="111">
        <v>8028593197</v>
      </c>
      <c r="R145" s="104">
        <v>250</v>
      </c>
      <c r="S145" s="144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409</v>
      </c>
      <c r="E146" s="12" t="s">
        <v>72</v>
      </c>
      <c r="F146" s="8">
        <v>8028481553</v>
      </c>
      <c r="G146" s="45">
        <v>250</v>
      </c>
      <c r="H146" s="168">
        <v>552</v>
      </c>
      <c r="I146" s="45">
        <v>200</v>
      </c>
      <c r="J146" s="152"/>
      <c r="L146" s="15">
        <v>45086</v>
      </c>
      <c r="M146" s="12" t="s">
        <v>57</v>
      </c>
      <c r="N146" s="12" t="s">
        <v>32</v>
      </c>
      <c r="O146" s="12" t="s">
        <v>432</v>
      </c>
      <c r="P146" s="12" t="s">
        <v>72</v>
      </c>
      <c r="Q146" s="111">
        <v>8028593170</v>
      </c>
      <c r="R146" s="104">
        <v>250</v>
      </c>
      <c r="S146" s="144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409</v>
      </c>
      <c r="E147" s="12" t="s">
        <v>72</v>
      </c>
      <c r="F147" s="8">
        <v>8028481549</v>
      </c>
      <c r="G147" s="45">
        <v>250</v>
      </c>
      <c r="H147" s="167">
        <v>546</v>
      </c>
      <c r="I147" s="45">
        <v>200</v>
      </c>
      <c r="J147" s="152"/>
      <c r="L147" s="15">
        <v>45086</v>
      </c>
      <c r="M147" s="12" t="s">
        <v>29</v>
      </c>
      <c r="N147" s="12" t="s">
        <v>43</v>
      </c>
      <c r="O147" s="12" t="s">
        <v>432</v>
      </c>
      <c r="P147" s="12" t="s">
        <v>72</v>
      </c>
      <c r="Q147" s="111">
        <v>8028593252</v>
      </c>
      <c r="R147" s="104">
        <v>175</v>
      </c>
      <c r="S147" s="144">
        <v>591</v>
      </c>
      <c r="T147" s="45">
        <v>150</v>
      </c>
      <c r="V147" s="1"/>
      <c r="AB147" s="87"/>
      <c r="AC147" s="169"/>
      <c r="AD147" s="87"/>
    </row>
    <row r="148" spans="1:30" x14ac:dyDescent="0.25">
      <c r="A148" s="15">
        <v>45058</v>
      </c>
      <c r="B148" s="12" t="s">
        <v>110</v>
      </c>
      <c r="C148" s="12" t="s">
        <v>435</v>
      </c>
      <c r="D148" s="12" t="s">
        <v>409</v>
      </c>
      <c r="E148" s="12" t="s">
        <v>72</v>
      </c>
      <c r="F148" s="8">
        <v>8028491813</v>
      </c>
      <c r="G148" s="45">
        <v>250</v>
      </c>
      <c r="H148" s="167">
        <v>546</v>
      </c>
      <c r="I148" s="45">
        <v>200</v>
      </c>
      <c r="J148" s="152"/>
      <c r="L148" s="15">
        <v>45089</v>
      </c>
      <c r="M148" s="12" t="s">
        <v>156</v>
      </c>
      <c r="N148" s="12" t="s">
        <v>37</v>
      </c>
      <c r="O148" s="12" t="s">
        <v>432</v>
      </c>
      <c r="P148" s="12" t="s">
        <v>72</v>
      </c>
      <c r="Q148" s="111">
        <v>8028598883</v>
      </c>
      <c r="R148" s="104">
        <v>250</v>
      </c>
      <c r="S148" s="144">
        <v>591</v>
      </c>
      <c r="T148" s="45">
        <v>200</v>
      </c>
      <c r="V148" s="1"/>
      <c r="AB148" s="87"/>
      <c r="AC148" s="170"/>
      <c r="AD148" s="87"/>
    </row>
    <row r="149" spans="1:30" x14ac:dyDescent="0.25">
      <c r="A149" s="15">
        <v>45061</v>
      </c>
      <c r="B149" s="12" t="s">
        <v>110</v>
      </c>
      <c r="C149" s="12" t="s">
        <v>435</v>
      </c>
      <c r="D149" s="12" t="s">
        <v>409</v>
      </c>
      <c r="E149" s="12" t="s">
        <v>72</v>
      </c>
      <c r="F149" s="8">
        <v>8028497400</v>
      </c>
      <c r="G149" s="45">
        <v>250</v>
      </c>
      <c r="H149" s="144">
        <v>552</v>
      </c>
      <c r="I149" s="45">
        <f t="shared" ref="I149:I195" si="0">IF(G149=175,150,IF(G149=250,200,0))</f>
        <v>200</v>
      </c>
      <c r="J149" s="152"/>
      <c r="L149" s="15">
        <v>45089</v>
      </c>
      <c r="M149" s="12" t="s">
        <v>57</v>
      </c>
      <c r="N149" s="12" t="s">
        <v>32</v>
      </c>
      <c r="O149" s="12" t="s">
        <v>432</v>
      </c>
      <c r="P149" s="12" t="s">
        <v>72</v>
      </c>
      <c r="Q149" s="111">
        <v>8028598863</v>
      </c>
      <c r="R149" s="104">
        <v>250</v>
      </c>
      <c r="S149" s="144">
        <v>591</v>
      </c>
      <c r="T149" s="45">
        <v>200</v>
      </c>
      <c r="V149" s="1"/>
      <c r="AB149" s="87"/>
      <c r="AC149" s="171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409</v>
      </c>
      <c r="E150" s="12" t="s">
        <v>72</v>
      </c>
      <c r="F150" s="8">
        <v>8028497453</v>
      </c>
      <c r="G150" s="45">
        <v>175</v>
      </c>
      <c r="H150" s="172">
        <v>552</v>
      </c>
      <c r="I150" s="45">
        <f t="shared" si="0"/>
        <v>150</v>
      </c>
      <c r="J150" s="152"/>
      <c r="L150" s="15">
        <v>45089</v>
      </c>
      <c r="M150" s="12" t="s">
        <v>58</v>
      </c>
      <c r="N150" s="12" t="s">
        <v>14</v>
      </c>
      <c r="O150" s="12" t="s">
        <v>432</v>
      </c>
      <c r="P150" s="12" t="s">
        <v>72</v>
      </c>
      <c r="Q150" s="111">
        <v>8028598825</v>
      </c>
      <c r="R150" s="104">
        <v>250</v>
      </c>
      <c r="S150" s="144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435</v>
      </c>
      <c r="D151" s="12" t="s">
        <v>409</v>
      </c>
      <c r="E151" s="12" t="s">
        <v>72</v>
      </c>
      <c r="F151" s="12">
        <v>8028507718</v>
      </c>
      <c r="G151" s="45">
        <v>250</v>
      </c>
      <c r="H151" s="173" t="s">
        <v>436</v>
      </c>
      <c r="I151" s="45">
        <f t="shared" si="0"/>
        <v>200</v>
      </c>
      <c r="J151" s="152"/>
      <c r="L151" s="15">
        <v>45089</v>
      </c>
      <c r="M151" s="12" t="s">
        <v>101</v>
      </c>
      <c r="N151" s="12" t="s">
        <v>55</v>
      </c>
      <c r="O151" s="12" t="s">
        <v>432</v>
      </c>
      <c r="P151" s="12" t="s">
        <v>72</v>
      </c>
      <c r="Q151" s="111">
        <v>8028598936</v>
      </c>
      <c r="R151" s="104">
        <v>175</v>
      </c>
      <c r="S151" s="144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409</v>
      </c>
      <c r="E152" s="12" t="s">
        <v>72</v>
      </c>
      <c r="F152" s="12">
        <v>8028507773</v>
      </c>
      <c r="G152" s="45">
        <v>250</v>
      </c>
      <c r="H152" s="173" t="s">
        <v>437</v>
      </c>
      <c r="I152" s="45">
        <f t="shared" si="0"/>
        <v>200</v>
      </c>
      <c r="J152" s="152"/>
      <c r="L152" s="15">
        <v>45089</v>
      </c>
      <c r="M152" s="12" t="s">
        <v>29</v>
      </c>
      <c r="N152" s="12" t="s">
        <v>43</v>
      </c>
      <c r="O152" s="12" t="s">
        <v>432</v>
      </c>
      <c r="P152" s="12" t="s">
        <v>72</v>
      </c>
      <c r="Q152" s="111">
        <v>8028598913</v>
      </c>
      <c r="R152" s="104">
        <v>175</v>
      </c>
      <c r="S152" s="144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409</v>
      </c>
      <c r="E153" s="12" t="s">
        <v>72</v>
      </c>
      <c r="F153" s="12">
        <v>8028507807</v>
      </c>
      <c r="G153" s="45">
        <v>175</v>
      </c>
      <c r="H153" s="173" t="s">
        <v>436</v>
      </c>
      <c r="I153" s="45">
        <f t="shared" si="0"/>
        <v>150</v>
      </c>
      <c r="J153" s="152"/>
      <c r="L153" s="15">
        <v>45089</v>
      </c>
      <c r="M153" s="12" t="s">
        <v>111</v>
      </c>
      <c r="N153" s="12" t="s">
        <v>27</v>
      </c>
      <c r="O153" s="12" t="s">
        <v>432</v>
      </c>
      <c r="P153" s="12" t="s">
        <v>72</v>
      </c>
      <c r="Q153" s="111">
        <v>8028598961</v>
      </c>
      <c r="R153" s="104">
        <v>175</v>
      </c>
      <c r="S153" s="144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435</v>
      </c>
      <c r="D154" s="12" t="s">
        <v>409</v>
      </c>
      <c r="E154" s="12" t="s">
        <v>89</v>
      </c>
      <c r="F154" s="12">
        <v>8028524650</v>
      </c>
      <c r="G154" s="45">
        <v>175</v>
      </c>
      <c r="H154" s="173" t="s">
        <v>436</v>
      </c>
      <c r="I154" s="45">
        <f t="shared" si="0"/>
        <v>150</v>
      </c>
      <c r="J154" s="152"/>
      <c r="L154" s="15">
        <v>45091</v>
      </c>
      <c r="M154" s="12" t="s">
        <v>58</v>
      </c>
      <c r="N154" s="12" t="s">
        <v>14</v>
      </c>
      <c r="O154" s="12" t="s">
        <v>432</v>
      </c>
      <c r="P154" s="12" t="s">
        <v>72</v>
      </c>
      <c r="Q154" s="174">
        <v>8028608674</v>
      </c>
      <c r="R154" s="175">
        <v>250</v>
      </c>
      <c r="S154" s="144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409</v>
      </c>
      <c r="E155" s="12" t="s">
        <v>89</v>
      </c>
      <c r="F155" s="12">
        <v>8028524654</v>
      </c>
      <c r="G155" s="45">
        <v>175</v>
      </c>
      <c r="H155" s="173" t="s">
        <v>436</v>
      </c>
      <c r="I155" s="45">
        <f t="shared" si="0"/>
        <v>150</v>
      </c>
      <c r="J155" s="152"/>
      <c r="L155" s="15">
        <v>45091</v>
      </c>
      <c r="M155" s="12" t="s">
        <v>101</v>
      </c>
      <c r="N155" s="12" t="s">
        <v>55</v>
      </c>
      <c r="O155" s="12" t="s">
        <v>432</v>
      </c>
      <c r="P155" s="12" t="s">
        <v>72</v>
      </c>
      <c r="Q155" s="111">
        <v>8028608656</v>
      </c>
      <c r="R155" s="104">
        <v>250</v>
      </c>
      <c r="S155" s="144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409</v>
      </c>
      <c r="E156" s="12" t="s">
        <v>89</v>
      </c>
      <c r="F156" s="12">
        <v>8028524675</v>
      </c>
      <c r="G156" s="45">
        <v>175</v>
      </c>
      <c r="H156" s="173" t="s">
        <v>436</v>
      </c>
      <c r="I156" s="45">
        <f t="shared" si="0"/>
        <v>150</v>
      </c>
      <c r="J156" s="152"/>
      <c r="L156" s="15">
        <v>45091</v>
      </c>
      <c r="M156" s="12" t="s">
        <v>57</v>
      </c>
      <c r="N156" s="12" t="s">
        <v>32</v>
      </c>
      <c r="O156" s="12" t="s">
        <v>432</v>
      </c>
      <c r="P156" s="12" t="s">
        <v>72</v>
      </c>
      <c r="Q156" s="111">
        <v>8028608716</v>
      </c>
      <c r="R156" s="104">
        <v>175</v>
      </c>
      <c r="S156" s="144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435</v>
      </c>
      <c r="D157" s="12" t="s">
        <v>409</v>
      </c>
      <c r="E157" s="12" t="s">
        <v>72</v>
      </c>
      <c r="F157" s="12">
        <v>8028534671</v>
      </c>
      <c r="G157" s="45">
        <v>250</v>
      </c>
      <c r="H157" s="173" t="s">
        <v>436</v>
      </c>
      <c r="I157" s="45">
        <f t="shared" si="0"/>
        <v>200</v>
      </c>
      <c r="J157" s="152"/>
      <c r="L157" s="15">
        <v>45093</v>
      </c>
      <c r="M157" s="12" t="s">
        <v>57</v>
      </c>
      <c r="N157" s="12" t="s">
        <v>34</v>
      </c>
      <c r="O157" s="12" t="s">
        <v>432</v>
      </c>
      <c r="P157" s="12" t="s">
        <v>72</v>
      </c>
      <c r="Q157" s="48">
        <v>8028619124</v>
      </c>
      <c r="R157" s="175">
        <v>250</v>
      </c>
      <c r="S157" s="144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409</v>
      </c>
      <c r="E158" s="12" t="s">
        <v>72</v>
      </c>
      <c r="F158" s="12">
        <v>8028534716</v>
      </c>
      <c r="G158" s="45">
        <v>175</v>
      </c>
      <c r="H158" s="173" t="s">
        <v>436</v>
      </c>
      <c r="I158" s="45">
        <f t="shared" si="0"/>
        <v>150</v>
      </c>
      <c r="J158" s="152"/>
      <c r="L158" s="15">
        <v>45093</v>
      </c>
      <c r="M158" s="12" t="s">
        <v>101</v>
      </c>
      <c r="N158" s="12" t="s">
        <v>55</v>
      </c>
      <c r="O158" s="12" t="s">
        <v>432</v>
      </c>
      <c r="P158" s="12" t="s">
        <v>72</v>
      </c>
      <c r="Q158" s="48">
        <v>8028619079</v>
      </c>
      <c r="R158" s="175">
        <v>250</v>
      </c>
      <c r="S158" s="144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409</v>
      </c>
      <c r="E159" s="15" t="s">
        <v>72</v>
      </c>
      <c r="F159" s="12">
        <v>8028544651</v>
      </c>
      <c r="G159" s="45">
        <v>250</v>
      </c>
      <c r="H159" s="173" t="s">
        <v>436</v>
      </c>
      <c r="I159" s="45">
        <f t="shared" si="0"/>
        <v>200</v>
      </c>
      <c r="J159" s="152"/>
      <c r="L159" s="15">
        <v>45093</v>
      </c>
      <c r="M159" s="15" t="s">
        <v>58</v>
      </c>
      <c r="N159" s="15" t="s">
        <v>14</v>
      </c>
      <c r="O159" s="15" t="s">
        <v>432</v>
      </c>
      <c r="P159" s="15" t="s">
        <v>72</v>
      </c>
      <c r="Q159" s="48">
        <v>8028619129</v>
      </c>
      <c r="R159" s="175">
        <v>175</v>
      </c>
      <c r="S159" s="144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409</v>
      </c>
      <c r="E160" s="12" t="s">
        <v>72</v>
      </c>
      <c r="F160" s="12">
        <v>8028544655</v>
      </c>
      <c r="G160" s="45">
        <v>175</v>
      </c>
      <c r="H160" s="173" t="s">
        <v>436</v>
      </c>
      <c r="I160" s="45">
        <f t="shared" si="0"/>
        <v>150</v>
      </c>
      <c r="J160" s="152"/>
      <c r="L160" s="15">
        <v>45096</v>
      </c>
      <c r="M160" s="12" t="s">
        <v>58</v>
      </c>
      <c r="N160" s="12" t="s">
        <v>14</v>
      </c>
      <c r="O160" s="12" t="s">
        <v>432</v>
      </c>
      <c r="P160" s="12" t="s">
        <v>72</v>
      </c>
      <c r="Q160" s="48">
        <v>8028624997</v>
      </c>
      <c r="R160" s="175">
        <v>250</v>
      </c>
      <c r="S160" s="144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409</v>
      </c>
      <c r="E161" s="12" t="s">
        <v>72</v>
      </c>
      <c r="F161" s="12">
        <v>8028544657</v>
      </c>
      <c r="G161" s="45">
        <v>175</v>
      </c>
      <c r="H161" s="173" t="s">
        <v>436</v>
      </c>
      <c r="I161" s="45">
        <f t="shared" si="0"/>
        <v>150</v>
      </c>
      <c r="J161" s="152"/>
      <c r="L161" s="15">
        <v>45096</v>
      </c>
      <c r="M161" s="12" t="s">
        <v>101</v>
      </c>
      <c r="N161" s="12" t="s">
        <v>55</v>
      </c>
      <c r="O161" s="12" t="s">
        <v>432</v>
      </c>
      <c r="P161" s="12" t="s">
        <v>72</v>
      </c>
      <c r="Q161" s="48">
        <v>8028624961</v>
      </c>
      <c r="R161" s="175">
        <v>250</v>
      </c>
      <c r="S161" s="144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409</v>
      </c>
      <c r="E162" s="12" t="s">
        <v>72</v>
      </c>
      <c r="F162" s="12">
        <v>8028551056</v>
      </c>
      <c r="G162" s="45">
        <v>250</v>
      </c>
      <c r="H162" s="173" t="s">
        <v>436</v>
      </c>
      <c r="I162" s="45">
        <f t="shared" si="0"/>
        <v>200</v>
      </c>
      <c r="J162" s="152"/>
      <c r="L162" s="15">
        <v>45096</v>
      </c>
      <c r="M162" s="12" t="s">
        <v>57</v>
      </c>
      <c r="N162" s="12" t="s">
        <v>32</v>
      </c>
      <c r="O162" s="12" t="s">
        <v>432</v>
      </c>
      <c r="P162" s="12" t="s">
        <v>72</v>
      </c>
      <c r="Q162" s="48">
        <v>8028624940</v>
      </c>
      <c r="R162" s="175">
        <v>250</v>
      </c>
      <c r="S162" s="144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435</v>
      </c>
      <c r="D163" s="12" t="s">
        <v>409</v>
      </c>
      <c r="E163" s="12" t="s">
        <v>72</v>
      </c>
      <c r="F163" s="12">
        <v>8028551066</v>
      </c>
      <c r="G163" s="45">
        <v>250</v>
      </c>
      <c r="H163" s="173" t="s">
        <v>436</v>
      </c>
      <c r="I163" s="45">
        <f t="shared" si="0"/>
        <v>200</v>
      </c>
      <c r="J163" s="152"/>
      <c r="L163" s="15">
        <v>45097</v>
      </c>
      <c r="M163" s="12" t="s">
        <v>57</v>
      </c>
      <c r="N163" s="12" t="s">
        <v>34</v>
      </c>
      <c r="O163" s="12" t="s">
        <v>432</v>
      </c>
      <c r="P163" s="12" t="s">
        <v>433</v>
      </c>
      <c r="Q163" s="48">
        <v>8028626200</v>
      </c>
      <c r="R163" s="175">
        <v>175</v>
      </c>
      <c r="S163" s="144">
        <v>603</v>
      </c>
      <c r="T163" s="45">
        <v>140</v>
      </c>
      <c r="U163" t="s">
        <v>438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409</v>
      </c>
      <c r="E164" s="12" t="s">
        <v>72</v>
      </c>
      <c r="F164" s="12">
        <v>8028551272</v>
      </c>
      <c r="G164" s="45">
        <v>250</v>
      </c>
      <c r="H164" s="173" t="s">
        <v>436</v>
      </c>
      <c r="I164" s="45">
        <f t="shared" si="0"/>
        <v>200</v>
      </c>
      <c r="J164" s="152"/>
      <c r="L164" s="15">
        <v>45097</v>
      </c>
      <c r="M164" s="12" t="s">
        <v>29</v>
      </c>
      <c r="N164" s="12" t="s">
        <v>43</v>
      </c>
      <c r="O164" s="12" t="s">
        <v>432</v>
      </c>
      <c r="P164" s="12" t="s">
        <v>20</v>
      </c>
      <c r="Q164" s="48">
        <v>8028626282</v>
      </c>
      <c r="R164" s="175">
        <v>175</v>
      </c>
      <c r="S164" s="144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409</v>
      </c>
      <c r="E165" s="12" t="s">
        <v>72</v>
      </c>
      <c r="F165" s="12">
        <v>8028551168</v>
      </c>
      <c r="G165" s="45">
        <v>175</v>
      </c>
      <c r="H165" s="173" t="s">
        <v>436</v>
      </c>
      <c r="I165" s="45">
        <f t="shared" si="0"/>
        <v>150</v>
      </c>
      <c r="J165" s="152"/>
      <c r="L165" s="15">
        <v>45097</v>
      </c>
      <c r="M165" s="12" t="s">
        <v>156</v>
      </c>
      <c r="N165" s="12" t="s">
        <v>37</v>
      </c>
      <c r="O165" s="12" t="s">
        <v>432</v>
      </c>
      <c r="P165" s="12" t="s">
        <v>89</v>
      </c>
      <c r="Q165" s="48">
        <v>8028626279</v>
      </c>
      <c r="R165" s="175">
        <v>175</v>
      </c>
      <c r="S165" s="144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409</v>
      </c>
      <c r="E166" s="12" t="s">
        <v>72</v>
      </c>
      <c r="F166" s="12">
        <v>8028551265</v>
      </c>
      <c r="G166" s="45">
        <v>175</v>
      </c>
      <c r="H166" s="173" t="s">
        <v>436</v>
      </c>
      <c r="I166" s="45">
        <f t="shared" si="0"/>
        <v>150</v>
      </c>
      <c r="J166" s="152"/>
      <c r="L166" s="15">
        <v>45098</v>
      </c>
      <c r="M166" s="12" t="s">
        <v>101</v>
      </c>
      <c r="N166" s="12" t="s">
        <v>55</v>
      </c>
      <c r="O166" s="12" t="s">
        <v>432</v>
      </c>
      <c r="P166" s="12" t="s">
        <v>72</v>
      </c>
      <c r="Q166" s="48">
        <v>8028635020</v>
      </c>
      <c r="R166" s="175">
        <v>250</v>
      </c>
      <c r="S166" s="144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409</v>
      </c>
      <c r="E167" s="12" t="s">
        <v>72</v>
      </c>
      <c r="F167" s="12">
        <v>8028561655</v>
      </c>
      <c r="G167" s="45">
        <v>250</v>
      </c>
      <c r="H167" s="176" t="s">
        <v>439</v>
      </c>
      <c r="I167" s="45">
        <f t="shared" si="0"/>
        <v>200</v>
      </c>
      <c r="J167" s="152"/>
      <c r="L167" s="15">
        <v>45098</v>
      </c>
      <c r="M167" s="12" t="s">
        <v>57</v>
      </c>
      <c r="N167" s="12" t="s">
        <v>34</v>
      </c>
      <c r="O167" s="12" t="s">
        <v>432</v>
      </c>
      <c r="P167" s="12" t="s">
        <v>72</v>
      </c>
      <c r="Q167" s="48">
        <v>8028632738</v>
      </c>
      <c r="R167" s="175">
        <v>175</v>
      </c>
      <c r="S167" s="144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409</v>
      </c>
      <c r="E168" s="12" t="s">
        <v>72</v>
      </c>
      <c r="F168" s="12">
        <v>8028562944</v>
      </c>
      <c r="G168" s="45">
        <v>250</v>
      </c>
      <c r="H168" s="176" t="s">
        <v>439</v>
      </c>
      <c r="I168" s="45">
        <f t="shared" si="0"/>
        <v>200</v>
      </c>
      <c r="J168" s="152"/>
      <c r="L168" s="15">
        <v>45098</v>
      </c>
      <c r="M168" s="12" t="s">
        <v>286</v>
      </c>
      <c r="N168" s="12" t="s">
        <v>14</v>
      </c>
      <c r="O168" s="12" t="s">
        <v>432</v>
      </c>
      <c r="P168" s="12" t="s">
        <v>72</v>
      </c>
      <c r="Q168" s="48">
        <v>8028635002</v>
      </c>
      <c r="R168" s="175">
        <v>250</v>
      </c>
      <c r="S168" s="144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2"/>
      <c r="I169" s="45">
        <f t="shared" si="0"/>
        <v>0</v>
      </c>
      <c r="J169" s="152"/>
      <c r="L169" s="15">
        <v>45100</v>
      </c>
      <c r="M169" s="12" t="s">
        <v>286</v>
      </c>
      <c r="N169" s="12" t="s">
        <v>14</v>
      </c>
      <c r="O169" s="12" t="s">
        <v>432</v>
      </c>
      <c r="P169" s="12" t="s">
        <v>72</v>
      </c>
      <c r="Q169" s="177">
        <v>8028645919</v>
      </c>
      <c r="R169" s="45">
        <v>250</v>
      </c>
      <c r="S169" s="144">
        <v>611</v>
      </c>
      <c r="T169" s="45">
        <f t="shared" ref="T169:T176" si="1">IF(R169=250,200,IF(R169=175,150,0))</f>
        <v>200</v>
      </c>
      <c r="V169" s="1"/>
      <c r="AA169" s="178"/>
      <c r="AB169" s="87"/>
      <c r="AC169" s="170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2"/>
      <c r="I170" s="45">
        <f t="shared" si="0"/>
        <v>0</v>
      </c>
      <c r="J170" s="152"/>
      <c r="L170" s="15">
        <v>45100</v>
      </c>
      <c r="M170" s="12" t="s">
        <v>101</v>
      </c>
      <c r="N170" s="12" t="s">
        <v>55</v>
      </c>
      <c r="O170" s="12" t="s">
        <v>432</v>
      </c>
      <c r="P170" s="12" t="s">
        <v>72</v>
      </c>
      <c r="Q170" s="111">
        <v>8028645929</v>
      </c>
      <c r="R170" s="45">
        <v>250</v>
      </c>
      <c r="S170" s="144">
        <v>611</v>
      </c>
      <c r="T170" s="45">
        <f t="shared" si="1"/>
        <v>200</v>
      </c>
      <c r="V170" s="1"/>
      <c r="AA170" s="178"/>
      <c r="AB170" s="87"/>
      <c r="AC170" s="170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2"/>
      <c r="I171" s="45">
        <f t="shared" si="0"/>
        <v>0</v>
      </c>
      <c r="J171" s="152"/>
      <c r="L171" s="15">
        <v>45100</v>
      </c>
      <c r="M171" s="12" t="s">
        <v>57</v>
      </c>
      <c r="N171" s="12" t="s">
        <v>32</v>
      </c>
      <c r="O171" s="12" t="s">
        <v>432</v>
      </c>
      <c r="P171" s="12" t="s">
        <v>72</v>
      </c>
      <c r="Q171" s="111">
        <v>8028645935</v>
      </c>
      <c r="R171" s="45">
        <v>175</v>
      </c>
      <c r="S171" s="144">
        <v>611</v>
      </c>
      <c r="T171" s="45">
        <f t="shared" si="1"/>
        <v>150</v>
      </c>
      <c r="V171" s="1"/>
      <c r="AA171" s="178"/>
      <c r="AB171" s="87"/>
      <c r="AC171" s="170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2"/>
      <c r="I172" s="45">
        <f t="shared" si="0"/>
        <v>0</v>
      </c>
      <c r="J172" s="152"/>
      <c r="L172" s="15">
        <v>45100</v>
      </c>
      <c r="M172" s="12" t="s">
        <v>156</v>
      </c>
      <c r="N172" s="12" t="s">
        <v>37</v>
      </c>
      <c r="O172" s="12" t="s">
        <v>432</v>
      </c>
      <c r="P172" s="12" t="s">
        <v>72</v>
      </c>
      <c r="Q172" s="111">
        <v>8028645952</v>
      </c>
      <c r="R172" s="45">
        <v>175</v>
      </c>
      <c r="S172" s="144">
        <v>611</v>
      </c>
      <c r="T172" s="45">
        <f t="shared" si="1"/>
        <v>150</v>
      </c>
      <c r="V172" s="1"/>
      <c r="AA172" s="178"/>
      <c r="AB172" s="87"/>
      <c r="AC172" s="170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2"/>
      <c r="I173" s="45">
        <f t="shared" si="0"/>
        <v>0</v>
      </c>
      <c r="J173" s="152"/>
      <c r="L173" s="15">
        <v>45103</v>
      </c>
      <c r="M173" s="12" t="s">
        <v>101</v>
      </c>
      <c r="N173" s="12" t="s">
        <v>55</v>
      </c>
      <c r="O173" s="12" t="s">
        <v>432</v>
      </c>
      <c r="P173" s="12" t="s">
        <v>72</v>
      </c>
      <c r="Q173" s="177">
        <v>8028652070</v>
      </c>
      <c r="R173" s="45">
        <v>250</v>
      </c>
      <c r="S173" s="144">
        <v>611</v>
      </c>
      <c r="T173" s="45">
        <f t="shared" si="1"/>
        <v>200</v>
      </c>
      <c r="V173" s="1"/>
      <c r="AA173" s="178"/>
      <c r="AB173" s="87"/>
      <c r="AC173" s="170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2"/>
      <c r="I174" s="45">
        <f t="shared" si="0"/>
        <v>0</v>
      </c>
      <c r="J174" s="152"/>
      <c r="L174" s="15">
        <v>45103</v>
      </c>
      <c r="M174" s="12" t="s">
        <v>57</v>
      </c>
      <c r="N174" s="12" t="s">
        <v>32</v>
      </c>
      <c r="O174" s="12" t="s">
        <v>432</v>
      </c>
      <c r="P174" s="12" t="s">
        <v>72</v>
      </c>
      <c r="Q174" s="177">
        <v>8028652089</v>
      </c>
      <c r="R174" s="45">
        <v>175</v>
      </c>
      <c r="S174" s="144">
        <v>611</v>
      </c>
      <c r="T174" s="45">
        <f t="shared" si="1"/>
        <v>150</v>
      </c>
      <c r="V174" s="1"/>
      <c r="AA174" s="178"/>
      <c r="AB174" s="87"/>
      <c r="AC174" s="170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2"/>
      <c r="I175" s="45">
        <f t="shared" si="0"/>
        <v>0</v>
      </c>
      <c r="J175" s="152"/>
      <c r="L175" s="15">
        <v>45103</v>
      </c>
      <c r="M175" s="12" t="s">
        <v>29</v>
      </c>
      <c r="N175" s="12" t="s">
        <v>43</v>
      </c>
      <c r="O175" s="12" t="s">
        <v>432</v>
      </c>
      <c r="P175" s="12" t="s">
        <v>72</v>
      </c>
      <c r="Q175" s="177">
        <v>8028652080</v>
      </c>
      <c r="R175" s="45">
        <v>250</v>
      </c>
      <c r="S175" s="144">
        <v>611</v>
      </c>
      <c r="T175" s="45">
        <f t="shared" si="1"/>
        <v>200</v>
      </c>
      <c r="V175" s="1"/>
      <c r="AA175" s="178"/>
      <c r="AB175" s="87"/>
      <c r="AC175" s="170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2"/>
      <c r="I176" s="45">
        <f t="shared" si="0"/>
        <v>0</v>
      </c>
      <c r="J176" s="152"/>
      <c r="L176" s="15">
        <v>45103</v>
      </c>
      <c r="M176" s="12" t="s">
        <v>156</v>
      </c>
      <c r="N176" s="12" t="s">
        <v>37</v>
      </c>
      <c r="O176" s="12" t="s">
        <v>432</v>
      </c>
      <c r="P176" s="12" t="s">
        <v>72</v>
      </c>
      <c r="Q176" s="177">
        <v>8028652134</v>
      </c>
      <c r="R176" s="45">
        <v>175</v>
      </c>
      <c r="S176" s="144">
        <v>611</v>
      </c>
      <c r="T176" s="45">
        <f t="shared" si="1"/>
        <v>150</v>
      </c>
      <c r="V176" s="1"/>
      <c r="AA176" s="178"/>
      <c r="AB176" s="87"/>
      <c r="AC176" s="170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2"/>
      <c r="I177" s="45">
        <f t="shared" si="0"/>
        <v>0</v>
      </c>
      <c r="J177" s="152"/>
      <c r="L177" s="15">
        <v>45104</v>
      </c>
      <c r="M177" s="12" t="s">
        <v>156</v>
      </c>
      <c r="N177" s="12" t="s">
        <v>37</v>
      </c>
      <c r="O177" s="12" t="s">
        <v>432</v>
      </c>
      <c r="P177" s="12" t="s">
        <v>20</v>
      </c>
      <c r="Q177" s="57">
        <v>8028652599</v>
      </c>
      <c r="R177" s="160">
        <v>175</v>
      </c>
      <c r="S177" s="144">
        <v>621</v>
      </c>
      <c r="T177" s="45">
        <v>140</v>
      </c>
      <c r="U177" s="179" t="s">
        <v>440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2"/>
      <c r="I178" s="45">
        <f t="shared" si="0"/>
        <v>0</v>
      </c>
      <c r="J178" s="152"/>
      <c r="L178" s="15">
        <v>45105</v>
      </c>
      <c r="M178" s="15" t="s">
        <v>29</v>
      </c>
      <c r="N178" s="15" t="s">
        <v>85</v>
      </c>
      <c r="O178" s="15" t="s">
        <v>432</v>
      </c>
      <c r="P178" s="15" t="s">
        <v>72</v>
      </c>
      <c r="Q178" s="57">
        <v>8028662916</v>
      </c>
      <c r="R178" s="160">
        <v>250</v>
      </c>
      <c r="S178" s="144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2"/>
      <c r="L179" s="15">
        <v>45107</v>
      </c>
      <c r="M179" s="12" t="s">
        <v>101</v>
      </c>
      <c r="N179" s="12" t="s">
        <v>55</v>
      </c>
      <c r="O179" s="12" t="s">
        <v>432</v>
      </c>
      <c r="P179" s="12" t="s">
        <v>72</v>
      </c>
      <c r="Q179" s="57">
        <v>8028674203</v>
      </c>
      <c r="R179" s="160">
        <v>250</v>
      </c>
      <c r="S179" s="144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2"/>
      <c r="L180" s="15">
        <v>45107</v>
      </c>
      <c r="M180" s="15" t="s">
        <v>29</v>
      </c>
      <c r="N180" s="15" t="s">
        <v>85</v>
      </c>
      <c r="O180" s="15" t="s">
        <v>432</v>
      </c>
      <c r="P180" s="15" t="s">
        <v>72</v>
      </c>
      <c r="Q180" s="57">
        <v>8028674184</v>
      </c>
      <c r="R180" s="160">
        <v>250</v>
      </c>
      <c r="S180" s="144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2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2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2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2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2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2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2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416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416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37" t="s">
        <v>65</v>
      </c>
      <c r="F199" s="337"/>
      <c r="G199" s="337"/>
      <c r="H199" s="337"/>
      <c r="I199" s="127">
        <f>G198-I197</f>
        <v>956.5</v>
      </c>
      <c r="J199" s="154"/>
      <c r="L199" s="8"/>
      <c r="M199" s="8"/>
      <c r="N199" s="8"/>
      <c r="O199" s="8"/>
      <c r="P199" s="337" t="s">
        <v>65</v>
      </c>
      <c r="Q199" s="337"/>
      <c r="R199" s="337"/>
      <c r="S199" s="337"/>
      <c r="T199" s="127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36" t="s">
        <v>120</v>
      </c>
      <c r="D205" s="336"/>
      <c r="E205" s="336"/>
      <c r="N205" s="336" t="s">
        <v>121</v>
      </c>
      <c r="O205" s="336"/>
      <c r="P205" s="336"/>
    </row>
    <row r="206" spans="1:20" x14ac:dyDescent="0.25">
      <c r="A206" s="4" t="s">
        <v>305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406</v>
      </c>
      <c r="G206" s="4" t="s">
        <v>8</v>
      </c>
      <c r="H206" s="4"/>
      <c r="I206" s="4" t="s">
        <v>408</v>
      </c>
      <c r="J206" s="145" t="s">
        <v>11</v>
      </c>
      <c r="L206" s="4" t="s">
        <v>305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406</v>
      </c>
      <c r="R206" s="4" t="s">
        <v>8</v>
      </c>
      <c r="S206" s="4" t="s">
        <v>441</v>
      </c>
      <c r="T206" s="4" t="s">
        <v>408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409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0">
        <v>621</v>
      </c>
      <c r="L207" s="7">
        <v>45140</v>
      </c>
      <c r="M207" s="8" t="s">
        <v>101</v>
      </c>
      <c r="N207" s="8" t="s">
        <v>55</v>
      </c>
      <c r="O207" s="8" t="s">
        <v>432</v>
      </c>
      <c r="P207" s="8" t="s">
        <v>72</v>
      </c>
      <c r="Q207" s="181">
        <v>8028786775</v>
      </c>
      <c r="R207" s="182">
        <v>250</v>
      </c>
      <c r="S207" s="150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409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0">
        <v>621</v>
      </c>
      <c r="L208" s="7">
        <v>45142</v>
      </c>
      <c r="M208" s="8" t="s">
        <v>57</v>
      </c>
      <c r="N208" s="8" t="s">
        <v>32</v>
      </c>
      <c r="O208" s="8" t="s">
        <v>432</v>
      </c>
      <c r="P208" s="8" t="s">
        <v>72</v>
      </c>
      <c r="Q208" s="12">
        <v>8028795313</v>
      </c>
      <c r="R208" s="26">
        <v>250</v>
      </c>
      <c r="S208" s="143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409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0">
        <v>621</v>
      </c>
      <c r="L209" s="7">
        <v>45145</v>
      </c>
      <c r="M209" s="8" t="s">
        <v>123</v>
      </c>
      <c r="N209" s="8" t="s">
        <v>442</v>
      </c>
      <c r="O209" s="8" t="s">
        <v>432</v>
      </c>
      <c r="P209" s="8" t="s">
        <v>72</v>
      </c>
      <c r="Q209" s="112">
        <v>8028799860</v>
      </c>
      <c r="R209" s="26">
        <v>175</v>
      </c>
      <c r="S209" s="143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409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0">
        <v>621</v>
      </c>
      <c r="L210" s="7">
        <v>45145</v>
      </c>
      <c r="M210" s="8" t="s">
        <v>77</v>
      </c>
      <c r="N210" s="8" t="s">
        <v>45</v>
      </c>
      <c r="O210" s="8" t="s">
        <v>432</v>
      </c>
      <c r="P210" s="8" t="s">
        <v>72</v>
      </c>
      <c r="Q210" s="112">
        <v>8028799801</v>
      </c>
      <c r="R210" s="26">
        <v>175</v>
      </c>
      <c r="S210" s="143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409</v>
      </c>
      <c r="E211" s="12" t="s">
        <v>443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0">
        <v>621</v>
      </c>
      <c r="L211" s="15">
        <v>45146</v>
      </c>
      <c r="M211" s="12" t="s">
        <v>126</v>
      </c>
      <c r="N211" s="12" t="s">
        <v>444</v>
      </c>
      <c r="O211" s="12" t="s">
        <v>432</v>
      </c>
      <c r="P211" s="12" t="s">
        <v>89</v>
      </c>
      <c r="Q211" s="112">
        <v>8028801595</v>
      </c>
      <c r="R211" s="45">
        <v>175</v>
      </c>
      <c r="S211" s="143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445</v>
      </c>
      <c r="D212" s="12" t="s">
        <v>409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0">
        <v>621</v>
      </c>
      <c r="L212" s="15">
        <v>45146</v>
      </c>
      <c r="M212" s="12" t="s">
        <v>123</v>
      </c>
      <c r="N212" s="12" t="s">
        <v>32</v>
      </c>
      <c r="O212" s="12" t="s">
        <v>432</v>
      </c>
      <c r="P212" s="12" t="s">
        <v>89</v>
      </c>
      <c r="Q212" s="112">
        <v>8028801593</v>
      </c>
      <c r="R212" s="45">
        <v>175</v>
      </c>
      <c r="S212" s="143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409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0">
        <v>621</v>
      </c>
      <c r="L213" s="15">
        <v>45147</v>
      </c>
      <c r="M213" s="12" t="s">
        <v>77</v>
      </c>
      <c r="N213" s="14" t="s">
        <v>45</v>
      </c>
      <c r="O213" s="12" t="s">
        <v>432</v>
      </c>
      <c r="P213" s="12" t="s">
        <v>72</v>
      </c>
      <c r="Q213" s="112">
        <v>8028809064</v>
      </c>
      <c r="R213" s="45">
        <v>250</v>
      </c>
      <c r="S213" s="143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409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0">
        <v>621</v>
      </c>
      <c r="L214" s="15">
        <v>45147</v>
      </c>
      <c r="M214" s="12" t="s">
        <v>29</v>
      </c>
      <c r="N214" s="14" t="s">
        <v>43</v>
      </c>
      <c r="O214" s="12" t="s">
        <v>432</v>
      </c>
      <c r="P214" s="12" t="s">
        <v>72</v>
      </c>
      <c r="Q214" s="112">
        <v>8028809053</v>
      </c>
      <c r="R214" s="45">
        <v>250</v>
      </c>
      <c r="S214" s="143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409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0">
        <v>621</v>
      </c>
      <c r="L215" s="15">
        <v>45147</v>
      </c>
      <c r="M215" s="12" t="s">
        <v>101</v>
      </c>
      <c r="N215" s="14" t="s">
        <v>55</v>
      </c>
      <c r="O215" s="12" t="s">
        <v>432</v>
      </c>
      <c r="P215" s="12" t="s">
        <v>72</v>
      </c>
      <c r="Q215" s="112">
        <v>8028809062</v>
      </c>
      <c r="R215" s="45">
        <v>250</v>
      </c>
      <c r="S215" s="143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409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0">
        <v>621</v>
      </c>
      <c r="L216" s="15">
        <v>45147</v>
      </c>
      <c r="M216" s="12" t="s">
        <v>126</v>
      </c>
      <c r="N216" s="14" t="s">
        <v>444</v>
      </c>
      <c r="O216" s="12" t="s">
        <v>432</v>
      </c>
      <c r="P216" s="12" t="s">
        <v>72</v>
      </c>
      <c r="Q216" s="112">
        <v>8028809076</v>
      </c>
      <c r="R216" s="45">
        <v>175</v>
      </c>
      <c r="S216" s="143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409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0">
        <v>621</v>
      </c>
      <c r="L217" s="15">
        <v>45147</v>
      </c>
      <c r="M217" s="12" t="s">
        <v>123</v>
      </c>
      <c r="N217" s="12" t="s">
        <v>442</v>
      </c>
      <c r="O217" s="12" t="s">
        <v>432</v>
      </c>
      <c r="P217" s="12" t="s">
        <v>72</v>
      </c>
      <c r="Q217" s="112">
        <v>8028809079</v>
      </c>
      <c r="R217" s="45">
        <v>175</v>
      </c>
      <c r="S217" s="143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409</v>
      </c>
      <c r="E218" s="12" t="s">
        <v>72</v>
      </c>
      <c r="F218" s="183">
        <v>8028696156</v>
      </c>
      <c r="G218" s="45">
        <v>175</v>
      </c>
      <c r="H218" s="45"/>
      <c r="I218" s="45">
        <f t="shared" si="2"/>
        <v>150</v>
      </c>
      <c r="J218" s="184">
        <v>626</v>
      </c>
      <c r="L218" s="15"/>
      <c r="M218" s="12"/>
      <c r="N218" s="12"/>
      <c r="O218" s="12"/>
      <c r="P218" s="12"/>
      <c r="Q218" s="12"/>
      <c r="R218" s="45"/>
      <c r="S218" s="144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409</v>
      </c>
      <c r="E219" s="12" t="s">
        <v>72</v>
      </c>
      <c r="F219" s="183">
        <v>8028696173</v>
      </c>
      <c r="G219" s="45">
        <v>175</v>
      </c>
      <c r="H219" s="45"/>
      <c r="I219" s="45">
        <f t="shared" si="2"/>
        <v>150</v>
      </c>
      <c r="J219" s="184">
        <v>626</v>
      </c>
      <c r="L219" s="15">
        <v>45149</v>
      </c>
      <c r="M219" s="12" t="s">
        <v>29</v>
      </c>
      <c r="N219" s="12" t="s">
        <v>43</v>
      </c>
      <c r="O219" s="12" t="s">
        <v>432</v>
      </c>
      <c r="P219" s="12" t="s">
        <v>72</v>
      </c>
      <c r="Q219" s="112">
        <v>8028818610</v>
      </c>
      <c r="R219" s="45">
        <v>250</v>
      </c>
      <c r="S219" s="143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409</v>
      </c>
      <c r="E220" s="12" t="s">
        <v>72</v>
      </c>
      <c r="F220" s="183">
        <v>8028694816</v>
      </c>
      <c r="G220" s="45">
        <v>250</v>
      </c>
      <c r="H220" s="45"/>
      <c r="I220" s="45">
        <f t="shared" si="2"/>
        <v>200</v>
      </c>
      <c r="J220" s="184">
        <v>626</v>
      </c>
      <c r="L220" s="15">
        <v>45149</v>
      </c>
      <c r="M220" s="12" t="s">
        <v>101</v>
      </c>
      <c r="N220" s="12" t="s">
        <v>55</v>
      </c>
      <c r="O220" s="12" t="s">
        <v>432</v>
      </c>
      <c r="P220" s="12" t="s">
        <v>72</v>
      </c>
      <c r="Q220" s="112">
        <v>8028818597</v>
      </c>
      <c r="R220" s="45">
        <v>250</v>
      </c>
      <c r="S220" s="142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409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4">
        <v>626</v>
      </c>
      <c r="L221" s="15">
        <v>45152</v>
      </c>
      <c r="M221" s="12" t="s">
        <v>101</v>
      </c>
      <c r="N221" s="12" t="s">
        <v>55</v>
      </c>
      <c r="O221" s="12" t="s">
        <v>432</v>
      </c>
      <c r="P221" s="12" t="s">
        <v>72</v>
      </c>
      <c r="Q221" s="12">
        <v>8028823952</v>
      </c>
      <c r="R221" s="45">
        <v>250</v>
      </c>
      <c r="S221" s="185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445</v>
      </c>
      <c r="D222" s="12" t="s">
        <v>409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4">
        <v>626</v>
      </c>
      <c r="L222" s="15">
        <v>45152</v>
      </c>
      <c r="M222" s="12" t="s">
        <v>29</v>
      </c>
      <c r="N222" s="12" t="s">
        <v>43</v>
      </c>
      <c r="O222" s="12" t="s">
        <v>432</v>
      </c>
      <c r="P222" s="12" t="s">
        <v>72</v>
      </c>
      <c r="Q222" s="12">
        <v>8028823966</v>
      </c>
      <c r="R222" s="45">
        <v>175</v>
      </c>
      <c r="S222" s="185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409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4">
        <v>626</v>
      </c>
      <c r="L223" s="15">
        <v>45152</v>
      </c>
      <c r="M223" s="12" t="s">
        <v>77</v>
      </c>
      <c r="N223" s="12" t="s">
        <v>45</v>
      </c>
      <c r="O223" s="12" t="s">
        <v>432</v>
      </c>
      <c r="P223" s="12" t="s">
        <v>72</v>
      </c>
      <c r="Q223" s="12">
        <v>8028823984</v>
      </c>
      <c r="R223" s="45">
        <v>175</v>
      </c>
      <c r="S223" s="142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409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4">
        <v>626</v>
      </c>
      <c r="L224" s="15">
        <v>45154</v>
      </c>
      <c r="M224" s="12" t="s">
        <v>446</v>
      </c>
      <c r="N224" s="12" t="s">
        <v>85</v>
      </c>
      <c r="O224" s="12" t="s">
        <v>432</v>
      </c>
      <c r="P224" s="12" t="s">
        <v>72</v>
      </c>
      <c r="Q224" s="12">
        <v>8028832205</v>
      </c>
      <c r="R224" s="45">
        <v>250</v>
      </c>
      <c r="S224" s="185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409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4">
        <v>626</v>
      </c>
      <c r="L225" s="15">
        <v>45154</v>
      </c>
      <c r="M225" s="12" t="s">
        <v>77</v>
      </c>
      <c r="N225" s="12" t="s">
        <v>45</v>
      </c>
      <c r="O225" s="12" t="s">
        <v>432</v>
      </c>
      <c r="P225" s="12" t="s">
        <v>72</v>
      </c>
      <c r="Q225" s="12">
        <v>8028832214</v>
      </c>
      <c r="R225" s="45">
        <v>250</v>
      </c>
      <c r="S225" s="185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430</v>
      </c>
      <c r="D226" s="12" t="s">
        <v>409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4">
        <v>626</v>
      </c>
      <c r="L226" s="15">
        <v>45156</v>
      </c>
      <c r="M226" s="12" t="s">
        <v>241</v>
      </c>
      <c r="N226" s="12" t="s">
        <v>14</v>
      </c>
      <c r="O226" s="12" t="s">
        <v>432</v>
      </c>
      <c r="P226" s="12" t="s">
        <v>72</v>
      </c>
      <c r="Q226" s="12">
        <v>8028842651</v>
      </c>
      <c r="R226" s="45">
        <v>250</v>
      </c>
      <c r="S226" s="142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409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4">
        <v>626</v>
      </c>
      <c r="L227" s="15">
        <v>45156</v>
      </c>
      <c r="M227" s="15" t="s">
        <v>284</v>
      </c>
      <c r="N227" s="15" t="s">
        <v>55</v>
      </c>
      <c r="O227" s="15" t="s">
        <v>432</v>
      </c>
      <c r="P227" s="15" t="s">
        <v>72</v>
      </c>
      <c r="Q227" s="112">
        <v>8028842652</v>
      </c>
      <c r="R227" s="45">
        <v>250</v>
      </c>
      <c r="S227" s="142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409</v>
      </c>
      <c r="E228" s="12" t="s">
        <v>200</v>
      </c>
      <c r="F228" s="186">
        <v>8028701242</v>
      </c>
      <c r="G228" s="45">
        <v>220</v>
      </c>
      <c r="H228" s="45" t="s">
        <v>447</v>
      </c>
      <c r="I228" s="45">
        <v>190</v>
      </c>
      <c r="J228" s="184">
        <v>626</v>
      </c>
      <c r="L228" s="15">
        <v>45156</v>
      </c>
      <c r="M228" s="12" t="s">
        <v>29</v>
      </c>
      <c r="N228" s="12" t="s">
        <v>43</v>
      </c>
      <c r="O228" s="12" t="s">
        <v>432</v>
      </c>
      <c r="P228" s="12" t="s">
        <v>72</v>
      </c>
      <c r="Q228" s="112">
        <v>8028842646</v>
      </c>
      <c r="R228" s="45">
        <v>250</v>
      </c>
      <c r="S228" s="142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409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4">
        <v>626</v>
      </c>
      <c r="L229" s="15">
        <v>45156</v>
      </c>
      <c r="M229" s="12" t="s">
        <v>57</v>
      </c>
      <c r="N229" s="12" t="s">
        <v>32</v>
      </c>
      <c r="O229" s="12" t="s">
        <v>432</v>
      </c>
      <c r="P229" s="12" t="s">
        <v>72</v>
      </c>
      <c r="Q229" s="112">
        <v>8028842655</v>
      </c>
      <c r="R229" s="45">
        <v>235</v>
      </c>
      <c r="S229" s="142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409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4">
        <v>626</v>
      </c>
      <c r="L230" s="15">
        <v>45156</v>
      </c>
      <c r="M230" s="12" t="s">
        <v>126</v>
      </c>
      <c r="N230" s="12" t="s">
        <v>444</v>
      </c>
      <c r="O230" s="12" t="s">
        <v>432</v>
      </c>
      <c r="P230" s="12" t="s">
        <v>72</v>
      </c>
      <c r="Q230" s="112">
        <v>8028842659</v>
      </c>
      <c r="R230" s="45">
        <v>175</v>
      </c>
      <c r="S230" s="142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409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4">
        <v>626</v>
      </c>
      <c r="L231" s="15">
        <v>45159</v>
      </c>
      <c r="M231" s="12" t="s">
        <v>241</v>
      </c>
      <c r="N231" s="12" t="s">
        <v>14</v>
      </c>
      <c r="O231" s="12" t="s">
        <v>432</v>
      </c>
      <c r="P231" s="12" t="s">
        <v>72</v>
      </c>
      <c r="Q231" s="12">
        <v>8028848040</v>
      </c>
      <c r="R231" s="45">
        <v>250</v>
      </c>
      <c r="S231" s="142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409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4">
        <v>626</v>
      </c>
      <c r="L232" s="15">
        <v>45159</v>
      </c>
      <c r="M232" s="12" t="s">
        <v>29</v>
      </c>
      <c r="N232" s="12" t="s">
        <v>43</v>
      </c>
      <c r="O232" s="12" t="s">
        <v>432</v>
      </c>
      <c r="P232" s="12" t="s">
        <v>72</v>
      </c>
      <c r="Q232" s="12">
        <v>8028848052</v>
      </c>
      <c r="R232" s="45">
        <v>250</v>
      </c>
      <c r="S232" s="142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409</v>
      </c>
      <c r="E233" s="12" t="s">
        <v>72</v>
      </c>
      <c r="F233" s="187">
        <v>8028724670</v>
      </c>
      <c r="G233" s="188">
        <v>250</v>
      </c>
      <c r="H233" s="45"/>
      <c r="I233" s="45">
        <v>200</v>
      </c>
      <c r="J233" s="161">
        <v>633</v>
      </c>
      <c r="L233" s="15">
        <v>45067</v>
      </c>
      <c r="M233" s="12" t="s">
        <v>77</v>
      </c>
      <c r="N233" s="12" t="s">
        <v>45</v>
      </c>
      <c r="O233" s="12" t="s">
        <v>432</v>
      </c>
      <c r="P233" s="12" t="s">
        <v>72</v>
      </c>
      <c r="Q233" s="112">
        <v>8028848060</v>
      </c>
      <c r="R233" s="45">
        <v>250</v>
      </c>
      <c r="S233" s="142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409</v>
      </c>
      <c r="E234" s="12" t="s">
        <v>72</v>
      </c>
      <c r="F234" s="187">
        <v>8028724679</v>
      </c>
      <c r="G234" s="188">
        <v>250</v>
      </c>
      <c r="H234" s="45"/>
      <c r="I234" s="45">
        <v>200</v>
      </c>
      <c r="J234" s="161">
        <v>633</v>
      </c>
      <c r="L234" s="15">
        <v>45159</v>
      </c>
      <c r="M234" s="12" t="s">
        <v>57</v>
      </c>
      <c r="N234" s="12" t="s">
        <v>34</v>
      </c>
      <c r="O234" s="12" t="s">
        <v>432</v>
      </c>
      <c r="P234" s="12" t="s">
        <v>72</v>
      </c>
      <c r="Q234" s="112">
        <v>8028844843</v>
      </c>
      <c r="R234" s="45">
        <v>175</v>
      </c>
      <c r="S234" s="142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409</v>
      </c>
      <c r="E235" s="12" t="s">
        <v>20</v>
      </c>
      <c r="F235" s="187">
        <v>8028726814</v>
      </c>
      <c r="G235" s="188">
        <v>175</v>
      </c>
      <c r="H235" s="45"/>
      <c r="I235" s="45">
        <v>150</v>
      </c>
      <c r="J235" s="161">
        <v>633</v>
      </c>
      <c r="L235" s="15">
        <v>45159</v>
      </c>
      <c r="M235" s="12" t="s">
        <v>123</v>
      </c>
      <c r="N235" s="12" t="s">
        <v>32</v>
      </c>
      <c r="O235" s="12" t="s">
        <v>432</v>
      </c>
      <c r="P235" s="12" t="s">
        <v>72</v>
      </c>
      <c r="Q235" s="112">
        <v>8028848043</v>
      </c>
      <c r="R235" s="45">
        <v>175</v>
      </c>
      <c r="S235" s="142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409</v>
      </c>
      <c r="E236" s="12" t="s">
        <v>20</v>
      </c>
      <c r="F236" s="187">
        <v>8028726835</v>
      </c>
      <c r="G236" s="188">
        <v>175</v>
      </c>
      <c r="H236" s="45"/>
      <c r="I236" s="45">
        <v>150</v>
      </c>
      <c r="J236" s="161">
        <v>633</v>
      </c>
      <c r="L236" s="15">
        <v>45159</v>
      </c>
      <c r="M236" s="12" t="s">
        <v>126</v>
      </c>
      <c r="N236" s="12" t="s">
        <v>444</v>
      </c>
      <c r="O236" s="12" t="s">
        <v>432</v>
      </c>
      <c r="P236" s="12" t="s">
        <v>72</v>
      </c>
      <c r="Q236" s="112">
        <v>8028848067</v>
      </c>
      <c r="R236" s="45">
        <v>175</v>
      </c>
      <c r="S236" s="142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409</v>
      </c>
      <c r="E237" s="12" t="s">
        <v>72</v>
      </c>
      <c r="F237" s="187">
        <v>8028734593</v>
      </c>
      <c r="G237" s="188">
        <v>250</v>
      </c>
      <c r="H237" s="45"/>
      <c r="I237" s="45">
        <v>200</v>
      </c>
      <c r="J237" s="161">
        <v>633</v>
      </c>
      <c r="L237" s="15">
        <v>45160</v>
      </c>
      <c r="M237" s="12" t="s">
        <v>77</v>
      </c>
      <c r="N237" s="12" t="s">
        <v>45</v>
      </c>
      <c r="O237" s="12" t="s">
        <v>432</v>
      </c>
      <c r="P237" s="12" t="s">
        <v>140</v>
      </c>
      <c r="Q237" s="12">
        <v>8028850529</v>
      </c>
      <c r="R237" s="45">
        <v>646.4</v>
      </c>
      <c r="S237" s="189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409</v>
      </c>
      <c r="E238" s="12" t="s">
        <v>72</v>
      </c>
      <c r="F238" s="187">
        <v>8028734579</v>
      </c>
      <c r="G238" s="188">
        <v>250</v>
      </c>
      <c r="H238" s="45"/>
      <c r="I238" s="45">
        <v>200</v>
      </c>
      <c r="J238" s="161">
        <v>633</v>
      </c>
      <c r="L238" s="15">
        <v>45160</v>
      </c>
      <c r="M238" s="12" t="s">
        <v>57</v>
      </c>
      <c r="N238" s="12" t="s">
        <v>34</v>
      </c>
      <c r="O238" s="12" t="s">
        <v>432</v>
      </c>
      <c r="P238" s="12" t="s">
        <v>20</v>
      </c>
      <c r="Q238" s="12">
        <v>8028850528</v>
      </c>
      <c r="R238" s="45">
        <v>211.87</v>
      </c>
      <c r="S238" s="189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409</v>
      </c>
      <c r="E239" s="12" t="s">
        <v>72</v>
      </c>
      <c r="F239" s="187">
        <v>8028734577</v>
      </c>
      <c r="G239" s="188">
        <v>250</v>
      </c>
      <c r="H239" s="45"/>
      <c r="I239" s="45">
        <v>200</v>
      </c>
      <c r="J239" s="161">
        <v>633</v>
      </c>
      <c r="L239" s="15">
        <v>45160</v>
      </c>
      <c r="M239" s="12" t="s">
        <v>29</v>
      </c>
      <c r="N239" s="12" t="s">
        <v>43</v>
      </c>
      <c r="O239" s="12" t="s">
        <v>432</v>
      </c>
      <c r="P239" s="12" t="s">
        <v>89</v>
      </c>
      <c r="Q239" s="12">
        <v>8028850526</v>
      </c>
      <c r="R239" s="45">
        <v>175</v>
      </c>
      <c r="S239" s="189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409</v>
      </c>
      <c r="E240" s="12" t="s">
        <v>72</v>
      </c>
      <c r="F240" s="187">
        <v>8028734603</v>
      </c>
      <c r="G240" s="188">
        <v>175</v>
      </c>
      <c r="H240" s="45"/>
      <c r="I240" s="45">
        <v>150</v>
      </c>
      <c r="J240" s="161">
        <v>633</v>
      </c>
      <c r="L240" s="15">
        <v>45160</v>
      </c>
      <c r="M240" s="12" t="s">
        <v>126</v>
      </c>
      <c r="N240" s="12" t="s">
        <v>27</v>
      </c>
      <c r="O240" s="12" t="s">
        <v>432</v>
      </c>
      <c r="P240" s="12" t="s">
        <v>20</v>
      </c>
      <c r="Q240" s="12">
        <v>8028850525</v>
      </c>
      <c r="R240" s="45">
        <v>175</v>
      </c>
      <c r="S240" s="189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409</v>
      </c>
      <c r="E241" s="12" t="s">
        <v>72</v>
      </c>
      <c r="F241" s="187">
        <v>8028743940</v>
      </c>
      <c r="G241" s="188">
        <v>250</v>
      </c>
      <c r="H241" s="45"/>
      <c r="I241" s="45">
        <v>200</v>
      </c>
      <c r="J241" s="190">
        <v>643</v>
      </c>
      <c r="L241" s="15">
        <v>45161</v>
      </c>
      <c r="M241" s="12" t="s">
        <v>57</v>
      </c>
      <c r="N241" s="12" t="s">
        <v>32</v>
      </c>
      <c r="O241" s="12" t="s">
        <v>432</v>
      </c>
      <c r="P241" s="12" t="s">
        <v>448</v>
      </c>
      <c r="Q241" s="12">
        <v>8028855614</v>
      </c>
      <c r="R241" s="191">
        <v>754.21</v>
      </c>
      <c r="S241" s="189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409</v>
      </c>
      <c r="E242" s="12" t="s">
        <v>72</v>
      </c>
      <c r="F242" s="187">
        <v>8028743928</v>
      </c>
      <c r="G242" s="188">
        <v>250</v>
      </c>
      <c r="H242" s="45"/>
      <c r="I242" s="45">
        <v>200</v>
      </c>
      <c r="J242" s="190">
        <v>643</v>
      </c>
      <c r="L242" s="15">
        <v>45161</v>
      </c>
      <c r="M242" s="12" t="s">
        <v>143</v>
      </c>
      <c r="N242" s="12" t="s">
        <v>37</v>
      </c>
      <c r="O242" s="12" t="s">
        <v>432</v>
      </c>
      <c r="P242" s="12" t="s">
        <v>448</v>
      </c>
      <c r="Q242" s="12">
        <v>8028855621</v>
      </c>
      <c r="R242" s="45">
        <v>704.65</v>
      </c>
      <c r="S242" s="189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409</v>
      </c>
      <c r="E243" s="12" t="s">
        <v>72</v>
      </c>
      <c r="F243" s="187">
        <v>8028743950</v>
      </c>
      <c r="G243" s="188">
        <v>175</v>
      </c>
      <c r="H243" s="45"/>
      <c r="I243" s="45">
        <v>150</v>
      </c>
      <c r="J243" s="190">
        <v>643</v>
      </c>
      <c r="L243" s="15">
        <v>45161</v>
      </c>
      <c r="M243" s="12" t="s">
        <v>284</v>
      </c>
      <c r="N243" s="12" t="s">
        <v>55</v>
      </c>
      <c r="O243" s="12" t="s">
        <v>432</v>
      </c>
      <c r="P243" s="12" t="s">
        <v>72</v>
      </c>
      <c r="Q243" s="12">
        <v>8028857888</v>
      </c>
      <c r="R243" s="45">
        <v>250</v>
      </c>
      <c r="S243" s="189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409</v>
      </c>
      <c r="E244" s="12" t="s">
        <v>72</v>
      </c>
      <c r="F244" s="187">
        <v>8028750496</v>
      </c>
      <c r="G244" s="188">
        <v>250</v>
      </c>
      <c r="H244" s="45"/>
      <c r="I244" s="45">
        <v>200</v>
      </c>
      <c r="J244" s="190">
        <v>643</v>
      </c>
      <c r="L244" s="15">
        <v>45161</v>
      </c>
      <c r="M244" s="12" t="s">
        <v>29</v>
      </c>
      <c r="N244" s="12" t="s">
        <v>43</v>
      </c>
      <c r="O244" s="12" t="s">
        <v>432</v>
      </c>
      <c r="P244" s="12" t="s">
        <v>72</v>
      </c>
      <c r="Q244" s="12">
        <v>8028857918</v>
      </c>
      <c r="R244" s="45">
        <v>250</v>
      </c>
      <c r="S244" s="189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409</v>
      </c>
      <c r="E245" s="12" t="s">
        <v>72</v>
      </c>
      <c r="F245" s="187">
        <v>8028750901</v>
      </c>
      <c r="G245" s="188">
        <v>250</v>
      </c>
      <c r="H245" s="45"/>
      <c r="I245" s="45">
        <v>200</v>
      </c>
      <c r="J245" s="190">
        <v>643</v>
      </c>
      <c r="L245" s="15">
        <v>45161</v>
      </c>
      <c r="M245" s="12" t="s">
        <v>77</v>
      </c>
      <c r="N245" s="12" t="s">
        <v>45</v>
      </c>
      <c r="O245" s="12" t="s">
        <v>432</v>
      </c>
      <c r="P245" s="12" t="s">
        <v>72</v>
      </c>
      <c r="Q245" s="12">
        <v>8028857924</v>
      </c>
      <c r="R245" s="45">
        <v>250</v>
      </c>
      <c r="S245" s="189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409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0">
        <v>643</v>
      </c>
      <c r="L246" s="15">
        <v>45161</v>
      </c>
      <c r="M246" s="15" t="s">
        <v>241</v>
      </c>
      <c r="N246" s="15" t="s">
        <v>14</v>
      </c>
      <c r="O246" s="15" t="s">
        <v>432</v>
      </c>
      <c r="P246" s="15" t="s">
        <v>72</v>
      </c>
      <c r="Q246" s="12">
        <v>8028857913</v>
      </c>
      <c r="R246" s="45">
        <v>250</v>
      </c>
      <c r="S246" s="189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409</v>
      </c>
      <c r="E247" s="12" t="s">
        <v>38</v>
      </c>
      <c r="F247" s="181">
        <v>8028746912</v>
      </c>
      <c r="G247" s="182">
        <v>250</v>
      </c>
      <c r="H247" s="45"/>
      <c r="I247" s="45">
        <v>220</v>
      </c>
      <c r="J247" s="192">
        <v>650</v>
      </c>
      <c r="L247" s="15">
        <v>45161</v>
      </c>
      <c r="M247" s="12" t="s">
        <v>123</v>
      </c>
      <c r="N247" s="12" t="s">
        <v>442</v>
      </c>
      <c r="O247" s="12" t="s">
        <v>432</v>
      </c>
      <c r="P247" s="12" t="s">
        <v>72</v>
      </c>
      <c r="Q247" s="12">
        <v>8028857951</v>
      </c>
      <c r="R247" s="45">
        <v>175</v>
      </c>
      <c r="S247" s="189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409</v>
      </c>
      <c r="E248" s="15" t="s">
        <v>38</v>
      </c>
      <c r="F248" s="181">
        <v>8028746894</v>
      </c>
      <c r="G248" s="182">
        <v>250</v>
      </c>
      <c r="H248" s="45"/>
      <c r="I248" s="45">
        <v>220</v>
      </c>
      <c r="J248" s="192">
        <v>650</v>
      </c>
      <c r="L248" s="15">
        <v>45163</v>
      </c>
      <c r="M248" s="15" t="s">
        <v>241</v>
      </c>
      <c r="N248" s="15" t="s">
        <v>14</v>
      </c>
      <c r="O248" s="15" t="s">
        <v>432</v>
      </c>
      <c r="P248" s="15" t="s">
        <v>72</v>
      </c>
      <c r="Q248" s="12">
        <v>8028867808</v>
      </c>
      <c r="R248" s="45">
        <v>250</v>
      </c>
      <c r="S248" s="189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409</v>
      </c>
      <c r="E249" s="12" t="s">
        <v>38</v>
      </c>
      <c r="F249" s="181">
        <v>8028746890</v>
      </c>
      <c r="G249" s="182">
        <v>250</v>
      </c>
      <c r="H249" s="45"/>
      <c r="I249" s="45">
        <v>220</v>
      </c>
      <c r="J249" s="192">
        <v>650</v>
      </c>
      <c r="L249" s="15">
        <v>45163</v>
      </c>
      <c r="M249" s="12" t="s">
        <v>29</v>
      </c>
      <c r="N249" s="12" t="s">
        <v>43</v>
      </c>
      <c r="O249" s="12" t="s">
        <v>432</v>
      </c>
      <c r="P249" s="12" t="s">
        <v>72</v>
      </c>
      <c r="Q249" s="12">
        <v>8028867857</v>
      </c>
      <c r="R249" s="45">
        <v>250</v>
      </c>
      <c r="S249" s="189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409</v>
      </c>
      <c r="E250" s="12" t="s">
        <v>38</v>
      </c>
      <c r="F250" s="193">
        <v>8028746898</v>
      </c>
      <c r="G250" s="194">
        <v>250</v>
      </c>
      <c r="H250" s="45"/>
      <c r="I250" s="45">
        <v>220</v>
      </c>
      <c r="J250" s="192">
        <v>650</v>
      </c>
      <c r="L250" s="15">
        <v>45163</v>
      </c>
      <c r="M250" s="12" t="s">
        <v>325</v>
      </c>
      <c r="N250" s="12" t="s">
        <v>55</v>
      </c>
      <c r="O250" s="12" t="s">
        <v>432</v>
      </c>
      <c r="P250" s="12" t="s">
        <v>72</v>
      </c>
      <c r="Q250" s="12">
        <v>8028867818</v>
      </c>
      <c r="R250" s="45">
        <v>250</v>
      </c>
      <c r="S250" s="189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430</v>
      </c>
      <c r="D251" s="12" t="s">
        <v>409</v>
      </c>
      <c r="E251" s="12" t="s">
        <v>20</v>
      </c>
      <c r="F251" s="181">
        <v>8028751507</v>
      </c>
      <c r="G251" s="182">
        <v>175</v>
      </c>
      <c r="H251" s="45"/>
      <c r="I251" s="45">
        <v>150</v>
      </c>
      <c r="J251" s="192">
        <v>650</v>
      </c>
      <c r="L251" s="15">
        <v>45163</v>
      </c>
      <c r="M251" s="12" t="s">
        <v>126</v>
      </c>
      <c r="N251" s="12" t="s">
        <v>27</v>
      </c>
      <c r="O251" s="12" t="s">
        <v>432</v>
      </c>
      <c r="P251" s="12" t="s">
        <v>449</v>
      </c>
      <c r="Q251" s="12">
        <v>8028868284</v>
      </c>
      <c r="R251" s="45">
        <v>475.85</v>
      </c>
      <c r="S251" s="189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409</v>
      </c>
      <c r="E252" s="12" t="s">
        <v>20</v>
      </c>
      <c r="F252" s="181">
        <v>8028751512</v>
      </c>
      <c r="G252" s="182">
        <v>175</v>
      </c>
      <c r="H252" s="45"/>
      <c r="I252" s="45">
        <v>150</v>
      </c>
      <c r="J252" s="192">
        <v>650</v>
      </c>
      <c r="L252" s="15">
        <v>45163</v>
      </c>
      <c r="M252" s="12" t="s">
        <v>77</v>
      </c>
      <c r="N252" s="12" t="s">
        <v>45</v>
      </c>
      <c r="O252" s="12" t="s">
        <v>432</v>
      </c>
      <c r="P252" s="12" t="s">
        <v>449</v>
      </c>
      <c r="Q252" s="12">
        <v>8028868318</v>
      </c>
      <c r="R252" s="45">
        <v>464.98</v>
      </c>
      <c r="S252" s="189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409</v>
      </c>
      <c r="E253" s="12" t="s">
        <v>448</v>
      </c>
      <c r="F253" s="181">
        <v>8028757052</v>
      </c>
      <c r="G253" s="182">
        <v>639.62</v>
      </c>
      <c r="H253" s="45"/>
      <c r="I253" s="45">
        <v>625</v>
      </c>
      <c r="J253" s="192">
        <v>650</v>
      </c>
      <c r="L253" s="15">
        <v>45163</v>
      </c>
      <c r="M253" s="12" t="s">
        <v>57</v>
      </c>
      <c r="N253" s="12" t="s">
        <v>32</v>
      </c>
      <c r="O253" s="12" t="s">
        <v>432</v>
      </c>
      <c r="P253" s="12" t="s">
        <v>307</v>
      </c>
      <c r="Q253" s="12">
        <v>8028868348</v>
      </c>
      <c r="R253" s="45">
        <v>417.07</v>
      </c>
      <c r="S253" s="189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409</v>
      </c>
      <c r="E254" s="12" t="s">
        <v>450</v>
      </c>
      <c r="F254" s="195">
        <v>8028756458</v>
      </c>
      <c r="G254" s="196">
        <v>642.41</v>
      </c>
      <c r="H254" s="45"/>
      <c r="I254" s="45">
        <v>625</v>
      </c>
      <c r="J254" s="192">
        <v>650</v>
      </c>
      <c r="L254" s="15">
        <v>45166</v>
      </c>
      <c r="M254" s="12" t="s">
        <v>241</v>
      </c>
      <c r="N254" s="12" t="s">
        <v>14</v>
      </c>
      <c r="O254" s="12" t="s">
        <v>432</v>
      </c>
      <c r="P254" s="12" t="s">
        <v>72</v>
      </c>
      <c r="Q254" s="12">
        <v>8028874395</v>
      </c>
      <c r="R254" s="45">
        <v>250</v>
      </c>
      <c r="S254" s="189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430</v>
      </c>
      <c r="D255" s="12" t="s">
        <v>409</v>
      </c>
      <c r="E255" s="12" t="s">
        <v>448</v>
      </c>
      <c r="F255" s="197">
        <v>8028758461</v>
      </c>
      <c r="G255" s="182">
        <v>639.62</v>
      </c>
      <c r="H255" s="45"/>
      <c r="I255" s="45">
        <v>625</v>
      </c>
      <c r="J255" s="192">
        <v>650</v>
      </c>
      <c r="L255" s="15">
        <v>45166</v>
      </c>
      <c r="M255" s="12" t="s">
        <v>284</v>
      </c>
      <c r="N255" s="12" t="s">
        <v>55</v>
      </c>
      <c r="O255" s="12" t="s">
        <v>432</v>
      </c>
      <c r="P255" s="12" t="s">
        <v>72</v>
      </c>
      <c r="Q255" s="12">
        <v>8028874327</v>
      </c>
      <c r="R255" s="45">
        <v>250</v>
      </c>
      <c r="S255" s="189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409</v>
      </c>
      <c r="E256" s="8" t="s">
        <v>72</v>
      </c>
      <c r="F256" s="181">
        <v>8028760678</v>
      </c>
      <c r="G256" s="182">
        <v>250</v>
      </c>
      <c r="H256" s="26"/>
      <c r="I256" s="26">
        <v>200</v>
      </c>
      <c r="J256" s="192">
        <v>650</v>
      </c>
      <c r="L256" s="15">
        <v>45166</v>
      </c>
      <c r="M256" s="12" t="s">
        <v>77</v>
      </c>
      <c r="N256" s="12" t="s">
        <v>45</v>
      </c>
      <c r="O256" s="12" t="s">
        <v>432</v>
      </c>
      <c r="P256" s="12" t="s">
        <v>72</v>
      </c>
      <c r="Q256" s="12">
        <v>8028874378</v>
      </c>
      <c r="R256" s="45">
        <v>250</v>
      </c>
      <c r="S256" s="189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409</v>
      </c>
      <c r="E257" s="8" t="s">
        <v>72</v>
      </c>
      <c r="F257" s="181">
        <v>8028756044</v>
      </c>
      <c r="G257" s="182">
        <v>175</v>
      </c>
      <c r="H257" s="26"/>
      <c r="I257" s="26">
        <v>150</v>
      </c>
      <c r="J257" s="192">
        <v>650</v>
      </c>
      <c r="L257" s="15">
        <v>45166</v>
      </c>
      <c r="M257" s="12" t="s">
        <v>29</v>
      </c>
      <c r="N257" s="12" t="s">
        <v>43</v>
      </c>
      <c r="O257" s="12" t="s">
        <v>432</v>
      </c>
      <c r="P257" s="12" t="s">
        <v>72</v>
      </c>
      <c r="Q257" s="12">
        <v>8028874343</v>
      </c>
      <c r="R257" s="45">
        <v>250</v>
      </c>
      <c r="S257" s="189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409</v>
      </c>
      <c r="E258" s="8" t="s">
        <v>451</v>
      </c>
      <c r="F258" s="198">
        <v>8028763142</v>
      </c>
      <c r="G258" s="196">
        <v>346.54</v>
      </c>
      <c r="H258" s="26"/>
      <c r="I258" s="26">
        <v>300</v>
      </c>
      <c r="J258" s="192">
        <v>650</v>
      </c>
      <c r="L258" s="15">
        <v>45167</v>
      </c>
      <c r="M258" s="12" t="s">
        <v>284</v>
      </c>
      <c r="N258" s="12" t="s">
        <v>55</v>
      </c>
      <c r="O258" s="12" t="s">
        <v>432</v>
      </c>
      <c r="P258" s="12" t="s">
        <v>452</v>
      </c>
      <c r="Q258" s="12">
        <v>8028865509</v>
      </c>
      <c r="R258" s="45">
        <v>299.33999999999997</v>
      </c>
      <c r="S258" s="189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409</v>
      </c>
      <c r="E259" s="8" t="s">
        <v>448</v>
      </c>
      <c r="F259" s="197">
        <v>8028758611</v>
      </c>
      <c r="G259" s="182">
        <v>634.72</v>
      </c>
      <c r="H259" s="26"/>
      <c r="I259" s="26">
        <v>620</v>
      </c>
      <c r="J259" s="192">
        <v>650</v>
      </c>
      <c r="L259" s="15">
        <v>45167</v>
      </c>
      <c r="M259" s="12" t="s">
        <v>123</v>
      </c>
      <c r="N259" s="12" t="s">
        <v>85</v>
      </c>
      <c r="O259" s="12" t="s">
        <v>432</v>
      </c>
      <c r="P259" s="12" t="s">
        <v>453</v>
      </c>
      <c r="Q259" s="12">
        <v>8028876661</v>
      </c>
      <c r="R259" s="45">
        <v>175</v>
      </c>
      <c r="S259" s="189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409</v>
      </c>
      <c r="E260" s="8" t="s">
        <v>448</v>
      </c>
      <c r="F260" s="197">
        <v>8028758613</v>
      </c>
      <c r="G260" s="182">
        <v>634.72</v>
      </c>
      <c r="H260" s="26"/>
      <c r="I260" s="26">
        <v>620</v>
      </c>
      <c r="J260" s="192">
        <v>650</v>
      </c>
      <c r="L260" s="15">
        <v>45168</v>
      </c>
      <c r="M260" s="12" t="s">
        <v>77</v>
      </c>
      <c r="N260" s="12" t="s">
        <v>45</v>
      </c>
      <c r="O260" s="12" t="s">
        <v>432</v>
      </c>
      <c r="P260" s="12" t="s">
        <v>72</v>
      </c>
      <c r="Q260" s="12">
        <v>8028884464</v>
      </c>
      <c r="R260" s="45">
        <v>250</v>
      </c>
      <c r="S260" s="189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409</v>
      </c>
      <c r="E261" s="8" t="s">
        <v>339</v>
      </c>
      <c r="F261" s="197">
        <v>8028753546</v>
      </c>
      <c r="G261" s="182">
        <v>471.59</v>
      </c>
      <c r="H261" s="26"/>
      <c r="I261" s="26">
        <v>450</v>
      </c>
      <c r="J261" s="192">
        <v>650</v>
      </c>
      <c r="L261" s="15">
        <v>45168</v>
      </c>
      <c r="M261" s="12" t="s">
        <v>284</v>
      </c>
      <c r="N261" s="12" t="s">
        <v>55</v>
      </c>
      <c r="O261" s="12" t="s">
        <v>432</v>
      </c>
      <c r="P261" s="12" t="s">
        <v>72</v>
      </c>
      <c r="Q261" s="12">
        <v>8028884463</v>
      </c>
      <c r="R261" s="45">
        <v>250</v>
      </c>
      <c r="S261" s="189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430</v>
      </c>
      <c r="D262" s="8" t="s">
        <v>409</v>
      </c>
      <c r="E262" s="8" t="s">
        <v>339</v>
      </c>
      <c r="F262" s="197">
        <v>8028753553</v>
      </c>
      <c r="G262" s="182">
        <v>439.58</v>
      </c>
      <c r="H262" s="26"/>
      <c r="I262" s="26">
        <v>420</v>
      </c>
      <c r="J262" s="192">
        <v>650</v>
      </c>
      <c r="L262" s="15">
        <v>45168</v>
      </c>
      <c r="M262" s="12" t="s">
        <v>29</v>
      </c>
      <c r="N262" s="12" t="s">
        <v>43</v>
      </c>
      <c r="O262" s="12" t="s">
        <v>432</v>
      </c>
      <c r="P262" s="12" t="s">
        <v>72</v>
      </c>
      <c r="Q262" s="12">
        <v>8028884471</v>
      </c>
      <c r="R262" s="45">
        <v>250</v>
      </c>
      <c r="S262" s="189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409</v>
      </c>
      <c r="E263" s="8" t="s">
        <v>448</v>
      </c>
      <c r="F263" s="199">
        <v>27996021</v>
      </c>
      <c r="G263" s="182">
        <v>640.13</v>
      </c>
      <c r="H263" s="26"/>
      <c r="I263" s="26">
        <v>630</v>
      </c>
      <c r="J263" s="192">
        <v>650</v>
      </c>
      <c r="L263" s="15">
        <v>45168</v>
      </c>
      <c r="M263" s="12" t="s">
        <v>123</v>
      </c>
      <c r="N263" s="12" t="s">
        <v>85</v>
      </c>
      <c r="O263" s="12" t="s">
        <v>432</v>
      </c>
      <c r="P263" s="12" t="s">
        <v>72</v>
      </c>
      <c r="Q263" s="12">
        <v>8028884853</v>
      </c>
      <c r="R263" s="45">
        <v>175</v>
      </c>
      <c r="S263" s="189">
        <v>679</v>
      </c>
      <c r="T263" s="45">
        <v>150</v>
      </c>
    </row>
    <row r="264" spans="1:29" s="156" customFormat="1" x14ac:dyDescent="0.25">
      <c r="A264" s="6">
        <v>45135</v>
      </c>
      <c r="B264" s="14" t="s">
        <v>110</v>
      </c>
      <c r="C264" s="14" t="s">
        <v>14</v>
      </c>
      <c r="D264" s="14" t="s">
        <v>409</v>
      </c>
      <c r="E264" s="14" t="s">
        <v>454</v>
      </c>
      <c r="F264" s="14">
        <v>8028764518</v>
      </c>
      <c r="G264" s="104">
        <v>328.09</v>
      </c>
      <c r="H264" s="104"/>
      <c r="I264" s="104">
        <v>300</v>
      </c>
      <c r="J264" s="200">
        <v>650</v>
      </c>
      <c r="L264" s="15">
        <v>45168</v>
      </c>
      <c r="M264" s="12" t="s">
        <v>126</v>
      </c>
      <c r="N264" s="12" t="s">
        <v>27</v>
      </c>
      <c r="O264" s="12" t="s">
        <v>432</v>
      </c>
      <c r="P264" s="12" t="s">
        <v>72</v>
      </c>
      <c r="Q264" s="12">
        <v>8028884478</v>
      </c>
      <c r="R264" s="45">
        <v>175</v>
      </c>
      <c r="S264" s="189">
        <v>679</v>
      </c>
      <c r="T264" s="45">
        <v>150</v>
      </c>
      <c r="U264" s="137"/>
      <c r="V264" s="137"/>
      <c r="W264" s="137"/>
      <c r="X264" s="137"/>
      <c r="Y264" s="137"/>
      <c r="Z264" s="137"/>
      <c r="AA264" s="137"/>
      <c r="AB264" s="137"/>
      <c r="AC264" s="137"/>
    </row>
    <row r="265" spans="1:29" x14ac:dyDescent="0.25">
      <c r="A265" s="7">
        <v>45135</v>
      </c>
      <c r="B265" s="8" t="s">
        <v>29</v>
      </c>
      <c r="C265" s="8" t="s">
        <v>414</v>
      </c>
      <c r="D265" s="8" t="s">
        <v>409</v>
      </c>
      <c r="E265" s="8" t="s">
        <v>38</v>
      </c>
      <c r="F265" s="201">
        <v>8028769747</v>
      </c>
      <c r="G265" s="182">
        <v>250</v>
      </c>
      <c r="H265" s="26"/>
      <c r="I265" s="26">
        <v>220</v>
      </c>
      <c r="J265" s="192">
        <v>650</v>
      </c>
      <c r="L265" s="15">
        <v>45168</v>
      </c>
      <c r="M265" s="12" t="s">
        <v>57</v>
      </c>
      <c r="N265" s="12" t="s">
        <v>32</v>
      </c>
      <c r="O265" s="12" t="s">
        <v>432</v>
      </c>
      <c r="P265" s="12" t="s">
        <v>72</v>
      </c>
      <c r="Q265" s="12">
        <v>8028884860</v>
      </c>
      <c r="R265" s="45">
        <v>175</v>
      </c>
      <c r="S265" s="189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409</v>
      </c>
      <c r="E266" s="8" t="s">
        <v>72</v>
      </c>
      <c r="F266" s="201">
        <v>8028771580</v>
      </c>
      <c r="G266" s="182">
        <v>175</v>
      </c>
      <c r="H266" s="26"/>
      <c r="I266" s="26">
        <v>150</v>
      </c>
      <c r="J266" s="192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409</v>
      </c>
      <c r="E267" s="8" t="s">
        <v>72</v>
      </c>
      <c r="F267" s="201">
        <v>8028771527</v>
      </c>
      <c r="G267" s="182">
        <v>250</v>
      </c>
      <c r="H267" s="26"/>
      <c r="I267" s="26">
        <v>200</v>
      </c>
      <c r="J267" s="192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8" t="s">
        <v>14</v>
      </c>
      <c r="D268" s="8" t="s">
        <v>409</v>
      </c>
      <c r="E268" s="8" t="s">
        <v>72</v>
      </c>
      <c r="F268" s="201">
        <v>8028771535</v>
      </c>
      <c r="G268" s="182">
        <v>250</v>
      </c>
      <c r="H268" s="26"/>
      <c r="I268" s="26">
        <v>200</v>
      </c>
      <c r="J268" s="192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430</v>
      </c>
      <c r="D269" s="8" t="s">
        <v>409</v>
      </c>
      <c r="E269" s="8" t="s">
        <v>56</v>
      </c>
      <c r="F269" s="201">
        <v>8028769749</v>
      </c>
      <c r="G269" s="182">
        <v>250</v>
      </c>
      <c r="H269" s="26"/>
      <c r="I269" s="26">
        <v>220</v>
      </c>
      <c r="J269" s="192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2">
        <v>45135</v>
      </c>
      <c r="B270" s="203" t="s">
        <v>113</v>
      </c>
      <c r="C270" s="203" t="s">
        <v>32</v>
      </c>
      <c r="D270" s="203" t="s">
        <v>409</v>
      </c>
      <c r="E270" s="203" t="s">
        <v>455</v>
      </c>
      <c r="F270" s="201">
        <v>8028766671</v>
      </c>
      <c r="G270" s="204">
        <v>319.7</v>
      </c>
      <c r="H270" s="205"/>
      <c r="I270" s="205">
        <v>300</v>
      </c>
      <c r="J270" s="192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409</v>
      </c>
      <c r="E271" s="8" t="s">
        <v>72</v>
      </c>
      <c r="F271" s="201">
        <v>8028779553</v>
      </c>
      <c r="G271" s="182">
        <v>175</v>
      </c>
      <c r="H271" s="26"/>
      <c r="I271" s="26">
        <v>150</v>
      </c>
      <c r="J271" s="192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409</v>
      </c>
      <c r="E272" s="8" t="s">
        <v>72</v>
      </c>
      <c r="F272" s="201">
        <v>8028779512</v>
      </c>
      <c r="G272" s="182">
        <v>250</v>
      </c>
      <c r="H272" s="26"/>
      <c r="I272" s="26">
        <v>200</v>
      </c>
      <c r="J272" s="192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409</v>
      </c>
      <c r="E273" s="8" t="s">
        <v>72</v>
      </c>
      <c r="F273" s="206">
        <v>8028779544</v>
      </c>
      <c r="G273" s="196">
        <v>175</v>
      </c>
      <c r="H273" s="26"/>
      <c r="I273" s="26">
        <v>150</v>
      </c>
      <c r="J273" s="192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409</v>
      </c>
      <c r="E274" s="8" t="s">
        <v>72</v>
      </c>
      <c r="F274" s="201">
        <v>8028779530</v>
      </c>
      <c r="G274" s="182">
        <v>300</v>
      </c>
      <c r="H274" s="26"/>
      <c r="I274" s="26">
        <v>200</v>
      </c>
      <c r="J274" s="192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416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416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37" t="s">
        <v>65</v>
      </c>
      <c r="F279" s="337"/>
      <c r="G279" s="337"/>
      <c r="H279" s="337"/>
      <c r="I279" s="127">
        <f>G278-I277</f>
        <v>1925.099000000002</v>
      </c>
      <c r="J279" s="154"/>
      <c r="L279" s="8"/>
      <c r="M279" s="8"/>
      <c r="N279" s="8"/>
      <c r="O279" s="8"/>
      <c r="P279" s="337" t="s">
        <v>65</v>
      </c>
      <c r="Q279" s="337"/>
      <c r="R279" s="337"/>
      <c r="S279" s="337"/>
      <c r="T279" s="127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36" t="s">
        <v>141</v>
      </c>
      <c r="D287" s="336"/>
      <c r="E287" s="336"/>
      <c r="N287" s="336" t="s">
        <v>244</v>
      </c>
      <c r="O287" s="336"/>
      <c r="P287" s="336"/>
    </row>
    <row r="288" spans="1:20" x14ac:dyDescent="0.25">
      <c r="A288" s="4" t="s">
        <v>305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406</v>
      </c>
      <c r="G288" s="4" t="s">
        <v>8</v>
      </c>
      <c r="H288" s="4"/>
      <c r="I288" s="4" t="s">
        <v>408</v>
      </c>
      <c r="J288" s="145"/>
      <c r="L288" s="4" t="s">
        <v>305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406</v>
      </c>
      <c r="R288" s="4" t="s">
        <v>8</v>
      </c>
      <c r="S288" s="4"/>
      <c r="T288" s="4" t="s">
        <v>408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409</v>
      </c>
      <c r="E289" s="8" t="s">
        <v>72</v>
      </c>
      <c r="F289" s="111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423</v>
      </c>
      <c r="P289" s="8" t="s">
        <v>28</v>
      </c>
      <c r="Q289" s="12">
        <v>8029000785</v>
      </c>
      <c r="R289" s="26">
        <v>250</v>
      </c>
      <c r="S289" s="136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409</v>
      </c>
      <c r="E290" s="8" t="s">
        <v>72</v>
      </c>
      <c r="F290" s="111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325</v>
      </c>
      <c r="N290" s="8" t="s">
        <v>55</v>
      </c>
      <c r="O290" s="8" t="s">
        <v>423</v>
      </c>
      <c r="P290" s="8" t="s">
        <v>20</v>
      </c>
      <c r="Q290" s="12">
        <v>8029002216</v>
      </c>
      <c r="R290" s="45">
        <v>175</v>
      </c>
      <c r="S290" s="136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409</v>
      </c>
      <c r="E291" s="8" t="s">
        <v>72</v>
      </c>
      <c r="F291" s="111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423</v>
      </c>
      <c r="P291" s="8" t="s">
        <v>28</v>
      </c>
      <c r="Q291" s="12">
        <v>8029008765</v>
      </c>
      <c r="R291" s="45">
        <v>250</v>
      </c>
      <c r="S291" s="136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409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423</v>
      </c>
      <c r="P292" s="8" t="s">
        <v>28</v>
      </c>
      <c r="Q292" s="12">
        <v>8029008825</v>
      </c>
      <c r="R292" s="45">
        <v>250</v>
      </c>
      <c r="S292" s="136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409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2"/>
      <c r="L293" s="15">
        <v>45203</v>
      </c>
      <c r="M293" s="12" t="s">
        <v>241</v>
      </c>
      <c r="N293" s="12" t="s">
        <v>14</v>
      </c>
      <c r="O293" s="12" t="s">
        <v>423</v>
      </c>
      <c r="P293" s="12" t="s">
        <v>28</v>
      </c>
      <c r="Q293" s="12">
        <v>8029008798</v>
      </c>
      <c r="R293" s="45">
        <v>175</v>
      </c>
      <c r="S293" s="136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409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2"/>
      <c r="L294" s="15">
        <v>45203</v>
      </c>
      <c r="M294" s="12" t="s">
        <v>143</v>
      </c>
      <c r="N294" s="12" t="s">
        <v>37</v>
      </c>
      <c r="O294" s="12" t="s">
        <v>423</v>
      </c>
      <c r="P294" s="12" t="s">
        <v>28</v>
      </c>
      <c r="Q294" s="12">
        <v>8029008882</v>
      </c>
      <c r="R294" s="45">
        <v>175</v>
      </c>
      <c r="S294" s="136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409</v>
      </c>
      <c r="E295" s="12" t="s">
        <v>456</v>
      </c>
      <c r="F295" s="14">
        <v>8028900931</v>
      </c>
      <c r="G295" s="104">
        <v>754.04</v>
      </c>
      <c r="H295" s="45"/>
      <c r="I295" s="45">
        <v>750</v>
      </c>
      <c r="J295" s="152"/>
      <c r="L295" s="15">
        <v>45205</v>
      </c>
      <c r="M295" s="12" t="s">
        <v>241</v>
      </c>
      <c r="N295" s="12" t="s">
        <v>14</v>
      </c>
      <c r="O295" s="12" t="s">
        <v>423</v>
      </c>
      <c r="P295" s="12" t="s">
        <v>28</v>
      </c>
      <c r="Q295" s="12">
        <v>8029017366</v>
      </c>
      <c r="R295" s="45">
        <v>250</v>
      </c>
      <c r="S295" s="136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409</v>
      </c>
      <c r="E296" s="12" t="s">
        <v>457</v>
      </c>
      <c r="F296" s="14">
        <v>8028900933</v>
      </c>
      <c r="G296" s="104">
        <v>987.1</v>
      </c>
      <c r="H296" s="45"/>
      <c r="I296" s="45">
        <v>940</v>
      </c>
      <c r="J296" s="152"/>
      <c r="L296" s="15">
        <v>45205</v>
      </c>
      <c r="M296" s="12" t="s">
        <v>135</v>
      </c>
      <c r="N296" s="12" t="s">
        <v>43</v>
      </c>
      <c r="O296" s="12" t="s">
        <v>423</v>
      </c>
      <c r="P296" s="12" t="s">
        <v>28</v>
      </c>
      <c r="Q296" s="12">
        <v>8029017356</v>
      </c>
      <c r="R296" s="45">
        <v>250</v>
      </c>
      <c r="S296" s="136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409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2"/>
      <c r="L297" s="15">
        <v>45208</v>
      </c>
      <c r="M297" s="12" t="s">
        <v>241</v>
      </c>
      <c r="N297" s="12" t="s">
        <v>14</v>
      </c>
      <c r="O297" s="12" t="s">
        <v>423</v>
      </c>
      <c r="P297" s="12" t="s">
        <v>28</v>
      </c>
      <c r="Q297" s="12">
        <v>8029021930</v>
      </c>
      <c r="R297" s="45">
        <v>250</v>
      </c>
      <c r="S297" s="136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409</v>
      </c>
      <c r="E298" s="12" t="s">
        <v>458</v>
      </c>
      <c r="F298" s="48">
        <v>8028903819</v>
      </c>
      <c r="G298" s="175">
        <v>853.13</v>
      </c>
      <c r="H298" s="45"/>
      <c r="I298" s="45">
        <v>830</v>
      </c>
      <c r="J298" s="152"/>
      <c r="L298" s="15">
        <v>45208</v>
      </c>
      <c r="M298" s="12" t="s">
        <v>148</v>
      </c>
      <c r="N298" s="12" t="s">
        <v>34</v>
      </c>
      <c r="O298" s="12" t="s">
        <v>423</v>
      </c>
      <c r="P298" s="12" t="s">
        <v>28</v>
      </c>
      <c r="Q298" s="12">
        <v>8029021920</v>
      </c>
      <c r="R298" s="45">
        <v>250</v>
      </c>
      <c r="S298" s="136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409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2"/>
      <c r="L299" s="15">
        <v>45208</v>
      </c>
      <c r="M299" s="12" t="s">
        <v>225</v>
      </c>
      <c r="N299" s="12" t="s">
        <v>45</v>
      </c>
      <c r="O299" s="12" t="s">
        <v>423</v>
      </c>
      <c r="P299" s="12" t="s">
        <v>28</v>
      </c>
      <c r="Q299" s="12">
        <v>8029022319</v>
      </c>
      <c r="R299" s="45">
        <v>175</v>
      </c>
      <c r="S299" s="136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409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2"/>
      <c r="L300" s="15">
        <v>45210</v>
      </c>
      <c r="M300" s="12" t="s">
        <v>459</v>
      </c>
      <c r="N300" s="12" t="s">
        <v>27</v>
      </c>
      <c r="O300" s="12" t="s">
        <v>423</v>
      </c>
      <c r="P300" s="12" t="s">
        <v>28</v>
      </c>
      <c r="Q300" s="12">
        <v>8029031487</v>
      </c>
      <c r="R300" s="45">
        <v>250</v>
      </c>
      <c r="S300" s="142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409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2"/>
      <c r="L301" s="15">
        <v>45212</v>
      </c>
      <c r="M301" s="12" t="s">
        <v>225</v>
      </c>
      <c r="N301" s="12" t="s">
        <v>45</v>
      </c>
      <c r="O301" s="12" t="s">
        <v>423</v>
      </c>
      <c r="P301" s="12" t="s">
        <v>460</v>
      </c>
      <c r="Q301" s="12">
        <v>8029036365</v>
      </c>
      <c r="R301" s="45">
        <v>643.83000000000004</v>
      </c>
      <c r="S301" s="207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409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2"/>
      <c r="L302" s="15">
        <v>45212</v>
      </c>
      <c r="M302" s="12" t="s">
        <v>241</v>
      </c>
      <c r="N302" s="12" t="s">
        <v>14</v>
      </c>
      <c r="O302" s="12" t="s">
        <v>423</v>
      </c>
      <c r="P302" s="12" t="s">
        <v>28</v>
      </c>
      <c r="Q302" s="12">
        <v>8029039538</v>
      </c>
      <c r="R302" s="45">
        <v>250</v>
      </c>
      <c r="S302" s="136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409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2"/>
      <c r="L303" s="15">
        <v>45212</v>
      </c>
      <c r="M303" s="12" t="s">
        <v>135</v>
      </c>
      <c r="N303" s="12" t="s">
        <v>43</v>
      </c>
      <c r="O303" s="12" t="s">
        <v>423</v>
      </c>
      <c r="P303" s="12" t="s">
        <v>28</v>
      </c>
      <c r="Q303" s="12">
        <v>8029039527</v>
      </c>
      <c r="R303" s="45">
        <v>250</v>
      </c>
      <c r="S303" s="136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409</v>
      </c>
      <c r="E304" s="12" t="s">
        <v>461</v>
      </c>
      <c r="F304" s="208">
        <v>8028916889</v>
      </c>
      <c r="G304" s="175">
        <v>627.03</v>
      </c>
      <c r="H304" s="45"/>
      <c r="I304" s="45">
        <v>615</v>
      </c>
      <c r="J304" s="152"/>
      <c r="L304" s="15">
        <v>45215</v>
      </c>
      <c r="M304" s="12" t="s">
        <v>225</v>
      </c>
      <c r="N304" s="12" t="s">
        <v>45</v>
      </c>
      <c r="O304" s="12" t="s">
        <v>423</v>
      </c>
      <c r="P304" s="12" t="s">
        <v>28</v>
      </c>
      <c r="Q304" s="12">
        <v>8029045414</v>
      </c>
      <c r="R304" s="45">
        <v>250</v>
      </c>
      <c r="S304" s="207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409</v>
      </c>
      <c r="E305" s="12" t="s">
        <v>462</v>
      </c>
      <c r="F305" s="208">
        <v>8028916733</v>
      </c>
      <c r="G305" s="175">
        <v>608.80999999999995</v>
      </c>
      <c r="H305" s="45"/>
      <c r="I305" s="45">
        <v>605.25</v>
      </c>
      <c r="J305" s="152"/>
      <c r="L305" s="15">
        <v>45215</v>
      </c>
      <c r="M305" s="12" t="s">
        <v>125</v>
      </c>
      <c r="N305" s="12" t="s">
        <v>32</v>
      </c>
      <c r="O305" s="12" t="s">
        <v>423</v>
      </c>
      <c r="P305" s="12" t="s">
        <v>28</v>
      </c>
      <c r="Q305" s="209">
        <v>8029045437</v>
      </c>
      <c r="R305" s="45">
        <v>250</v>
      </c>
      <c r="S305" s="207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409</v>
      </c>
      <c r="E306" s="12" t="s">
        <v>72</v>
      </c>
      <c r="F306" s="208">
        <v>8028920640</v>
      </c>
      <c r="G306" s="175">
        <v>250</v>
      </c>
      <c r="H306" s="45"/>
      <c r="I306" s="45">
        <v>200</v>
      </c>
      <c r="J306" s="152"/>
      <c r="L306" s="15">
        <v>45217</v>
      </c>
      <c r="M306" s="12" t="s">
        <v>241</v>
      </c>
      <c r="N306" s="12" t="s">
        <v>14</v>
      </c>
      <c r="O306" s="12" t="s">
        <v>423</v>
      </c>
      <c r="P306" s="12" t="s">
        <v>28</v>
      </c>
      <c r="Q306" s="139">
        <v>8029055045</v>
      </c>
      <c r="R306" s="210">
        <v>250</v>
      </c>
      <c r="S306" s="207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409</v>
      </c>
      <c r="E307" s="12" t="s">
        <v>72</v>
      </c>
      <c r="F307" s="208">
        <v>8028920609</v>
      </c>
      <c r="G307" s="175">
        <v>250</v>
      </c>
      <c r="H307" s="45"/>
      <c r="I307" s="45">
        <v>200</v>
      </c>
      <c r="J307" s="152"/>
      <c r="L307" s="15">
        <v>45217</v>
      </c>
      <c r="M307" s="12" t="s">
        <v>325</v>
      </c>
      <c r="N307" s="12" t="s">
        <v>55</v>
      </c>
      <c r="O307" s="12" t="s">
        <v>423</v>
      </c>
      <c r="P307" s="12" t="s">
        <v>28</v>
      </c>
      <c r="Q307" s="112">
        <v>8029055037</v>
      </c>
      <c r="R307" s="210">
        <v>250</v>
      </c>
      <c r="S307" s="207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409</v>
      </c>
      <c r="E308" s="12" t="s">
        <v>72</v>
      </c>
      <c r="F308" s="208">
        <v>8028920679</v>
      </c>
      <c r="G308" s="175">
        <v>175</v>
      </c>
      <c r="H308" s="45"/>
      <c r="I308" s="45">
        <v>150</v>
      </c>
      <c r="J308" s="152"/>
      <c r="L308" s="15">
        <v>45217</v>
      </c>
      <c r="M308" s="12" t="s">
        <v>148</v>
      </c>
      <c r="N308" s="12" t="s">
        <v>34</v>
      </c>
      <c r="O308" s="12" t="s">
        <v>423</v>
      </c>
      <c r="P308" s="12" t="s">
        <v>28</v>
      </c>
      <c r="Q308" s="112">
        <v>8029055030</v>
      </c>
      <c r="R308" s="210">
        <v>250</v>
      </c>
      <c r="S308" s="207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409</v>
      </c>
      <c r="E309" s="15" t="s">
        <v>72</v>
      </c>
      <c r="F309" s="208">
        <v>8028920672</v>
      </c>
      <c r="G309" s="175">
        <v>250</v>
      </c>
      <c r="H309" s="45"/>
      <c r="I309" s="45">
        <v>150</v>
      </c>
      <c r="J309" s="152"/>
      <c r="L309" s="15">
        <v>45217</v>
      </c>
      <c r="M309" s="15" t="s">
        <v>125</v>
      </c>
      <c r="N309" s="15" t="s">
        <v>32</v>
      </c>
      <c r="O309" s="15" t="s">
        <v>423</v>
      </c>
      <c r="P309" s="15" t="s">
        <v>28</v>
      </c>
      <c r="Q309" s="112">
        <v>8029055064</v>
      </c>
      <c r="R309" s="210">
        <v>225</v>
      </c>
      <c r="S309" s="207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463</v>
      </c>
      <c r="E310" s="12" t="s">
        <v>464</v>
      </c>
      <c r="F310" s="12"/>
      <c r="G310" s="45">
        <v>95</v>
      </c>
      <c r="H310" s="144">
        <v>703</v>
      </c>
      <c r="I310" s="45">
        <v>90</v>
      </c>
      <c r="J310" s="152"/>
      <c r="L310" s="15">
        <v>45219</v>
      </c>
      <c r="M310" s="12" t="s">
        <v>225</v>
      </c>
      <c r="N310" s="12" t="s">
        <v>45</v>
      </c>
      <c r="O310" s="12" t="s">
        <v>423</v>
      </c>
      <c r="P310" s="12" t="s">
        <v>28</v>
      </c>
      <c r="Q310" s="12">
        <v>8029065770</v>
      </c>
      <c r="R310" s="45">
        <v>250</v>
      </c>
      <c r="S310" s="211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463</v>
      </c>
      <c r="E311" s="12" t="s">
        <v>464</v>
      </c>
      <c r="F311" s="12"/>
      <c r="G311" s="45">
        <v>95</v>
      </c>
      <c r="H311" s="144">
        <v>703</v>
      </c>
      <c r="I311" s="45">
        <v>90</v>
      </c>
      <c r="J311" s="152"/>
      <c r="L311" s="15">
        <v>45219</v>
      </c>
      <c r="M311" s="12" t="s">
        <v>241</v>
      </c>
      <c r="N311" s="12" t="s">
        <v>14</v>
      </c>
      <c r="O311" s="12" t="s">
        <v>423</v>
      </c>
      <c r="P311" s="12" t="s">
        <v>28</v>
      </c>
      <c r="Q311" s="12">
        <v>8029065742</v>
      </c>
      <c r="R311" s="45">
        <v>250</v>
      </c>
      <c r="S311" s="211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463</v>
      </c>
      <c r="E312" s="12" t="s">
        <v>465</v>
      </c>
      <c r="F312" s="12"/>
      <c r="G312" s="45">
        <v>155</v>
      </c>
      <c r="H312" s="144">
        <v>703</v>
      </c>
      <c r="I312" s="45">
        <v>150</v>
      </c>
      <c r="J312" s="152"/>
      <c r="L312" s="15">
        <v>45219</v>
      </c>
      <c r="M312" s="12" t="s">
        <v>135</v>
      </c>
      <c r="N312" s="12" t="s">
        <v>43</v>
      </c>
      <c r="O312" s="12" t="s">
        <v>423</v>
      </c>
      <c r="P312" s="12" t="s">
        <v>28</v>
      </c>
      <c r="Q312" s="12">
        <v>8029065834</v>
      </c>
      <c r="R312" s="45">
        <v>250</v>
      </c>
      <c r="S312" s="211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409</v>
      </c>
      <c r="E313" s="12" t="s">
        <v>20</v>
      </c>
      <c r="F313" s="212">
        <v>8028921572</v>
      </c>
      <c r="G313" s="175">
        <v>283.95999999999998</v>
      </c>
      <c r="H313" s="144"/>
      <c r="I313" s="45">
        <v>260</v>
      </c>
      <c r="J313" s="152"/>
      <c r="L313" s="15">
        <v>45219</v>
      </c>
      <c r="M313" s="12" t="s">
        <v>125</v>
      </c>
      <c r="N313" s="12" t="s">
        <v>32</v>
      </c>
      <c r="O313" s="12" t="s">
        <v>423</v>
      </c>
      <c r="P313" s="12" t="s">
        <v>28</v>
      </c>
      <c r="Q313" s="12">
        <v>8029065851</v>
      </c>
      <c r="R313" s="45">
        <v>175</v>
      </c>
      <c r="S313" s="211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409</v>
      </c>
      <c r="E314" s="12" t="s">
        <v>466</v>
      </c>
      <c r="F314" s="48">
        <v>8028922987</v>
      </c>
      <c r="G314" s="175">
        <v>235</v>
      </c>
      <c r="H314" s="144"/>
      <c r="I314" s="45">
        <v>215</v>
      </c>
      <c r="J314" s="152"/>
      <c r="L314" s="15">
        <v>45222</v>
      </c>
      <c r="M314" s="12" t="s">
        <v>241</v>
      </c>
      <c r="N314" s="12" t="s">
        <v>14</v>
      </c>
      <c r="O314" s="12" t="s">
        <v>423</v>
      </c>
      <c r="P314" s="12" t="s">
        <v>28</v>
      </c>
      <c r="Q314" s="12">
        <v>8029071930</v>
      </c>
      <c r="R314" s="45">
        <v>250</v>
      </c>
      <c r="S314" s="211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463</v>
      </c>
      <c r="E315" s="12" t="s">
        <v>464</v>
      </c>
      <c r="F315" s="12"/>
      <c r="G315" s="45">
        <v>95</v>
      </c>
      <c r="H315" s="144">
        <v>703</v>
      </c>
      <c r="I315" s="45">
        <v>90</v>
      </c>
      <c r="J315" s="152"/>
      <c r="L315" s="15">
        <v>45222</v>
      </c>
      <c r="M315" s="12" t="s">
        <v>325</v>
      </c>
      <c r="N315" s="12" t="s">
        <v>55</v>
      </c>
      <c r="O315" s="12" t="s">
        <v>423</v>
      </c>
      <c r="P315" s="12" t="s">
        <v>28</v>
      </c>
      <c r="Q315" s="12">
        <v>8029071957</v>
      </c>
      <c r="R315" s="45">
        <v>250</v>
      </c>
      <c r="S315" s="211">
        <v>754</v>
      </c>
      <c r="T315" s="45">
        <v>200</v>
      </c>
    </row>
    <row r="316" spans="1:20" x14ac:dyDescent="0.25">
      <c r="A316" s="15">
        <v>45181</v>
      </c>
      <c r="B316" s="12" t="s">
        <v>467</v>
      </c>
      <c r="C316" s="12" t="s">
        <v>27</v>
      </c>
      <c r="D316" s="12" t="s">
        <v>463</v>
      </c>
      <c r="E316" s="12" t="s">
        <v>349</v>
      </c>
      <c r="F316" s="12"/>
      <c r="G316" s="45">
        <v>95</v>
      </c>
      <c r="H316" s="144">
        <v>703</v>
      </c>
      <c r="I316" s="45">
        <v>90</v>
      </c>
      <c r="J316" s="152"/>
      <c r="L316" s="15">
        <v>45222</v>
      </c>
      <c r="M316" s="12" t="s">
        <v>148</v>
      </c>
      <c r="N316" s="12" t="s">
        <v>32</v>
      </c>
      <c r="O316" s="12" t="s">
        <v>423</v>
      </c>
      <c r="P316" s="12" t="s">
        <v>28</v>
      </c>
      <c r="Q316" s="12">
        <v>8029072002</v>
      </c>
      <c r="R316" s="45">
        <v>250</v>
      </c>
      <c r="S316" s="211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463</v>
      </c>
      <c r="E317" s="12" t="s">
        <v>349</v>
      </c>
      <c r="F317" s="12"/>
      <c r="G317" s="45">
        <v>95</v>
      </c>
      <c r="H317" s="144">
        <v>703</v>
      </c>
      <c r="I317" s="45">
        <v>90</v>
      </c>
      <c r="J317" s="152"/>
      <c r="L317" s="15">
        <v>45222</v>
      </c>
      <c r="M317" s="12" t="s">
        <v>92</v>
      </c>
      <c r="N317" s="12" t="s">
        <v>45</v>
      </c>
      <c r="O317" s="12" t="s">
        <v>423</v>
      </c>
      <c r="P317" s="12" t="s">
        <v>28</v>
      </c>
      <c r="Q317" s="12">
        <v>8029072075</v>
      </c>
      <c r="R317" s="45">
        <v>175</v>
      </c>
      <c r="S317" s="211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468</v>
      </c>
      <c r="E318" s="12" t="s">
        <v>349</v>
      </c>
      <c r="F318" s="12"/>
      <c r="G318" s="45">
        <v>95</v>
      </c>
      <c r="H318" s="144">
        <v>703</v>
      </c>
      <c r="I318" s="45">
        <v>90</v>
      </c>
      <c r="J318" s="152"/>
      <c r="L318" s="15">
        <v>45223</v>
      </c>
      <c r="M318" s="12" t="s">
        <v>148</v>
      </c>
      <c r="N318" s="12" t="s">
        <v>43</v>
      </c>
      <c r="O318" s="12" t="s">
        <v>423</v>
      </c>
      <c r="P318" s="12" t="s">
        <v>469</v>
      </c>
      <c r="Q318" s="12">
        <v>8029072771</v>
      </c>
      <c r="R318" s="45">
        <v>688.83</v>
      </c>
      <c r="S318" s="142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468</v>
      </c>
      <c r="E319" s="12" t="s">
        <v>349</v>
      </c>
      <c r="F319" s="12"/>
      <c r="G319" s="45">
        <v>95</v>
      </c>
      <c r="H319" s="144">
        <v>703</v>
      </c>
      <c r="I319" s="45">
        <v>90</v>
      </c>
      <c r="J319" s="152"/>
      <c r="L319" s="15">
        <v>45223</v>
      </c>
      <c r="M319" s="12" t="s">
        <v>143</v>
      </c>
      <c r="N319" s="12" t="s">
        <v>37</v>
      </c>
      <c r="O319" s="12" t="s">
        <v>423</v>
      </c>
      <c r="P319" s="12" t="s">
        <v>469</v>
      </c>
      <c r="Q319" s="12">
        <v>8029072663</v>
      </c>
      <c r="R319" s="45">
        <v>643.83000000000004</v>
      </c>
      <c r="S319" s="211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463</v>
      </c>
      <c r="E320" s="12" t="s">
        <v>349</v>
      </c>
      <c r="F320" s="12"/>
      <c r="G320" s="45">
        <v>95</v>
      </c>
      <c r="H320" s="144">
        <v>703</v>
      </c>
      <c r="I320" s="45">
        <v>90</v>
      </c>
      <c r="J320" s="152"/>
      <c r="L320" s="15">
        <v>45223</v>
      </c>
      <c r="M320" s="12" t="s">
        <v>135</v>
      </c>
      <c r="N320" s="12" t="s">
        <v>34</v>
      </c>
      <c r="O320" s="12" t="s">
        <v>423</v>
      </c>
      <c r="P320" s="12" t="s">
        <v>28</v>
      </c>
      <c r="Q320" s="12">
        <v>8029072097</v>
      </c>
      <c r="R320" s="45">
        <v>175</v>
      </c>
      <c r="S320" s="211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423</v>
      </c>
      <c r="E321" s="12" t="s">
        <v>28</v>
      </c>
      <c r="F321" s="48">
        <v>8028930546</v>
      </c>
      <c r="G321" s="175">
        <v>175</v>
      </c>
      <c r="H321" s="144"/>
      <c r="I321" s="45">
        <v>150</v>
      </c>
      <c r="J321" s="152"/>
      <c r="L321" s="15">
        <v>45223</v>
      </c>
      <c r="M321" s="12" t="s">
        <v>459</v>
      </c>
      <c r="N321" s="12" t="s">
        <v>27</v>
      </c>
      <c r="O321" s="12" t="s">
        <v>423</v>
      </c>
      <c r="P321" s="12" t="s">
        <v>28</v>
      </c>
      <c r="Q321" s="12">
        <v>8029072101</v>
      </c>
      <c r="R321" s="45">
        <v>175</v>
      </c>
      <c r="S321" s="211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409</v>
      </c>
      <c r="E322" s="12" t="s">
        <v>72</v>
      </c>
      <c r="F322" s="48">
        <v>8028930466</v>
      </c>
      <c r="G322" s="175">
        <v>250</v>
      </c>
      <c r="H322" s="144"/>
      <c r="I322" s="45">
        <v>200</v>
      </c>
      <c r="J322" s="152"/>
      <c r="L322" s="15">
        <v>45224</v>
      </c>
      <c r="M322" s="12" t="s">
        <v>241</v>
      </c>
      <c r="N322" s="12" t="s">
        <v>14</v>
      </c>
      <c r="O322" s="12" t="s">
        <v>423</v>
      </c>
      <c r="P322" s="12" t="s">
        <v>28</v>
      </c>
      <c r="Q322" s="12">
        <v>8029082544</v>
      </c>
      <c r="R322" s="45">
        <v>250</v>
      </c>
      <c r="S322" s="211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463</v>
      </c>
      <c r="E323" s="12" t="s">
        <v>349</v>
      </c>
      <c r="F323" s="12"/>
      <c r="G323" s="45">
        <v>95</v>
      </c>
      <c r="H323" s="144">
        <v>703</v>
      </c>
      <c r="I323" s="45">
        <v>90</v>
      </c>
      <c r="J323" s="152"/>
      <c r="L323" s="15">
        <v>45224</v>
      </c>
      <c r="M323" s="12" t="s">
        <v>225</v>
      </c>
      <c r="N323" s="12" t="s">
        <v>45</v>
      </c>
      <c r="O323" s="12" t="s">
        <v>423</v>
      </c>
      <c r="P323" s="12" t="s">
        <v>28</v>
      </c>
      <c r="Q323" s="12">
        <v>8029082586</v>
      </c>
      <c r="R323" s="45">
        <v>250</v>
      </c>
      <c r="S323" s="211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463</v>
      </c>
      <c r="E324" s="12" t="s">
        <v>349</v>
      </c>
      <c r="F324" s="12"/>
      <c r="G324" s="45">
        <v>95</v>
      </c>
      <c r="H324" s="144">
        <v>703</v>
      </c>
      <c r="I324" s="45">
        <v>90</v>
      </c>
      <c r="J324" s="152"/>
      <c r="L324" s="15">
        <v>45224</v>
      </c>
      <c r="M324" s="12" t="s">
        <v>135</v>
      </c>
      <c r="N324" s="12" t="s">
        <v>34</v>
      </c>
      <c r="O324" s="12" t="s">
        <v>423</v>
      </c>
      <c r="P324" s="12" t="s">
        <v>28</v>
      </c>
      <c r="Q324" s="12">
        <v>8029082562</v>
      </c>
      <c r="R324" s="45">
        <v>250</v>
      </c>
      <c r="S324" s="211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463</v>
      </c>
      <c r="E325" s="12" t="s">
        <v>349</v>
      </c>
      <c r="F325" s="12"/>
      <c r="G325" s="45">
        <v>95</v>
      </c>
      <c r="H325" s="144">
        <v>703</v>
      </c>
      <c r="I325" s="45">
        <v>90</v>
      </c>
      <c r="J325" s="152"/>
      <c r="L325" s="15">
        <v>45226</v>
      </c>
      <c r="M325" s="12" t="s">
        <v>241</v>
      </c>
      <c r="N325" s="12" t="s">
        <v>14</v>
      </c>
      <c r="O325" s="15" t="s">
        <v>423</v>
      </c>
      <c r="P325" s="12" t="s">
        <v>28</v>
      </c>
      <c r="Q325" s="12">
        <v>8029094105</v>
      </c>
      <c r="R325" s="45">
        <v>250</v>
      </c>
      <c r="S325" s="211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468</v>
      </c>
      <c r="E326" s="12" t="s">
        <v>349</v>
      </c>
      <c r="F326" s="12"/>
      <c r="G326" s="45">
        <v>95</v>
      </c>
      <c r="H326" s="144">
        <v>703</v>
      </c>
      <c r="I326" s="45">
        <v>90</v>
      </c>
      <c r="J326" s="152"/>
      <c r="L326" s="15">
        <v>45226</v>
      </c>
      <c r="M326" s="12" t="s">
        <v>148</v>
      </c>
      <c r="N326" s="12" t="s">
        <v>34</v>
      </c>
      <c r="O326" s="15" t="s">
        <v>423</v>
      </c>
      <c r="P326" s="12" t="s">
        <v>28</v>
      </c>
      <c r="Q326" s="12">
        <v>8029094097</v>
      </c>
      <c r="R326" s="45">
        <v>250</v>
      </c>
      <c r="S326" s="211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409</v>
      </c>
      <c r="E327" s="12" t="s">
        <v>72</v>
      </c>
      <c r="F327" s="48">
        <v>8028940073</v>
      </c>
      <c r="G327" s="175">
        <v>250</v>
      </c>
      <c r="H327" s="144"/>
      <c r="I327" s="45">
        <v>200</v>
      </c>
      <c r="J327" s="152"/>
      <c r="L327" s="15">
        <v>45226</v>
      </c>
      <c r="M327" s="12" t="s">
        <v>135</v>
      </c>
      <c r="N327" s="12" t="s">
        <v>43</v>
      </c>
      <c r="O327" s="15" t="s">
        <v>423</v>
      </c>
      <c r="P327" s="12" t="s">
        <v>28</v>
      </c>
      <c r="Q327" s="12">
        <v>8029094084</v>
      </c>
      <c r="R327" s="45">
        <v>175</v>
      </c>
      <c r="S327" s="211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409</v>
      </c>
      <c r="E328" s="15" t="s">
        <v>72</v>
      </c>
      <c r="F328" s="12">
        <v>8028945707</v>
      </c>
      <c r="G328" s="45">
        <v>250</v>
      </c>
      <c r="H328" s="213">
        <v>704</v>
      </c>
      <c r="I328" s="45">
        <v>200</v>
      </c>
      <c r="J328" s="152"/>
      <c r="L328" s="15">
        <v>45226</v>
      </c>
      <c r="M328" s="15" t="s">
        <v>459</v>
      </c>
      <c r="N328" s="15" t="s">
        <v>27</v>
      </c>
      <c r="O328" s="15" t="s">
        <v>423</v>
      </c>
      <c r="P328" s="12" t="s">
        <v>28</v>
      </c>
      <c r="Q328" s="12">
        <v>8029094068</v>
      </c>
      <c r="R328" s="45">
        <v>175</v>
      </c>
      <c r="S328" s="211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409</v>
      </c>
      <c r="E329" s="12" t="s">
        <v>72</v>
      </c>
      <c r="F329" s="12">
        <v>8028945650</v>
      </c>
      <c r="G329" s="45">
        <v>250</v>
      </c>
      <c r="H329" s="213">
        <v>704</v>
      </c>
      <c r="I329" s="45">
        <v>200</v>
      </c>
      <c r="J329" s="152"/>
      <c r="L329" s="15">
        <v>45226</v>
      </c>
      <c r="M329" s="12" t="s">
        <v>325</v>
      </c>
      <c r="N329" s="12" t="s">
        <v>55</v>
      </c>
      <c r="O329" s="12" t="s">
        <v>423</v>
      </c>
      <c r="P329" s="12" t="s">
        <v>28</v>
      </c>
      <c r="Q329" s="12">
        <v>8029094118</v>
      </c>
      <c r="R329" s="45">
        <v>250</v>
      </c>
      <c r="S329" s="211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409</v>
      </c>
      <c r="E330" s="15" t="s">
        <v>72</v>
      </c>
      <c r="F330" s="12">
        <v>8028945656</v>
      </c>
      <c r="G330" s="45">
        <v>250</v>
      </c>
      <c r="H330" s="213">
        <v>704</v>
      </c>
      <c r="I330" s="45">
        <v>200</v>
      </c>
      <c r="J330" s="152"/>
      <c r="L330" s="15">
        <v>45229</v>
      </c>
      <c r="M330" s="15" t="s">
        <v>241</v>
      </c>
      <c r="N330" s="15" t="s">
        <v>14</v>
      </c>
      <c r="O330" s="15" t="s">
        <v>423</v>
      </c>
      <c r="P330" s="15" t="s">
        <v>28</v>
      </c>
      <c r="Q330" s="12">
        <v>8029101234</v>
      </c>
      <c r="R330" s="45">
        <v>250</v>
      </c>
      <c r="S330" s="211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409</v>
      </c>
      <c r="E331" s="12" t="s">
        <v>20</v>
      </c>
      <c r="F331" s="12">
        <v>8028947718</v>
      </c>
      <c r="G331" s="45">
        <v>175</v>
      </c>
      <c r="H331" s="213">
        <v>704</v>
      </c>
      <c r="I331" s="45">
        <v>150</v>
      </c>
      <c r="J331" s="152"/>
      <c r="L331" s="15">
        <v>45229</v>
      </c>
      <c r="M331" s="12" t="s">
        <v>225</v>
      </c>
      <c r="N331" s="12" t="s">
        <v>45</v>
      </c>
      <c r="O331" s="12" t="s">
        <v>423</v>
      </c>
      <c r="P331" s="12" t="s">
        <v>28</v>
      </c>
      <c r="Q331" s="12">
        <v>8029101241</v>
      </c>
      <c r="R331" s="45">
        <v>250</v>
      </c>
      <c r="S331" s="211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409</v>
      </c>
      <c r="E332" s="12" t="s">
        <v>20</v>
      </c>
      <c r="F332" s="12">
        <v>8028947721</v>
      </c>
      <c r="G332" s="45">
        <v>175</v>
      </c>
      <c r="H332" s="213">
        <v>704</v>
      </c>
      <c r="I332" s="45">
        <v>150</v>
      </c>
      <c r="J332" s="152"/>
      <c r="L332" s="15">
        <v>45229</v>
      </c>
      <c r="M332" s="12" t="s">
        <v>135</v>
      </c>
      <c r="N332" s="12" t="s">
        <v>34</v>
      </c>
      <c r="O332" s="12" t="s">
        <v>423</v>
      </c>
      <c r="P332" s="12" t="s">
        <v>28</v>
      </c>
      <c r="Q332" s="12">
        <v>8029101244</v>
      </c>
      <c r="R332" s="45">
        <v>250</v>
      </c>
      <c r="S332" s="211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409</v>
      </c>
      <c r="E333" s="12" t="s">
        <v>72</v>
      </c>
      <c r="F333" s="12">
        <v>8028955411</v>
      </c>
      <c r="G333" s="45">
        <v>175</v>
      </c>
      <c r="H333" s="213">
        <v>704</v>
      </c>
      <c r="I333" s="45">
        <v>150</v>
      </c>
      <c r="J333" s="152"/>
      <c r="L333" s="15">
        <v>45229</v>
      </c>
      <c r="M333" s="12" t="s">
        <v>148</v>
      </c>
      <c r="N333" s="12" t="s">
        <v>32</v>
      </c>
      <c r="O333" s="12" t="s">
        <v>423</v>
      </c>
      <c r="P333" s="12" t="s">
        <v>28</v>
      </c>
      <c r="Q333" s="12">
        <v>8029097027</v>
      </c>
      <c r="R333" s="45">
        <v>175</v>
      </c>
      <c r="S333" s="211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409</v>
      </c>
      <c r="E334" s="12" t="s">
        <v>72</v>
      </c>
      <c r="F334" s="112">
        <v>8028955402</v>
      </c>
      <c r="G334" s="45">
        <v>250</v>
      </c>
      <c r="H334" s="213">
        <v>704</v>
      </c>
      <c r="I334" s="45">
        <v>200</v>
      </c>
      <c r="J334" s="152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409</v>
      </c>
      <c r="E335" s="12" t="s">
        <v>72</v>
      </c>
      <c r="F335" s="12">
        <v>8028955416</v>
      </c>
      <c r="G335" s="45">
        <v>250</v>
      </c>
      <c r="H335" s="213">
        <v>704</v>
      </c>
      <c r="I335" s="45">
        <v>200</v>
      </c>
      <c r="J335" s="152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409</v>
      </c>
      <c r="E336" s="12" t="s">
        <v>72</v>
      </c>
      <c r="F336" s="137">
        <v>8028965489</v>
      </c>
      <c r="G336" s="45">
        <v>250</v>
      </c>
      <c r="H336" s="214">
        <v>715</v>
      </c>
      <c r="I336" s="45">
        <v>200</v>
      </c>
      <c r="J336" s="152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409</v>
      </c>
      <c r="E337" s="12" t="s">
        <v>72</v>
      </c>
      <c r="F337" s="215">
        <v>8028972126</v>
      </c>
      <c r="G337" s="45">
        <v>250</v>
      </c>
      <c r="H337" s="214">
        <v>715</v>
      </c>
      <c r="I337" s="45">
        <v>200</v>
      </c>
      <c r="J337" s="152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409</v>
      </c>
      <c r="E338" s="12" t="s">
        <v>72</v>
      </c>
      <c r="F338" s="183">
        <v>8028972066</v>
      </c>
      <c r="G338" s="45">
        <v>250</v>
      </c>
      <c r="H338" s="214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409</v>
      </c>
      <c r="E339" s="12" t="s">
        <v>72</v>
      </c>
      <c r="F339" s="12">
        <v>8028972104</v>
      </c>
      <c r="G339" s="45">
        <v>250</v>
      </c>
      <c r="H339" s="214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409</v>
      </c>
      <c r="E340" s="12" t="s">
        <v>72</v>
      </c>
      <c r="F340" s="183">
        <v>8028972138</v>
      </c>
      <c r="G340" s="45">
        <v>175</v>
      </c>
      <c r="H340" s="214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409</v>
      </c>
      <c r="E341" s="12" t="s">
        <v>20</v>
      </c>
      <c r="F341" s="12">
        <v>8028972879</v>
      </c>
      <c r="G341" s="45">
        <v>175</v>
      </c>
      <c r="H341" s="214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409</v>
      </c>
      <c r="E342" s="12" t="s">
        <v>20</v>
      </c>
      <c r="F342" s="12">
        <v>8028972882</v>
      </c>
      <c r="G342" s="45">
        <v>175</v>
      </c>
      <c r="H342" s="214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409</v>
      </c>
      <c r="E343" s="12" t="s">
        <v>470</v>
      </c>
      <c r="F343" s="12">
        <v>8028975988</v>
      </c>
      <c r="G343" s="45">
        <v>643.83000000000004</v>
      </c>
      <c r="H343" s="136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409</v>
      </c>
      <c r="E344" s="12" t="s">
        <v>28</v>
      </c>
      <c r="F344" s="12">
        <v>8028983135</v>
      </c>
      <c r="G344" s="45">
        <v>250</v>
      </c>
      <c r="H344" s="214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409</v>
      </c>
      <c r="E345" s="12" t="s">
        <v>28</v>
      </c>
      <c r="F345" s="12">
        <v>8028983124</v>
      </c>
      <c r="G345" s="45">
        <v>250</v>
      </c>
      <c r="H345" s="136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409</v>
      </c>
      <c r="E346" s="12" t="s">
        <v>28</v>
      </c>
      <c r="F346" s="12">
        <v>8028983017</v>
      </c>
      <c r="G346" s="45">
        <v>250</v>
      </c>
      <c r="H346" s="214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409</v>
      </c>
      <c r="E347" s="12" t="s">
        <v>38</v>
      </c>
      <c r="F347" s="12">
        <v>8028977678</v>
      </c>
      <c r="G347" s="45">
        <v>250</v>
      </c>
      <c r="H347" s="214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409</v>
      </c>
      <c r="E348" s="12" t="s">
        <v>38</v>
      </c>
      <c r="F348" s="12">
        <v>8028977682</v>
      </c>
      <c r="G348" s="45">
        <v>265</v>
      </c>
      <c r="H348" s="214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409</v>
      </c>
      <c r="E349" s="12" t="s">
        <v>28</v>
      </c>
      <c r="F349" s="12">
        <v>8028983141</v>
      </c>
      <c r="G349" s="45">
        <v>175</v>
      </c>
      <c r="H349" s="214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409</v>
      </c>
      <c r="E350" s="12" t="s">
        <v>471</v>
      </c>
      <c r="F350" s="12">
        <v>8028989968</v>
      </c>
      <c r="G350" s="45">
        <v>320.61</v>
      </c>
      <c r="H350" s="136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409</v>
      </c>
      <c r="E351" s="12" t="s">
        <v>471</v>
      </c>
      <c r="F351" s="12">
        <v>8028989962</v>
      </c>
      <c r="G351" s="45">
        <v>297.64999999999998</v>
      </c>
      <c r="H351" s="214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409</v>
      </c>
      <c r="E352" s="12" t="s">
        <v>472</v>
      </c>
      <c r="F352" s="12">
        <v>8028985907</v>
      </c>
      <c r="G352" s="45">
        <v>448.1</v>
      </c>
      <c r="H352" s="214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409</v>
      </c>
      <c r="E353" s="12" t="s">
        <v>28</v>
      </c>
      <c r="F353" s="12">
        <v>8028994532</v>
      </c>
      <c r="G353" s="45">
        <v>250</v>
      </c>
      <c r="H353" s="214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409</v>
      </c>
      <c r="E354" s="12" t="s">
        <v>28</v>
      </c>
      <c r="F354" s="12">
        <v>8028994506</v>
      </c>
      <c r="G354" s="45">
        <v>250</v>
      </c>
      <c r="H354" s="214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0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416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416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37" t="s">
        <v>65</v>
      </c>
      <c r="F361" s="337"/>
      <c r="G361" s="337"/>
      <c r="H361" s="337"/>
      <c r="I361" s="127">
        <f>G360-I359</f>
        <v>1553.4781999999977</v>
      </c>
      <c r="J361" s="154"/>
      <c r="L361" s="8"/>
      <c r="M361" s="8"/>
      <c r="N361" s="8"/>
      <c r="O361" s="8"/>
      <c r="P361" s="337" t="s">
        <v>65</v>
      </c>
      <c r="Q361" s="337"/>
      <c r="R361" s="337"/>
      <c r="S361" s="337"/>
      <c r="T361" s="127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36" t="s">
        <v>146</v>
      </c>
      <c r="D370" s="336"/>
      <c r="E370" s="336"/>
      <c r="N370" s="336" t="s">
        <v>276</v>
      </c>
      <c r="O370" s="336"/>
      <c r="P370" s="336"/>
    </row>
    <row r="371" spans="1:20" x14ac:dyDescent="0.25">
      <c r="A371" s="4" t="s">
        <v>305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406</v>
      </c>
      <c r="G371" s="4" t="s">
        <v>8</v>
      </c>
      <c r="H371" s="4"/>
      <c r="I371" s="4" t="s">
        <v>408</v>
      </c>
      <c r="J371" s="145"/>
      <c r="L371" s="4" t="s">
        <v>305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406</v>
      </c>
      <c r="R371" s="4" t="s">
        <v>8</v>
      </c>
      <c r="S371" s="4"/>
      <c r="T371" s="4" t="s">
        <v>408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423</v>
      </c>
      <c r="E372" s="12" t="s">
        <v>28</v>
      </c>
      <c r="F372" s="12">
        <v>8029111800</v>
      </c>
      <c r="G372" s="26">
        <v>250</v>
      </c>
      <c r="H372" s="211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423</v>
      </c>
      <c r="P372" s="8" t="s">
        <v>28</v>
      </c>
      <c r="Q372" s="12">
        <v>8029225418</v>
      </c>
      <c r="R372" s="26">
        <v>250</v>
      </c>
      <c r="S372" s="216">
        <v>803</v>
      </c>
      <c r="T372" s="26">
        <v>200</v>
      </c>
    </row>
    <row r="373" spans="1:20" x14ac:dyDescent="0.25">
      <c r="A373" s="7">
        <v>45233</v>
      </c>
      <c r="B373" s="8" t="s">
        <v>473</v>
      </c>
      <c r="C373" s="8" t="s">
        <v>278</v>
      </c>
      <c r="D373" s="8" t="s">
        <v>423</v>
      </c>
      <c r="E373" s="12" t="s">
        <v>28</v>
      </c>
      <c r="F373" s="12">
        <v>8029117281</v>
      </c>
      <c r="G373" s="26">
        <v>250</v>
      </c>
      <c r="H373" s="211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423</v>
      </c>
      <c r="P373" s="8" t="s">
        <v>28</v>
      </c>
      <c r="Q373" s="12">
        <v>8029225409</v>
      </c>
      <c r="R373" s="26">
        <v>250</v>
      </c>
      <c r="S373" s="216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423</v>
      </c>
      <c r="E374" s="8" t="s">
        <v>28</v>
      </c>
      <c r="F374" s="12">
        <v>8029118175</v>
      </c>
      <c r="G374" s="26">
        <v>250</v>
      </c>
      <c r="H374" s="142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423</v>
      </c>
      <c r="P374" s="8" t="s">
        <v>28</v>
      </c>
      <c r="Q374" s="12">
        <v>8029225412</v>
      </c>
      <c r="R374" s="26">
        <v>250</v>
      </c>
      <c r="S374" s="216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423</v>
      </c>
      <c r="E375" s="8" t="s">
        <v>28</v>
      </c>
      <c r="F375" s="12">
        <v>8029122891</v>
      </c>
      <c r="G375" s="26">
        <v>175</v>
      </c>
      <c r="H375" s="142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423</v>
      </c>
      <c r="P375" s="8" t="s">
        <v>28</v>
      </c>
      <c r="Q375" s="12">
        <v>8029234971</v>
      </c>
      <c r="R375" s="26">
        <v>310</v>
      </c>
      <c r="S375" s="216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423</v>
      </c>
      <c r="E376" s="12" t="s">
        <v>20</v>
      </c>
      <c r="F376" s="12">
        <v>8029125293</v>
      </c>
      <c r="G376" s="45">
        <v>175</v>
      </c>
      <c r="H376" s="142">
        <v>763</v>
      </c>
      <c r="I376" s="45">
        <v>150</v>
      </c>
      <c r="J376" s="152"/>
      <c r="L376" s="15">
        <v>45266</v>
      </c>
      <c r="M376" s="12" t="s">
        <v>148</v>
      </c>
      <c r="N376" s="12" t="s">
        <v>85</v>
      </c>
      <c r="O376" s="12" t="s">
        <v>423</v>
      </c>
      <c r="P376" s="12" t="s">
        <v>28</v>
      </c>
      <c r="Q376" s="12">
        <v>8029234998</v>
      </c>
      <c r="R376" s="45">
        <v>310</v>
      </c>
      <c r="S376" s="216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423</v>
      </c>
      <c r="E377" s="12" t="s">
        <v>28</v>
      </c>
      <c r="F377" s="12">
        <v>8029131918</v>
      </c>
      <c r="G377" s="45">
        <v>250</v>
      </c>
      <c r="H377" s="142">
        <v>763</v>
      </c>
      <c r="I377" s="45">
        <v>200</v>
      </c>
      <c r="J377" s="152"/>
      <c r="L377" s="15">
        <v>45268</v>
      </c>
      <c r="M377" s="12" t="s">
        <v>135</v>
      </c>
      <c r="N377" s="12" t="s">
        <v>43</v>
      </c>
      <c r="O377" s="12" t="s">
        <v>423</v>
      </c>
      <c r="P377" s="12" t="s">
        <v>28</v>
      </c>
      <c r="Q377" s="12">
        <v>8029244676</v>
      </c>
      <c r="R377" s="45">
        <v>250</v>
      </c>
      <c r="S377" s="216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423</v>
      </c>
      <c r="E378" s="12" t="s">
        <v>28</v>
      </c>
      <c r="F378" s="12">
        <v>8029131934</v>
      </c>
      <c r="G378" s="45">
        <v>250</v>
      </c>
      <c r="H378" s="142">
        <v>763</v>
      </c>
      <c r="I378" s="45">
        <v>200</v>
      </c>
      <c r="J378" s="152"/>
      <c r="L378" s="15">
        <v>45268</v>
      </c>
      <c r="M378" s="12" t="s">
        <v>284</v>
      </c>
      <c r="N378" s="12" t="s">
        <v>55</v>
      </c>
      <c r="O378" s="12" t="s">
        <v>423</v>
      </c>
      <c r="P378" s="12" t="s">
        <v>28</v>
      </c>
      <c r="Q378" s="12">
        <v>8029244750</v>
      </c>
      <c r="R378" s="45">
        <v>175</v>
      </c>
      <c r="S378" s="216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423</v>
      </c>
      <c r="E379" s="12" t="s">
        <v>28</v>
      </c>
      <c r="F379" s="12">
        <v>8029141887</v>
      </c>
      <c r="G379" s="45">
        <v>250</v>
      </c>
      <c r="H379" s="142">
        <v>763</v>
      </c>
      <c r="I379" s="45">
        <v>200</v>
      </c>
      <c r="J379" s="152"/>
      <c r="L379" s="15">
        <v>45268</v>
      </c>
      <c r="M379" s="12" t="s">
        <v>241</v>
      </c>
      <c r="N379" s="12" t="s">
        <v>14</v>
      </c>
      <c r="O379" s="12" t="s">
        <v>423</v>
      </c>
      <c r="P379" s="12" t="s">
        <v>469</v>
      </c>
      <c r="Q379" s="12">
        <v>8029244973</v>
      </c>
      <c r="R379" s="45">
        <v>643.83000000000004</v>
      </c>
      <c r="S379" s="147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474</v>
      </c>
      <c r="D380" s="12" t="s">
        <v>423</v>
      </c>
      <c r="E380" s="12" t="s">
        <v>28</v>
      </c>
      <c r="F380" s="12">
        <v>8029141892</v>
      </c>
      <c r="G380" s="45">
        <v>250</v>
      </c>
      <c r="H380" s="142">
        <v>763</v>
      </c>
      <c r="I380" s="45">
        <v>200</v>
      </c>
      <c r="J380" s="152"/>
      <c r="L380" s="15">
        <v>45271</v>
      </c>
      <c r="M380" s="12" t="s">
        <v>284</v>
      </c>
      <c r="N380" s="12" t="s">
        <v>55</v>
      </c>
      <c r="O380" s="12" t="s">
        <v>423</v>
      </c>
      <c r="P380" s="12" t="s">
        <v>28</v>
      </c>
      <c r="Q380" s="12">
        <v>8029251193</v>
      </c>
      <c r="R380" s="45">
        <v>250</v>
      </c>
      <c r="S380" s="147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423</v>
      </c>
      <c r="E381" s="12" t="s">
        <v>28</v>
      </c>
      <c r="F381" s="12">
        <v>8029141908</v>
      </c>
      <c r="G381" s="45">
        <v>250</v>
      </c>
      <c r="H381" s="142">
        <v>763</v>
      </c>
      <c r="I381" s="45">
        <v>200</v>
      </c>
      <c r="J381" s="152"/>
      <c r="L381" s="15">
        <v>45271</v>
      </c>
      <c r="M381" s="12" t="s">
        <v>225</v>
      </c>
      <c r="N381" s="12" t="s">
        <v>45</v>
      </c>
      <c r="O381" s="12" t="s">
        <v>423</v>
      </c>
      <c r="P381" s="12" t="s">
        <v>28</v>
      </c>
      <c r="Q381" s="12">
        <v>8029251168</v>
      </c>
      <c r="R381" s="45">
        <v>250</v>
      </c>
      <c r="S381" s="147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423</v>
      </c>
      <c r="E382" s="12" t="s">
        <v>28</v>
      </c>
      <c r="F382" s="12">
        <v>8029147671</v>
      </c>
      <c r="G382" s="45">
        <v>250</v>
      </c>
      <c r="H382" s="217">
        <v>769</v>
      </c>
      <c r="I382" s="45">
        <v>200</v>
      </c>
      <c r="J382" s="152"/>
      <c r="L382" s="15">
        <v>45271</v>
      </c>
      <c r="M382" s="12" t="s">
        <v>135</v>
      </c>
      <c r="N382" s="12" t="s">
        <v>43</v>
      </c>
      <c r="O382" s="12" t="s">
        <v>423</v>
      </c>
      <c r="P382" s="12" t="s">
        <v>28</v>
      </c>
      <c r="Q382" s="12">
        <v>8029251177</v>
      </c>
      <c r="R382" s="45">
        <v>250</v>
      </c>
      <c r="S382" s="147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423</v>
      </c>
      <c r="E383" s="12" t="s">
        <v>28</v>
      </c>
      <c r="F383" s="12">
        <v>8029147658</v>
      </c>
      <c r="G383" s="45">
        <v>250</v>
      </c>
      <c r="H383" s="217">
        <v>769</v>
      </c>
      <c r="I383" s="45">
        <v>200</v>
      </c>
      <c r="J383" s="152"/>
      <c r="L383" s="15">
        <v>45271</v>
      </c>
      <c r="M383" s="12" t="s">
        <v>148</v>
      </c>
      <c r="N383" s="12" t="s">
        <v>34</v>
      </c>
      <c r="O383" s="12" t="s">
        <v>423</v>
      </c>
      <c r="P383" s="12" t="s">
        <v>28</v>
      </c>
      <c r="Q383" s="12">
        <v>8029251212</v>
      </c>
      <c r="R383" s="45">
        <v>175</v>
      </c>
      <c r="S383" s="147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423</v>
      </c>
      <c r="E384" s="12" t="s">
        <v>28</v>
      </c>
      <c r="F384" s="12">
        <v>8029147696</v>
      </c>
      <c r="G384" s="45">
        <v>250</v>
      </c>
      <c r="H384" s="217">
        <v>769</v>
      </c>
      <c r="I384" s="45">
        <v>200</v>
      </c>
      <c r="J384" s="152"/>
      <c r="L384" s="15">
        <v>45272</v>
      </c>
      <c r="M384" s="12" t="s">
        <v>241</v>
      </c>
      <c r="N384" s="12" t="s">
        <v>14</v>
      </c>
      <c r="O384" s="12" t="s">
        <v>423</v>
      </c>
      <c r="P384" s="12" t="s">
        <v>20</v>
      </c>
      <c r="Q384" s="12">
        <v>8029254338</v>
      </c>
      <c r="R384" s="45">
        <v>250</v>
      </c>
      <c r="S384" s="147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423</v>
      </c>
      <c r="E385" s="12" t="s">
        <v>28</v>
      </c>
      <c r="F385" s="12">
        <v>8029147687</v>
      </c>
      <c r="G385" s="45">
        <v>250</v>
      </c>
      <c r="H385" s="217">
        <v>769</v>
      </c>
      <c r="I385" s="45">
        <v>200</v>
      </c>
      <c r="J385" s="152"/>
      <c r="L385" s="15">
        <v>45272</v>
      </c>
      <c r="M385" s="12" t="s">
        <v>135</v>
      </c>
      <c r="N385" s="12" t="s">
        <v>43</v>
      </c>
      <c r="O385" s="12" t="s">
        <v>423</v>
      </c>
      <c r="P385" s="12" t="s">
        <v>20</v>
      </c>
      <c r="Q385" s="12">
        <v>8029254336</v>
      </c>
      <c r="R385" s="45">
        <v>250</v>
      </c>
      <c r="S385" s="147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423</v>
      </c>
      <c r="E386" s="12" t="s">
        <v>20</v>
      </c>
      <c r="F386" s="12">
        <v>8029149052</v>
      </c>
      <c r="G386" s="45">
        <v>175</v>
      </c>
      <c r="H386" s="217">
        <v>769</v>
      </c>
      <c r="I386" s="45">
        <v>150</v>
      </c>
      <c r="J386" s="152"/>
      <c r="K386" s="137"/>
      <c r="L386" s="15">
        <v>45272</v>
      </c>
      <c r="M386" s="12" t="s">
        <v>284</v>
      </c>
      <c r="N386" s="12" t="s">
        <v>55</v>
      </c>
      <c r="O386" s="12" t="s">
        <v>423</v>
      </c>
      <c r="P386" s="12" t="s">
        <v>20</v>
      </c>
      <c r="Q386" s="12">
        <v>8029256846</v>
      </c>
      <c r="R386" s="45">
        <v>175</v>
      </c>
      <c r="S386" s="147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423</v>
      </c>
      <c r="E387" s="12" t="s">
        <v>20</v>
      </c>
      <c r="F387" s="12">
        <v>8029152462</v>
      </c>
      <c r="G387" s="45">
        <v>175</v>
      </c>
      <c r="H387" s="217">
        <v>769</v>
      </c>
      <c r="I387" s="45">
        <v>150</v>
      </c>
      <c r="J387" s="152"/>
      <c r="K387" s="137"/>
      <c r="L387" s="15">
        <v>45273</v>
      </c>
      <c r="M387" s="12" t="s">
        <v>92</v>
      </c>
      <c r="N387" s="12" t="s">
        <v>75</v>
      </c>
      <c r="O387" s="12" t="s">
        <v>423</v>
      </c>
      <c r="P387" s="12" t="s">
        <v>38</v>
      </c>
      <c r="Q387" s="12">
        <v>8029259873</v>
      </c>
      <c r="R387" s="45">
        <v>250</v>
      </c>
      <c r="S387" s="136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423</v>
      </c>
      <c r="E388" s="12" t="s">
        <v>475</v>
      </c>
      <c r="F388" s="12">
        <v>8029155195</v>
      </c>
      <c r="G388" s="45">
        <v>694.78</v>
      </c>
      <c r="H388" s="217">
        <v>769</v>
      </c>
      <c r="I388" s="45">
        <v>650</v>
      </c>
      <c r="J388" s="152"/>
      <c r="L388" s="15">
        <v>45273</v>
      </c>
      <c r="M388" s="12" t="s">
        <v>135</v>
      </c>
      <c r="N388" s="12" t="s">
        <v>34</v>
      </c>
      <c r="O388" s="12" t="s">
        <v>423</v>
      </c>
      <c r="P388" s="12" t="s">
        <v>38</v>
      </c>
      <c r="Q388" s="12">
        <v>8029259872</v>
      </c>
      <c r="R388" s="45">
        <v>250</v>
      </c>
      <c r="S388" s="136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423</v>
      </c>
      <c r="E389" s="12" t="s">
        <v>28</v>
      </c>
      <c r="F389" s="12">
        <v>8029156337</v>
      </c>
      <c r="G389" s="45">
        <v>250</v>
      </c>
      <c r="H389" s="217">
        <v>769</v>
      </c>
      <c r="I389" s="45">
        <v>200</v>
      </c>
      <c r="J389" s="152"/>
      <c r="L389" s="15">
        <v>45273</v>
      </c>
      <c r="M389" s="12" t="s">
        <v>241</v>
      </c>
      <c r="N389" s="12" t="s">
        <v>14</v>
      </c>
      <c r="O389" s="12" t="s">
        <v>423</v>
      </c>
      <c r="P389" s="12" t="s">
        <v>28</v>
      </c>
      <c r="Q389" s="12">
        <v>8029262607</v>
      </c>
      <c r="R389" s="45">
        <v>250</v>
      </c>
      <c r="S389" s="147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423</v>
      </c>
      <c r="E390" s="12" t="s">
        <v>28</v>
      </c>
      <c r="F390" s="12">
        <v>8029156326</v>
      </c>
      <c r="G390" s="45">
        <v>250</v>
      </c>
      <c r="H390" s="136">
        <v>777</v>
      </c>
      <c r="I390" s="45">
        <v>200</v>
      </c>
      <c r="J390" s="152"/>
      <c r="L390" s="15">
        <v>45273</v>
      </c>
      <c r="M390" s="12" t="s">
        <v>225</v>
      </c>
      <c r="N390" s="12" t="s">
        <v>45</v>
      </c>
      <c r="O390" s="12" t="s">
        <v>423</v>
      </c>
      <c r="P390" s="12" t="s">
        <v>28</v>
      </c>
      <c r="Q390" s="12">
        <v>8029262597</v>
      </c>
      <c r="R390" s="45">
        <v>250</v>
      </c>
      <c r="S390" s="147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423</v>
      </c>
      <c r="E391" s="12" t="s">
        <v>28</v>
      </c>
      <c r="F391" s="12">
        <v>8029156385</v>
      </c>
      <c r="G391" s="45">
        <v>250</v>
      </c>
      <c r="H391" s="217">
        <v>769</v>
      </c>
      <c r="I391" s="45">
        <v>200</v>
      </c>
      <c r="J391" s="152"/>
      <c r="L391" s="15">
        <v>45273</v>
      </c>
      <c r="M391" s="12" t="s">
        <v>125</v>
      </c>
      <c r="N391" s="12" t="s">
        <v>32</v>
      </c>
      <c r="O391" s="12" t="s">
        <v>423</v>
      </c>
      <c r="P391" s="12" t="s">
        <v>28</v>
      </c>
      <c r="Q391" s="12">
        <v>8029262624</v>
      </c>
      <c r="R391" s="45">
        <v>250</v>
      </c>
      <c r="S391" s="147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423</v>
      </c>
      <c r="E392" s="15" t="s">
        <v>28</v>
      </c>
      <c r="F392" s="12">
        <v>8029164884</v>
      </c>
      <c r="G392" s="45">
        <v>250</v>
      </c>
      <c r="H392" s="136">
        <v>777</v>
      </c>
      <c r="I392" s="45">
        <v>200</v>
      </c>
      <c r="J392" s="152"/>
      <c r="L392" s="15">
        <v>45273</v>
      </c>
      <c r="M392" s="15" t="s">
        <v>148</v>
      </c>
      <c r="N392" s="15" t="s">
        <v>43</v>
      </c>
      <c r="O392" s="15" t="s">
        <v>423</v>
      </c>
      <c r="P392" s="15" t="s">
        <v>28</v>
      </c>
      <c r="Q392" s="12">
        <v>8029262612</v>
      </c>
      <c r="R392" s="45">
        <v>250</v>
      </c>
      <c r="S392" s="147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423</v>
      </c>
      <c r="E393" s="12" t="s">
        <v>28</v>
      </c>
      <c r="F393" s="12">
        <v>8029164870</v>
      </c>
      <c r="G393" s="45">
        <v>250</v>
      </c>
      <c r="H393" s="136">
        <v>777</v>
      </c>
      <c r="I393" s="45">
        <v>200</v>
      </c>
      <c r="J393" s="152"/>
      <c r="L393" s="15">
        <v>45273</v>
      </c>
      <c r="M393" s="12" t="s">
        <v>143</v>
      </c>
      <c r="N393" s="12" t="s">
        <v>37</v>
      </c>
      <c r="O393" s="12" t="s">
        <v>423</v>
      </c>
      <c r="P393" s="12" t="s">
        <v>28</v>
      </c>
      <c r="Q393" s="12">
        <v>8029262577</v>
      </c>
      <c r="R393" s="45">
        <v>175</v>
      </c>
      <c r="S393" s="147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423</v>
      </c>
      <c r="E394" s="12" t="s">
        <v>28</v>
      </c>
      <c r="F394" s="12">
        <v>8029170981</v>
      </c>
      <c r="G394" s="45">
        <v>250</v>
      </c>
      <c r="H394" s="136">
        <v>777</v>
      </c>
      <c r="I394" s="45">
        <v>200</v>
      </c>
      <c r="J394" s="152"/>
      <c r="L394" s="15">
        <v>45275</v>
      </c>
      <c r="M394" s="12" t="s">
        <v>284</v>
      </c>
      <c r="N394" s="12" t="s">
        <v>55</v>
      </c>
      <c r="O394" s="12" t="s">
        <v>423</v>
      </c>
      <c r="P394" s="12" t="s">
        <v>28</v>
      </c>
      <c r="Q394" s="12">
        <v>8029273596</v>
      </c>
      <c r="R394" s="45">
        <v>250</v>
      </c>
      <c r="S394" s="136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423</v>
      </c>
      <c r="E395" s="12" t="s">
        <v>28</v>
      </c>
      <c r="F395" s="12">
        <v>8029170996</v>
      </c>
      <c r="G395" s="45">
        <v>250</v>
      </c>
      <c r="H395" s="136">
        <v>777</v>
      </c>
      <c r="I395" s="45">
        <v>200</v>
      </c>
      <c r="J395" s="152"/>
      <c r="K395" s="137"/>
      <c r="L395" s="15">
        <v>45275</v>
      </c>
      <c r="M395" s="12" t="s">
        <v>135</v>
      </c>
      <c r="N395" s="12" t="s">
        <v>43</v>
      </c>
      <c r="O395" s="12" t="s">
        <v>423</v>
      </c>
      <c r="P395" s="12" t="s">
        <v>28</v>
      </c>
      <c r="Q395" s="12">
        <v>8029273572</v>
      </c>
      <c r="R395" s="45">
        <v>250</v>
      </c>
      <c r="S395" s="136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423</v>
      </c>
      <c r="E396" s="12" t="s">
        <v>28</v>
      </c>
      <c r="F396" s="12">
        <v>8029170950</v>
      </c>
      <c r="G396" s="45">
        <v>250</v>
      </c>
      <c r="H396" s="136">
        <v>777</v>
      </c>
      <c r="I396" s="45">
        <v>200</v>
      </c>
      <c r="J396" s="152"/>
      <c r="K396" s="137"/>
      <c r="L396" s="15">
        <v>45278</v>
      </c>
      <c r="M396" s="12" t="s">
        <v>241</v>
      </c>
      <c r="N396" s="12" t="s">
        <v>14</v>
      </c>
      <c r="O396" s="12" t="s">
        <v>423</v>
      </c>
      <c r="P396" s="12" t="s">
        <v>28</v>
      </c>
      <c r="Q396" s="218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423</v>
      </c>
      <c r="E397" s="12" t="s">
        <v>28</v>
      </c>
      <c r="F397" s="12">
        <v>8029171009</v>
      </c>
      <c r="G397" s="45">
        <v>250</v>
      </c>
      <c r="H397" s="136">
        <v>777</v>
      </c>
      <c r="I397" s="45">
        <v>200</v>
      </c>
      <c r="J397" s="152"/>
      <c r="K397" s="137"/>
      <c r="L397" s="15">
        <v>45278</v>
      </c>
      <c r="M397" s="12" t="s">
        <v>225</v>
      </c>
      <c r="N397" s="12" t="s">
        <v>45</v>
      </c>
      <c r="O397" s="12" t="s">
        <v>423</v>
      </c>
      <c r="P397" s="12" t="s">
        <v>28</v>
      </c>
      <c r="Q397" s="218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423</v>
      </c>
      <c r="E398" s="12" t="s">
        <v>28</v>
      </c>
      <c r="F398" s="12">
        <v>8029171085</v>
      </c>
      <c r="G398" s="45">
        <v>175</v>
      </c>
      <c r="H398" s="136">
        <v>777</v>
      </c>
      <c r="I398" s="45">
        <v>150</v>
      </c>
      <c r="J398" s="152"/>
      <c r="L398" s="15">
        <v>45278</v>
      </c>
      <c r="M398" s="12" t="s">
        <v>125</v>
      </c>
      <c r="N398" s="12" t="s">
        <v>43</v>
      </c>
      <c r="O398" s="12" t="s">
        <v>423</v>
      </c>
      <c r="P398" s="12" t="s">
        <v>28</v>
      </c>
      <c r="Q398" s="219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423</v>
      </c>
      <c r="E399" s="12" t="s">
        <v>28</v>
      </c>
      <c r="F399" s="12">
        <v>8029171073</v>
      </c>
      <c r="G399" s="45">
        <v>175</v>
      </c>
      <c r="H399" s="136">
        <v>777</v>
      </c>
      <c r="I399" s="45">
        <v>150</v>
      </c>
      <c r="J399" s="152"/>
      <c r="L399" s="15">
        <v>45278</v>
      </c>
      <c r="M399" s="12" t="s">
        <v>284</v>
      </c>
      <c r="N399" s="12" t="s">
        <v>55</v>
      </c>
      <c r="O399" s="12" t="s">
        <v>423</v>
      </c>
      <c r="P399" s="12" t="s">
        <v>28</v>
      </c>
      <c r="Q399" s="218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423</v>
      </c>
      <c r="E400" s="12" t="s">
        <v>20</v>
      </c>
      <c r="F400" s="12">
        <v>8029173603</v>
      </c>
      <c r="G400" s="45">
        <v>175</v>
      </c>
      <c r="H400" s="136">
        <v>777</v>
      </c>
      <c r="I400" s="45">
        <v>150</v>
      </c>
      <c r="J400" s="152"/>
      <c r="L400" s="15">
        <v>45279</v>
      </c>
      <c r="M400" s="12" t="s">
        <v>259</v>
      </c>
      <c r="N400" s="12" t="s">
        <v>27</v>
      </c>
      <c r="O400" s="12" t="s">
        <v>423</v>
      </c>
      <c r="P400" s="12" t="s">
        <v>20</v>
      </c>
      <c r="Q400" s="218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423</v>
      </c>
      <c r="E401" s="12" t="s">
        <v>20</v>
      </c>
      <c r="F401" s="12">
        <v>8029175367</v>
      </c>
      <c r="G401" s="45">
        <v>175</v>
      </c>
      <c r="H401" s="136">
        <v>777</v>
      </c>
      <c r="I401" s="45">
        <v>150</v>
      </c>
      <c r="J401" s="152"/>
      <c r="L401" s="15">
        <v>45279</v>
      </c>
      <c r="M401" s="12" t="s">
        <v>148</v>
      </c>
      <c r="N401" s="12" t="s">
        <v>34</v>
      </c>
      <c r="O401" s="12" t="s">
        <v>423</v>
      </c>
      <c r="P401" s="12" t="s">
        <v>20</v>
      </c>
      <c r="Q401" s="218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423</v>
      </c>
      <c r="E402" s="12" t="s">
        <v>476</v>
      </c>
      <c r="F402" s="12">
        <v>8029178076</v>
      </c>
      <c r="G402" s="45">
        <v>337.42</v>
      </c>
      <c r="H402" s="136">
        <v>777</v>
      </c>
      <c r="I402" s="45">
        <v>300</v>
      </c>
      <c r="J402" s="152"/>
      <c r="L402" s="15">
        <v>45280</v>
      </c>
      <c r="M402" s="12" t="s">
        <v>241</v>
      </c>
      <c r="N402" s="12" t="s">
        <v>14</v>
      </c>
      <c r="O402" s="12" t="s">
        <v>423</v>
      </c>
      <c r="P402" s="12" t="s">
        <v>28</v>
      </c>
      <c r="Q402" s="218">
        <v>8029292175</v>
      </c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423</v>
      </c>
      <c r="E403" s="12" t="s">
        <v>476</v>
      </c>
      <c r="F403" s="12">
        <v>8029178122</v>
      </c>
      <c r="G403" s="45">
        <v>298.54000000000002</v>
      </c>
      <c r="H403" s="136">
        <v>777</v>
      </c>
      <c r="I403" s="45">
        <v>270</v>
      </c>
      <c r="J403" s="152"/>
      <c r="L403" s="15">
        <v>45280</v>
      </c>
      <c r="M403" s="12" t="s">
        <v>225</v>
      </c>
      <c r="N403" s="12" t="s">
        <v>45</v>
      </c>
      <c r="O403" s="12" t="s">
        <v>423</v>
      </c>
      <c r="P403" s="12" t="s">
        <v>28</v>
      </c>
      <c r="Q403" s="220">
        <v>8029292204</v>
      </c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423</v>
      </c>
      <c r="E404" s="12" t="s">
        <v>28</v>
      </c>
      <c r="F404" s="12">
        <v>8029176481</v>
      </c>
      <c r="G404" s="45">
        <v>175</v>
      </c>
      <c r="H404" s="136">
        <v>777</v>
      </c>
      <c r="I404" s="45">
        <v>150</v>
      </c>
      <c r="J404" s="152"/>
      <c r="L404" s="15">
        <v>45280</v>
      </c>
      <c r="M404" s="12" t="s">
        <v>148</v>
      </c>
      <c r="N404" s="12" t="s">
        <v>34</v>
      </c>
      <c r="O404" s="12" t="s">
        <v>423</v>
      </c>
      <c r="P404" s="12" t="s">
        <v>28</v>
      </c>
      <c r="Q404" s="218">
        <v>8029292187</v>
      </c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423</v>
      </c>
      <c r="E405" s="12" t="s">
        <v>28</v>
      </c>
      <c r="F405" s="12">
        <v>8029181086</v>
      </c>
      <c r="G405" s="45">
        <v>250</v>
      </c>
      <c r="H405" s="136">
        <v>777</v>
      </c>
      <c r="I405" s="45">
        <v>200</v>
      </c>
      <c r="J405" s="152"/>
      <c r="L405" s="15">
        <v>45280</v>
      </c>
      <c r="M405" s="12" t="s">
        <v>135</v>
      </c>
      <c r="N405" s="12" t="s">
        <v>43</v>
      </c>
      <c r="O405" s="12" t="s">
        <v>423</v>
      </c>
      <c r="P405" s="12" t="s">
        <v>28</v>
      </c>
      <c r="Q405" s="218">
        <v>8029292198</v>
      </c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423</v>
      </c>
      <c r="E406" s="12" t="s">
        <v>28</v>
      </c>
      <c r="F406" s="12">
        <v>8029181111</v>
      </c>
      <c r="G406" s="45">
        <v>175</v>
      </c>
      <c r="H406" s="136">
        <v>777</v>
      </c>
      <c r="I406" s="45">
        <v>150</v>
      </c>
      <c r="J406" s="152"/>
      <c r="L406" s="15" t="s">
        <v>297</v>
      </c>
      <c r="M406" s="12" t="s">
        <v>143</v>
      </c>
      <c r="N406" s="12" t="s">
        <v>37</v>
      </c>
      <c r="O406" s="12" t="s">
        <v>423</v>
      </c>
      <c r="P406" s="12" t="s">
        <v>28</v>
      </c>
      <c r="Q406" s="12">
        <v>8029302900</v>
      </c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423</v>
      </c>
      <c r="E407" s="12" t="s">
        <v>28</v>
      </c>
      <c r="F407" s="12">
        <v>8029181024</v>
      </c>
      <c r="G407" s="45">
        <v>250</v>
      </c>
      <c r="H407" s="136">
        <v>777</v>
      </c>
      <c r="I407" s="45">
        <v>200</v>
      </c>
      <c r="J407" s="152"/>
      <c r="L407" s="15" t="s">
        <v>297</v>
      </c>
      <c r="M407" s="12" t="s">
        <v>58</v>
      </c>
      <c r="N407" s="12" t="s">
        <v>14</v>
      </c>
      <c r="O407" s="12" t="s">
        <v>423</v>
      </c>
      <c r="P407" s="12" t="s">
        <v>28</v>
      </c>
      <c r="Q407" s="12">
        <v>8029302893</v>
      </c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423</v>
      </c>
      <c r="E408" s="12" t="s">
        <v>28</v>
      </c>
      <c r="F408" s="12">
        <v>8029185805</v>
      </c>
      <c r="G408" s="45">
        <v>250</v>
      </c>
      <c r="H408" s="138">
        <v>790</v>
      </c>
      <c r="I408" s="45">
        <v>200</v>
      </c>
      <c r="J408" s="152"/>
      <c r="L408" s="15" t="s">
        <v>297</v>
      </c>
      <c r="M408" s="12" t="s">
        <v>148</v>
      </c>
      <c r="N408" s="12" t="s">
        <v>34</v>
      </c>
      <c r="O408" s="12" t="s">
        <v>423</v>
      </c>
      <c r="P408" s="12" t="s">
        <v>28</v>
      </c>
      <c r="Q408" s="12">
        <v>8029302870</v>
      </c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423</v>
      </c>
      <c r="E409" s="12" t="s">
        <v>28</v>
      </c>
      <c r="F409" s="12">
        <v>8029183082</v>
      </c>
      <c r="G409" s="188">
        <v>175</v>
      </c>
      <c r="H409" s="138">
        <v>790</v>
      </c>
      <c r="I409" s="45">
        <v>150</v>
      </c>
      <c r="J409" s="152"/>
      <c r="L409" s="15" t="s">
        <v>297</v>
      </c>
      <c r="M409" s="12" t="s">
        <v>135</v>
      </c>
      <c r="N409" s="12" t="s">
        <v>43</v>
      </c>
      <c r="O409" s="12" t="s">
        <v>423</v>
      </c>
      <c r="P409" s="12" t="s">
        <v>28</v>
      </c>
      <c r="Q409" s="12">
        <v>8029302851</v>
      </c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423</v>
      </c>
      <c r="E410" s="12" t="s">
        <v>28</v>
      </c>
      <c r="F410" s="12">
        <v>8029192024</v>
      </c>
      <c r="G410" s="45">
        <v>250</v>
      </c>
      <c r="H410" s="138">
        <v>790</v>
      </c>
      <c r="I410" s="45">
        <v>150</v>
      </c>
      <c r="J410" s="152"/>
      <c r="L410" s="15" t="s">
        <v>301</v>
      </c>
      <c r="M410" s="12" t="s">
        <v>148</v>
      </c>
      <c r="N410" s="12" t="s">
        <v>34</v>
      </c>
      <c r="O410" s="12" t="s">
        <v>423</v>
      </c>
      <c r="P410" s="12" t="s">
        <v>20</v>
      </c>
      <c r="Q410" s="12">
        <v>8029305331</v>
      </c>
      <c r="R410" s="45">
        <v>175</v>
      </c>
      <c r="S410" s="45"/>
      <c r="T410" s="45">
        <v>150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423</v>
      </c>
      <c r="E411" s="12" t="s">
        <v>28</v>
      </c>
      <c r="F411" s="12">
        <v>8029191995</v>
      </c>
      <c r="G411" s="45">
        <v>250</v>
      </c>
      <c r="H411" s="138">
        <v>790</v>
      </c>
      <c r="I411" s="45">
        <v>250</v>
      </c>
      <c r="J411" s="152"/>
      <c r="L411" s="15" t="s">
        <v>301</v>
      </c>
      <c r="M411" s="15" t="s">
        <v>259</v>
      </c>
      <c r="N411" s="15" t="s">
        <v>27</v>
      </c>
      <c r="O411" s="15" t="s">
        <v>423</v>
      </c>
      <c r="P411" s="15" t="s">
        <v>20</v>
      </c>
      <c r="Q411" s="12">
        <v>8029305334</v>
      </c>
      <c r="R411" s="45">
        <v>175</v>
      </c>
      <c r="S411" s="45"/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423</v>
      </c>
      <c r="E412" s="12" t="s">
        <v>28</v>
      </c>
      <c r="F412" s="12">
        <v>8029199131</v>
      </c>
      <c r="G412" s="45">
        <v>250</v>
      </c>
      <c r="H412" s="138">
        <v>790</v>
      </c>
      <c r="I412" s="45">
        <v>200</v>
      </c>
      <c r="J412" s="152"/>
      <c r="L412" s="15" t="s">
        <v>301</v>
      </c>
      <c r="M412" s="12" t="s">
        <v>58</v>
      </c>
      <c r="N412" s="12" t="s">
        <v>14</v>
      </c>
      <c r="O412" s="12" t="s">
        <v>423</v>
      </c>
      <c r="P412" s="12" t="s">
        <v>20</v>
      </c>
      <c r="Q412" s="12">
        <v>8029305332</v>
      </c>
      <c r="R412" s="45">
        <v>175</v>
      </c>
      <c r="S412" s="45"/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423</v>
      </c>
      <c r="E413" s="15" t="s">
        <v>28</v>
      </c>
      <c r="F413" s="12">
        <v>8029199127</v>
      </c>
      <c r="G413" s="45">
        <v>250</v>
      </c>
      <c r="H413" s="138">
        <v>790</v>
      </c>
      <c r="I413" s="45">
        <v>200</v>
      </c>
      <c r="J413" s="152"/>
      <c r="L413" s="15" t="s">
        <v>302</v>
      </c>
      <c r="M413" s="15" t="s">
        <v>58</v>
      </c>
      <c r="N413" s="15" t="s">
        <v>14</v>
      </c>
      <c r="O413" s="15" t="s">
        <v>423</v>
      </c>
      <c r="P413" s="15" t="s">
        <v>38</v>
      </c>
      <c r="Q413" s="12">
        <v>8029309765</v>
      </c>
      <c r="R413" s="45">
        <v>250</v>
      </c>
      <c r="S413" s="45"/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423</v>
      </c>
      <c r="E414" s="12" t="s">
        <v>28</v>
      </c>
      <c r="F414" s="12">
        <v>8029199135</v>
      </c>
      <c r="G414" s="45">
        <v>175</v>
      </c>
      <c r="H414" s="138">
        <v>790</v>
      </c>
      <c r="I414" s="45">
        <v>150</v>
      </c>
      <c r="J414" s="152"/>
      <c r="L414" s="15" t="s">
        <v>302</v>
      </c>
      <c r="M414" s="12" t="s">
        <v>259</v>
      </c>
      <c r="N414" s="12" t="s">
        <v>27</v>
      </c>
      <c r="O414" s="12" t="s">
        <v>423</v>
      </c>
      <c r="P414" s="12" t="s">
        <v>28</v>
      </c>
      <c r="Q414" s="12">
        <v>8029312192</v>
      </c>
      <c r="R414" s="45">
        <v>250</v>
      </c>
      <c r="S414" s="45"/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423</v>
      </c>
      <c r="E415" s="12" t="s">
        <v>28</v>
      </c>
      <c r="F415" s="12">
        <v>8029199136</v>
      </c>
      <c r="G415" s="45">
        <v>175</v>
      </c>
      <c r="H415" s="138">
        <v>790</v>
      </c>
      <c r="I415" s="45">
        <v>150</v>
      </c>
      <c r="J415" s="152"/>
      <c r="L415" s="15" t="s">
        <v>302</v>
      </c>
      <c r="M415" s="12" t="s">
        <v>225</v>
      </c>
      <c r="N415" s="12" t="s">
        <v>45</v>
      </c>
      <c r="O415" s="12" t="s">
        <v>423</v>
      </c>
      <c r="P415" s="12" t="s">
        <v>28</v>
      </c>
      <c r="Q415" s="12">
        <v>8029312198</v>
      </c>
      <c r="R415" s="45">
        <v>175</v>
      </c>
      <c r="S415" s="45"/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423</v>
      </c>
      <c r="E416" s="12" t="s">
        <v>458</v>
      </c>
      <c r="F416" s="12">
        <v>8029201695</v>
      </c>
      <c r="G416" s="45">
        <v>901.25</v>
      </c>
      <c r="H416" s="138">
        <v>790</v>
      </c>
      <c r="I416" s="45">
        <v>870</v>
      </c>
      <c r="J416" s="152"/>
      <c r="L416" s="15" t="s">
        <v>302</v>
      </c>
      <c r="M416" s="12" t="s">
        <v>148</v>
      </c>
      <c r="N416" s="12" t="s">
        <v>34</v>
      </c>
      <c r="O416" s="12" t="s">
        <v>423</v>
      </c>
      <c r="P416" s="12" t="s">
        <v>28</v>
      </c>
      <c r="Q416" s="12">
        <v>8029312200</v>
      </c>
      <c r="R416" s="45">
        <v>175</v>
      </c>
      <c r="S416" s="45"/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423</v>
      </c>
      <c r="E417" s="12" t="s">
        <v>458</v>
      </c>
      <c r="F417" s="12">
        <v>8029201699</v>
      </c>
      <c r="G417" s="45">
        <v>905.25</v>
      </c>
      <c r="H417" s="138">
        <v>790</v>
      </c>
      <c r="I417" s="45">
        <v>870</v>
      </c>
      <c r="J417" s="152"/>
      <c r="L417" s="15" t="s">
        <v>303</v>
      </c>
      <c r="M417" s="12" t="s">
        <v>241</v>
      </c>
      <c r="N417" s="12" t="s">
        <v>14</v>
      </c>
      <c r="O417" s="12" t="s">
        <v>423</v>
      </c>
      <c r="P417" s="12" t="s">
        <v>477</v>
      </c>
      <c r="Q417" s="12"/>
      <c r="R417" s="45"/>
      <c r="S417" s="45"/>
      <c r="T417" s="45"/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423</v>
      </c>
      <c r="E418" s="12" t="s">
        <v>469</v>
      </c>
      <c r="F418" s="12">
        <v>8029201854</v>
      </c>
      <c r="G418" s="45">
        <v>643.83000000000004</v>
      </c>
      <c r="H418" s="138">
        <v>790</v>
      </c>
      <c r="I418" s="45">
        <v>600</v>
      </c>
      <c r="J418" s="152"/>
      <c r="L418" s="15" t="s">
        <v>304</v>
      </c>
      <c r="M418" s="12" t="s">
        <v>148</v>
      </c>
      <c r="N418" s="12" t="s">
        <v>32</v>
      </c>
      <c r="O418" s="12" t="s">
        <v>423</v>
      </c>
      <c r="P418" s="12" t="s">
        <v>28</v>
      </c>
      <c r="Q418" s="12"/>
      <c r="R418" s="45">
        <v>175</v>
      </c>
      <c r="S418" s="45"/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423</v>
      </c>
      <c r="E419" s="12" t="s">
        <v>469</v>
      </c>
      <c r="F419" s="12">
        <v>8029201853</v>
      </c>
      <c r="G419" s="45">
        <v>643.83000000000004</v>
      </c>
      <c r="H419" s="138">
        <v>790</v>
      </c>
      <c r="I419" s="45">
        <v>600</v>
      </c>
      <c r="J419" s="152"/>
      <c r="L419" s="15" t="s">
        <v>304</v>
      </c>
      <c r="M419" s="12" t="s">
        <v>143</v>
      </c>
      <c r="N419" s="12" t="s">
        <v>37</v>
      </c>
      <c r="O419" s="12" t="s">
        <v>423</v>
      </c>
      <c r="P419" s="12" t="s">
        <v>28</v>
      </c>
      <c r="Q419" s="12"/>
      <c r="R419" s="45">
        <v>175</v>
      </c>
      <c r="S419" s="45"/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423</v>
      </c>
      <c r="E420" s="12" t="s">
        <v>20</v>
      </c>
      <c r="F420" s="12">
        <v>8029201802</v>
      </c>
      <c r="G420" s="45">
        <v>175</v>
      </c>
      <c r="H420" s="138">
        <v>790</v>
      </c>
      <c r="I420" s="45">
        <v>150</v>
      </c>
      <c r="J420" s="152"/>
      <c r="L420" s="15" t="s">
        <v>304</v>
      </c>
      <c r="M420" s="12" t="s">
        <v>135</v>
      </c>
      <c r="N420" s="12" t="s">
        <v>34</v>
      </c>
      <c r="O420" s="12" t="s">
        <v>423</v>
      </c>
      <c r="P420" s="12" t="s">
        <v>28</v>
      </c>
      <c r="Q420" s="12"/>
      <c r="R420" s="45">
        <v>175</v>
      </c>
      <c r="S420" s="45"/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423</v>
      </c>
      <c r="E421" s="12" t="s">
        <v>20</v>
      </c>
      <c r="F421" s="12">
        <v>8029201805</v>
      </c>
      <c r="G421" s="45">
        <v>283.14999999999998</v>
      </c>
      <c r="H421" s="138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423</v>
      </c>
      <c r="E422" s="12" t="s">
        <v>20</v>
      </c>
      <c r="F422" s="12">
        <v>8029201803</v>
      </c>
      <c r="G422" s="45">
        <v>175</v>
      </c>
      <c r="H422" s="138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423</v>
      </c>
      <c r="E423" s="12" t="s">
        <v>478</v>
      </c>
      <c r="F423" s="12">
        <v>8029205870</v>
      </c>
      <c r="G423" s="45">
        <v>456.02</v>
      </c>
      <c r="H423" s="138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423</v>
      </c>
      <c r="E424" s="12" t="s">
        <v>28</v>
      </c>
      <c r="F424" s="12">
        <v>8029210018</v>
      </c>
      <c r="G424" s="45">
        <v>250</v>
      </c>
      <c r="H424" s="138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423</v>
      </c>
      <c r="E425" s="12" t="s">
        <v>28</v>
      </c>
      <c r="F425" s="12">
        <v>8029210116</v>
      </c>
      <c r="G425" s="45">
        <v>175</v>
      </c>
      <c r="H425" s="138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423</v>
      </c>
      <c r="E426" s="12" t="s">
        <v>28</v>
      </c>
      <c r="F426" s="12">
        <v>8029210111</v>
      </c>
      <c r="G426" s="45">
        <v>250</v>
      </c>
      <c r="H426" s="138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11388.83</v>
      </c>
      <c r="S431" s="26"/>
      <c r="T431" s="28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24" t="s">
        <v>416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416</v>
      </c>
      <c r="R432" s="25">
        <f>R431*0.97</f>
        <v>11047.1651</v>
      </c>
      <c r="S432" s="26"/>
      <c r="T432" s="26"/>
    </row>
    <row r="433" spans="1:20" x14ac:dyDescent="0.25">
      <c r="A433" s="8"/>
      <c r="B433" s="8"/>
      <c r="C433" s="8"/>
      <c r="D433" s="8"/>
      <c r="E433" s="337" t="s">
        <v>65</v>
      </c>
      <c r="F433" s="337"/>
      <c r="G433" s="337"/>
      <c r="H433" s="337"/>
      <c r="I433" s="127">
        <f>G432-I431</f>
        <v>1755.1478999999999</v>
      </c>
      <c r="J433" s="154"/>
      <c r="L433" s="8"/>
      <c r="M433" s="8"/>
      <c r="N433" s="8"/>
      <c r="O433" s="8"/>
      <c r="P433" s="337" t="s">
        <v>65</v>
      </c>
      <c r="Q433" s="337"/>
      <c r="R433" s="337"/>
      <c r="S433" s="337"/>
      <c r="T433" s="127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36" t="s">
        <v>0</v>
      </c>
      <c r="D440" s="336"/>
      <c r="E440" s="336"/>
      <c r="N440" s="336" t="s">
        <v>0</v>
      </c>
      <c r="O440" s="336"/>
      <c r="P440" s="336"/>
    </row>
    <row r="441" spans="1:20" x14ac:dyDescent="0.25">
      <c r="A441" s="4" t="s">
        <v>305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406</v>
      </c>
      <c r="G441" s="4" t="s">
        <v>8</v>
      </c>
      <c r="H441" s="4"/>
      <c r="I441" s="4" t="s">
        <v>408</v>
      </c>
      <c r="J441" s="145"/>
      <c r="L441" s="4" t="s">
        <v>305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406</v>
      </c>
      <c r="R441" s="4" t="s">
        <v>8</v>
      </c>
      <c r="S441" s="4"/>
      <c r="T441" s="4" t="s">
        <v>408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2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2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2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2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2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2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2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2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2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2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2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2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2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2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2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2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2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2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2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2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2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2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2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2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2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2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2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2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2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2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2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2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2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2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2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2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2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2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2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2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2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2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2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2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2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416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416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37" t="s">
        <v>65</v>
      </c>
      <c r="F502" s="337"/>
      <c r="G502" s="337"/>
      <c r="H502" s="337"/>
      <c r="I502" s="127">
        <f>G501-I500</f>
        <v>0</v>
      </c>
      <c r="J502" s="154"/>
      <c r="L502" s="8"/>
      <c r="M502" s="8"/>
      <c r="N502" s="8"/>
      <c r="O502" s="8"/>
      <c r="P502" s="337" t="s">
        <v>65</v>
      </c>
      <c r="Q502" s="337"/>
      <c r="R502" s="337"/>
      <c r="S502" s="337"/>
      <c r="T502" s="127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95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9" t="s">
        <v>0</v>
      </c>
      <c r="D1" s="339"/>
      <c r="E1" s="339"/>
      <c r="M1" s="339" t="s">
        <v>1</v>
      </c>
      <c r="N1" s="339"/>
      <c r="O1" s="339"/>
    </row>
    <row r="2" spans="1:19" x14ac:dyDescent="0.25">
      <c r="A2" s="4" t="s">
        <v>305</v>
      </c>
      <c r="B2" s="4" t="s">
        <v>3</v>
      </c>
      <c r="C2" s="4" t="s">
        <v>479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480</v>
      </c>
      <c r="K2" s="4" t="s">
        <v>305</v>
      </c>
      <c r="L2" s="4" t="s">
        <v>3</v>
      </c>
      <c r="M2" s="4" t="s">
        <v>479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480</v>
      </c>
    </row>
    <row r="3" spans="1:19" x14ac:dyDescent="0.25">
      <c r="A3" s="221"/>
      <c r="B3" s="221"/>
      <c r="C3" s="221"/>
      <c r="D3" s="221"/>
      <c r="E3" s="221"/>
      <c r="F3" s="221"/>
      <c r="G3" s="221"/>
      <c r="H3" s="221"/>
      <c r="I3" s="221"/>
      <c r="K3" s="106">
        <v>44978</v>
      </c>
      <c r="L3" s="12" t="s">
        <v>113</v>
      </c>
      <c r="M3" s="12" t="s">
        <v>34</v>
      </c>
      <c r="N3" s="12" t="s">
        <v>481</v>
      </c>
      <c r="O3" s="12" t="s">
        <v>482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21"/>
      <c r="B4" s="221"/>
      <c r="C4" s="221"/>
      <c r="D4" s="221"/>
      <c r="E4" s="221"/>
      <c r="F4" s="221"/>
      <c r="G4" s="221"/>
      <c r="H4" s="221"/>
      <c r="I4" s="221"/>
      <c r="K4" s="221"/>
      <c r="L4" s="221"/>
      <c r="M4" s="221"/>
      <c r="N4" s="221"/>
      <c r="O4" s="221"/>
      <c r="P4" s="221"/>
      <c r="Q4" s="221"/>
      <c r="R4" s="221"/>
      <c r="S4" s="221"/>
    </row>
    <row r="5" spans="1:19" x14ac:dyDescent="0.25">
      <c r="A5" s="221"/>
      <c r="B5" s="221"/>
      <c r="C5" s="221"/>
      <c r="D5" s="221"/>
      <c r="E5" s="221"/>
      <c r="F5" s="221"/>
      <c r="G5" s="221"/>
      <c r="H5" s="221"/>
      <c r="I5" s="221"/>
      <c r="K5" s="221"/>
      <c r="L5" s="221"/>
      <c r="M5" s="221"/>
      <c r="N5" s="221"/>
      <c r="O5" s="221"/>
      <c r="P5" s="221"/>
      <c r="Q5" s="221"/>
      <c r="R5" s="221"/>
      <c r="S5" s="221"/>
    </row>
    <row r="6" spans="1:19" x14ac:dyDescent="0.25">
      <c r="A6" s="221"/>
      <c r="B6" s="221"/>
      <c r="C6" s="221"/>
      <c r="D6" s="221"/>
      <c r="E6" s="221"/>
      <c r="F6" s="221"/>
      <c r="G6" s="221"/>
      <c r="H6" s="221"/>
      <c r="I6" s="221"/>
      <c r="K6" s="221"/>
      <c r="L6" s="221"/>
      <c r="M6" s="221"/>
      <c r="N6" s="221"/>
      <c r="O6" s="221"/>
      <c r="P6" s="221"/>
      <c r="Q6" s="221"/>
      <c r="R6" s="221"/>
      <c r="S6" s="221"/>
    </row>
    <row r="7" spans="1:19" x14ac:dyDescent="0.25">
      <c r="A7" s="221"/>
      <c r="B7" s="221"/>
      <c r="C7" s="221"/>
      <c r="D7" s="221"/>
      <c r="E7" s="221"/>
      <c r="F7" s="221"/>
      <c r="G7" s="221"/>
      <c r="H7" s="221"/>
      <c r="I7" s="221"/>
      <c r="K7" s="221"/>
      <c r="L7" s="221"/>
      <c r="M7" s="221"/>
      <c r="N7" s="221"/>
      <c r="O7" s="221"/>
      <c r="P7" s="221"/>
      <c r="Q7" s="221"/>
      <c r="R7" s="221"/>
      <c r="S7" s="221"/>
    </row>
    <row r="8" spans="1:19" x14ac:dyDescent="0.25">
      <c r="A8" s="221"/>
      <c r="B8" s="221"/>
      <c r="C8" s="221"/>
      <c r="D8" s="221"/>
      <c r="E8" s="221"/>
      <c r="F8" s="221"/>
      <c r="G8" s="221"/>
      <c r="H8" s="221"/>
      <c r="I8" s="221"/>
      <c r="K8" s="221"/>
      <c r="L8" s="221"/>
      <c r="M8" s="221"/>
      <c r="N8" s="221"/>
      <c r="O8" s="221"/>
      <c r="P8" s="221"/>
      <c r="Q8" s="221"/>
      <c r="R8" s="221"/>
      <c r="S8" s="221"/>
    </row>
    <row r="9" spans="1:19" x14ac:dyDescent="0.25">
      <c r="A9" s="221"/>
      <c r="B9" s="221"/>
      <c r="C9" s="221"/>
      <c r="D9" s="221"/>
      <c r="E9" s="221"/>
      <c r="F9" s="221"/>
      <c r="G9" s="221"/>
      <c r="H9" s="221"/>
      <c r="I9" s="221"/>
      <c r="K9" s="221"/>
      <c r="L9" s="221"/>
      <c r="M9" s="221"/>
      <c r="N9" s="221"/>
      <c r="O9" s="221"/>
      <c r="P9" s="221"/>
      <c r="Q9" s="221"/>
      <c r="R9" s="221"/>
      <c r="S9" s="221"/>
    </row>
    <row r="10" spans="1:19" x14ac:dyDescent="0.25">
      <c r="A10" s="221"/>
      <c r="B10" s="221"/>
      <c r="C10" s="221"/>
      <c r="D10" s="221"/>
      <c r="E10" s="221"/>
      <c r="F10" s="221"/>
      <c r="G10" s="221"/>
      <c r="H10" s="221"/>
      <c r="I10" s="221"/>
      <c r="K10" s="221"/>
      <c r="L10" s="221"/>
      <c r="M10" s="221"/>
      <c r="N10" s="221"/>
      <c r="O10" s="221"/>
      <c r="P10" s="221"/>
      <c r="Q10" s="221"/>
      <c r="R10" s="221"/>
      <c r="S10" s="221"/>
    </row>
    <row r="11" spans="1:19" x14ac:dyDescent="0.25">
      <c r="A11" s="221"/>
      <c r="B11" s="221"/>
      <c r="C11" s="221"/>
      <c r="D11" s="221"/>
      <c r="E11" s="221"/>
      <c r="F11" s="221"/>
      <c r="G11" s="221"/>
      <c r="H11" s="221"/>
      <c r="I11" s="221"/>
      <c r="K11" s="221"/>
      <c r="L11" s="221"/>
      <c r="M11" s="221"/>
      <c r="N11" s="221"/>
      <c r="O11" s="221"/>
      <c r="P11" s="221"/>
      <c r="Q11" s="221"/>
      <c r="R11" s="221"/>
      <c r="S11" s="221"/>
    </row>
    <row r="12" spans="1:19" x14ac:dyDescent="0.25">
      <c r="A12" s="221"/>
      <c r="B12" s="221"/>
      <c r="C12" s="221"/>
      <c r="D12" s="221"/>
      <c r="E12" s="221"/>
      <c r="F12" s="221"/>
      <c r="G12" s="221"/>
      <c r="H12" s="221"/>
      <c r="I12" s="221"/>
      <c r="K12" s="221"/>
      <c r="L12" s="221"/>
      <c r="M12" s="221"/>
      <c r="N12" s="221"/>
      <c r="O12" s="221"/>
      <c r="P12" s="221"/>
      <c r="Q12" s="221"/>
      <c r="R12" s="221"/>
      <c r="S12" s="221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2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2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7" t="s">
        <v>65</v>
      </c>
      <c r="F17" s="337"/>
      <c r="G17" s="337"/>
      <c r="H17" s="337"/>
      <c r="I17" s="127">
        <f>G16-I15</f>
        <v>0</v>
      </c>
      <c r="K17" s="8"/>
      <c r="L17" s="8"/>
      <c r="M17" s="8"/>
      <c r="N17" s="8"/>
      <c r="O17" s="337" t="s">
        <v>65</v>
      </c>
      <c r="P17" s="337"/>
      <c r="Q17" s="337"/>
      <c r="R17" s="337"/>
      <c r="S17" s="127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39" t="s">
        <v>66</v>
      </c>
      <c r="D22" s="339"/>
      <c r="E22" s="339"/>
      <c r="M22" s="339" t="s">
        <v>67</v>
      </c>
      <c r="N22" s="339"/>
      <c r="O22" s="339"/>
    </row>
    <row r="23" spans="1:19" x14ac:dyDescent="0.25">
      <c r="A23" s="4" t="s">
        <v>305</v>
      </c>
      <c r="B23" s="4" t="s">
        <v>3</v>
      </c>
      <c r="C23" s="4" t="s">
        <v>479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480</v>
      </c>
      <c r="K23" s="4" t="s">
        <v>305</v>
      </c>
      <c r="L23" s="4" t="s">
        <v>3</v>
      </c>
      <c r="M23" s="4" t="s">
        <v>479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480</v>
      </c>
    </row>
    <row r="24" spans="1:19" x14ac:dyDescent="0.25">
      <c r="A24" s="223">
        <v>44994</v>
      </c>
      <c r="B24" s="221" t="s">
        <v>74</v>
      </c>
      <c r="C24" s="221" t="s">
        <v>75</v>
      </c>
      <c r="D24" s="221" t="s">
        <v>483</v>
      </c>
      <c r="E24" s="221" t="s">
        <v>28</v>
      </c>
      <c r="F24" s="221"/>
      <c r="G24" s="221">
        <v>180</v>
      </c>
      <c r="H24" s="221">
        <v>478</v>
      </c>
      <c r="I24" s="221">
        <v>170</v>
      </c>
      <c r="K24" s="221"/>
      <c r="L24" s="221"/>
      <c r="M24" s="221"/>
      <c r="N24" s="221"/>
      <c r="O24" s="221"/>
      <c r="P24" s="221"/>
      <c r="Q24" s="221"/>
      <c r="R24" s="221"/>
      <c r="S24" s="221"/>
    </row>
    <row r="25" spans="1:19" x14ac:dyDescent="0.25">
      <c r="A25" s="223">
        <v>45001</v>
      </c>
      <c r="B25" s="221" t="s">
        <v>113</v>
      </c>
      <c r="C25" s="221" t="s">
        <v>34</v>
      </c>
      <c r="D25" s="221" t="s">
        <v>483</v>
      </c>
      <c r="E25" s="221" t="s">
        <v>482</v>
      </c>
      <c r="F25" s="221"/>
      <c r="G25" s="221">
        <v>650</v>
      </c>
      <c r="H25" s="221">
        <v>493</v>
      </c>
      <c r="I25" s="221">
        <v>630</v>
      </c>
      <c r="K25" s="221"/>
      <c r="L25" s="221"/>
      <c r="M25" s="221"/>
      <c r="N25" s="221"/>
      <c r="O25" s="221"/>
      <c r="P25" s="221"/>
      <c r="Q25" s="221"/>
      <c r="R25" s="221"/>
      <c r="S25" s="221"/>
    </row>
    <row r="26" spans="1:19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K26" s="221"/>
      <c r="L26" s="221"/>
      <c r="M26" s="221"/>
      <c r="N26" s="221"/>
      <c r="O26" s="221"/>
      <c r="P26" s="221"/>
      <c r="Q26" s="221"/>
      <c r="R26" s="221"/>
      <c r="S26" s="221"/>
    </row>
    <row r="27" spans="1:19" x14ac:dyDescent="0.25">
      <c r="A27" s="221"/>
      <c r="B27" s="221"/>
      <c r="C27" s="221"/>
      <c r="D27" s="221"/>
      <c r="E27" s="221"/>
      <c r="F27" s="221"/>
      <c r="G27" s="221"/>
      <c r="H27" s="221"/>
      <c r="I27" s="221"/>
      <c r="K27" s="221"/>
      <c r="L27" s="221"/>
      <c r="M27" s="221"/>
      <c r="N27" s="221"/>
      <c r="O27" s="221"/>
      <c r="P27" s="221"/>
      <c r="Q27" s="221"/>
      <c r="R27" s="221"/>
      <c r="S27" s="221"/>
    </row>
    <row r="28" spans="1:19" x14ac:dyDescent="0.25">
      <c r="A28" s="221"/>
      <c r="B28" s="221"/>
      <c r="C28" s="221"/>
      <c r="D28" s="221"/>
      <c r="E28" s="221"/>
      <c r="F28" s="221"/>
      <c r="G28" s="221"/>
      <c r="H28" s="221"/>
      <c r="I28" s="221"/>
      <c r="K28" s="221"/>
      <c r="L28" s="221"/>
      <c r="M28" s="221"/>
      <c r="N28" s="221"/>
      <c r="O28" s="221"/>
      <c r="P28" s="221"/>
      <c r="Q28" s="221"/>
      <c r="R28" s="221"/>
      <c r="S28" s="221"/>
    </row>
    <row r="29" spans="1:19" x14ac:dyDescent="0.25">
      <c r="A29" s="221"/>
      <c r="B29" s="221"/>
      <c r="C29" s="221"/>
      <c r="D29" s="221"/>
      <c r="E29" s="221"/>
      <c r="F29" s="221"/>
      <c r="G29" s="221"/>
      <c r="H29" s="221"/>
      <c r="I29" s="221"/>
      <c r="K29" s="221"/>
      <c r="L29" s="221"/>
      <c r="M29" s="221"/>
      <c r="N29" s="221"/>
      <c r="O29" s="221"/>
      <c r="P29" s="221"/>
      <c r="Q29" s="221"/>
      <c r="R29" s="221"/>
      <c r="S29" s="221"/>
    </row>
    <row r="30" spans="1:19" x14ac:dyDescent="0.25">
      <c r="A30" s="221"/>
      <c r="B30" s="221"/>
      <c r="C30" s="221"/>
      <c r="D30" s="221"/>
      <c r="E30" s="221"/>
      <c r="F30" s="221"/>
      <c r="G30" s="221"/>
      <c r="H30" s="221"/>
      <c r="I30" s="221"/>
      <c r="K30" s="221"/>
      <c r="L30" s="221"/>
      <c r="M30" s="221"/>
      <c r="N30" s="221"/>
      <c r="O30" s="221"/>
      <c r="P30" s="221"/>
      <c r="Q30" s="221"/>
      <c r="R30" s="221"/>
      <c r="S30" s="221"/>
    </row>
    <row r="31" spans="1:19" x14ac:dyDescent="0.25">
      <c r="A31" s="221"/>
      <c r="B31" s="221"/>
      <c r="C31" s="221"/>
      <c r="D31" s="221"/>
      <c r="E31" s="221"/>
      <c r="F31" s="221"/>
      <c r="G31" s="221"/>
      <c r="H31" s="221"/>
      <c r="I31" s="221"/>
      <c r="K31" s="221"/>
      <c r="L31" s="221"/>
      <c r="M31" s="221"/>
      <c r="N31" s="221"/>
      <c r="O31" s="221"/>
      <c r="P31" s="221"/>
      <c r="Q31" s="221"/>
      <c r="R31" s="221"/>
      <c r="S31" s="221"/>
    </row>
    <row r="32" spans="1:19" x14ac:dyDescent="0.25">
      <c r="A32" s="221"/>
      <c r="B32" s="221"/>
      <c r="C32" s="221"/>
      <c r="D32" s="221"/>
      <c r="E32" s="221"/>
      <c r="F32" s="221"/>
      <c r="G32" s="221"/>
      <c r="H32" s="221"/>
      <c r="I32" s="221"/>
      <c r="K32" s="221"/>
      <c r="L32" s="221"/>
      <c r="M32" s="221"/>
      <c r="N32" s="221"/>
      <c r="O32" s="221"/>
      <c r="P32" s="221"/>
      <c r="Q32" s="221"/>
      <c r="R32" s="221"/>
      <c r="S32" s="221"/>
    </row>
    <row r="33" spans="1:19" x14ac:dyDescent="0.25">
      <c r="A33" s="221"/>
      <c r="B33" s="221"/>
      <c r="C33" s="221"/>
      <c r="D33" s="221"/>
      <c r="E33" s="221"/>
      <c r="F33" s="221"/>
      <c r="G33" s="221"/>
      <c r="H33" s="221"/>
      <c r="I33" s="221"/>
      <c r="K33" s="221"/>
      <c r="L33" s="221"/>
      <c r="M33" s="221"/>
      <c r="N33" s="221"/>
      <c r="O33" s="221"/>
      <c r="P33" s="221"/>
      <c r="Q33" s="221"/>
      <c r="R33" s="221"/>
      <c r="S33" s="221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2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2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7" t="s">
        <v>65</v>
      </c>
      <c r="F38" s="337"/>
      <c r="G38" s="337"/>
      <c r="H38" s="337"/>
      <c r="I38" s="127">
        <f>G37-I36</f>
        <v>21.700000000000045</v>
      </c>
      <c r="K38" s="8"/>
      <c r="L38" s="8"/>
      <c r="M38" s="8"/>
      <c r="N38" s="8"/>
      <c r="O38" s="337" t="s">
        <v>65</v>
      </c>
      <c r="P38" s="337"/>
      <c r="Q38" s="337"/>
      <c r="R38" s="337"/>
      <c r="S38" s="127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39" t="s">
        <v>191</v>
      </c>
      <c r="D43" s="339"/>
      <c r="E43" s="339"/>
      <c r="M43" s="339" t="s">
        <v>98</v>
      </c>
      <c r="N43" s="339"/>
      <c r="O43" s="339"/>
    </row>
    <row r="44" spans="1:19" x14ac:dyDescent="0.25">
      <c r="A44" s="4" t="s">
        <v>305</v>
      </c>
      <c r="B44" s="4" t="s">
        <v>3</v>
      </c>
      <c r="C44" s="4" t="s">
        <v>479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480</v>
      </c>
      <c r="K44" s="4" t="s">
        <v>305</v>
      </c>
      <c r="L44" s="4" t="s">
        <v>3</v>
      </c>
      <c r="M44" s="4" t="s">
        <v>479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480</v>
      </c>
    </row>
    <row r="45" spans="1:19" x14ac:dyDescent="0.25">
      <c r="A45" s="221"/>
      <c r="B45" s="221"/>
      <c r="C45" s="221"/>
      <c r="D45" s="221"/>
      <c r="E45" s="221"/>
      <c r="F45" s="221"/>
      <c r="G45" s="221"/>
      <c r="H45" s="221"/>
      <c r="I45" s="221"/>
      <c r="K45" s="223">
        <v>45104</v>
      </c>
      <c r="L45" s="221" t="s">
        <v>484</v>
      </c>
      <c r="M45" s="221" t="s">
        <v>485</v>
      </c>
      <c r="N45" s="221" t="s">
        <v>486</v>
      </c>
      <c r="O45" s="221" t="s">
        <v>487</v>
      </c>
      <c r="P45" s="221">
        <v>8990</v>
      </c>
      <c r="Q45" s="221">
        <v>700</v>
      </c>
      <c r="R45" s="221">
        <v>604</v>
      </c>
      <c r="S45" s="221">
        <v>580</v>
      </c>
    </row>
    <row r="46" spans="1:19" x14ac:dyDescent="0.25">
      <c r="A46" s="221"/>
      <c r="B46" s="221"/>
      <c r="C46" s="221"/>
      <c r="D46" s="221"/>
      <c r="E46" s="221"/>
      <c r="F46" s="221"/>
      <c r="G46" s="221"/>
      <c r="H46" s="221"/>
      <c r="I46" s="221"/>
      <c r="K46" s="223">
        <v>45104</v>
      </c>
      <c r="L46" s="221" t="s">
        <v>488</v>
      </c>
      <c r="M46" s="221" t="s">
        <v>489</v>
      </c>
      <c r="N46" s="221" t="s">
        <v>486</v>
      </c>
      <c r="O46" s="221" t="s">
        <v>487</v>
      </c>
      <c r="P46" s="221"/>
      <c r="Q46" s="221">
        <v>700</v>
      </c>
      <c r="R46" s="221">
        <v>604</v>
      </c>
      <c r="S46" s="221">
        <v>580</v>
      </c>
    </row>
    <row r="47" spans="1:19" x14ac:dyDescent="0.25">
      <c r="A47" s="221"/>
      <c r="B47" s="221"/>
      <c r="C47" s="221"/>
      <c r="D47" s="221"/>
      <c r="E47" s="221"/>
      <c r="F47" s="221"/>
      <c r="G47" s="221"/>
      <c r="H47" s="221"/>
      <c r="I47" s="221"/>
      <c r="K47" s="221"/>
      <c r="L47" s="221"/>
      <c r="M47" s="221"/>
      <c r="N47" s="221"/>
      <c r="O47" s="221"/>
      <c r="P47" s="221"/>
      <c r="Q47" s="221"/>
      <c r="R47" s="221"/>
      <c r="S47" s="221"/>
    </row>
    <row r="48" spans="1:19" x14ac:dyDescent="0.25">
      <c r="A48" s="221"/>
      <c r="B48" s="221"/>
      <c r="C48" s="221"/>
      <c r="D48" s="221"/>
      <c r="E48" s="221"/>
      <c r="F48" s="221"/>
      <c r="G48" s="221"/>
      <c r="H48" s="221"/>
      <c r="I48" s="221"/>
      <c r="K48" s="221"/>
      <c r="L48" s="221"/>
      <c r="M48" s="221"/>
      <c r="N48" s="221"/>
      <c r="O48" s="221"/>
      <c r="P48" s="221"/>
      <c r="Q48" s="221"/>
      <c r="R48" s="221"/>
      <c r="S48" s="221"/>
    </row>
    <row r="49" spans="1:19" x14ac:dyDescent="0.25">
      <c r="A49" s="221"/>
      <c r="B49" s="221"/>
      <c r="C49" s="221"/>
      <c r="D49" s="221"/>
      <c r="E49" s="221"/>
      <c r="F49" s="221"/>
      <c r="G49" s="221"/>
      <c r="H49" s="221"/>
      <c r="I49" s="221"/>
      <c r="K49" s="221"/>
      <c r="L49" s="221"/>
      <c r="M49" s="221"/>
      <c r="N49" s="221"/>
      <c r="O49" s="221"/>
      <c r="P49" s="221"/>
      <c r="Q49" s="221"/>
      <c r="R49" s="221"/>
      <c r="S49" s="221"/>
    </row>
    <row r="50" spans="1:19" x14ac:dyDescent="0.25">
      <c r="A50" s="221"/>
      <c r="B50" s="221"/>
      <c r="C50" s="221"/>
      <c r="D50" s="221"/>
      <c r="E50" s="221"/>
      <c r="F50" s="221"/>
      <c r="G50" s="221"/>
      <c r="H50" s="221"/>
      <c r="I50" s="221"/>
      <c r="K50" s="221"/>
      <c r="L50" s="221"/>
      <c r="M50" s="221"/>
      <c r="N50" s="221"/>
      <c r="O50" s="221"/>
      <c r="P50" s="221"/>
      <c r="Q50" s="221"/>
      <c r="R50" s="221"/>
      <c r="S50" s="221"/>
    </row>
    <row r="51" spans="1:19" x14ac:dyDescent="0.25">
      <c r="A51" s="221"/>
      <c r="B51" s="221"/>
      <c r="C51" s="221"/>
      <c r="D51" s="221"/>
      <c r="E51" s="221"/>
      <c r="F51" s="221"/>
      <c r="G51" s="221"/>
      <c r="H51" s="221"/>
      <c r="I51" s="221"/>
      <c r="K51" s="221"/>
      <c r="L51" s="221"/>
      <c r="M51" s="221"/>
      <c r="N51" s="221"/>
      <c r="O51" s="221"/>
      <c r="P51" s="221"/>
      <c r="Q51" s="221"/>
      <c r="R51" s="221"/>
      <c r="S51" s="221"/>
    </row>
    <row r="52" spans="1:19" x14ac:dyDescent="0.25">
      <c r="A52" s="221"/>
      <c r="B52" s="221"/>
      <c r="C52" s="221"/>
      <c r="D52" s="221"/>
      <c r="E52" s="221"/>
      <c r="F52" s="221"/>
      <c r="G52" s="221"/>
      <c r="H52" s="221"/>
      <c r="I52" s="221"/>
      <c r="K52" s="221"/>
      <c r="L52" s="221"/>
      <c r="M52" s="221"/>
      <c r="N52" s="221"/>
      <c r="O52" s="221"/>
      <c r="P52" s="221"/>
      <c r="Q52" s="221"/>
      <c r="R52" s="221"/>
      <c r="S52" s="221"/>
    </row>
    <row r="53" spans="1:19" x14ac:dyDescent="0.25">
      <c r="A53" s="221"/>
      <c r="B53" s="221"/>
      <c r="C53" s="221"/>
      <c r="D53" s="221"/>
      <c r="E53" s="221"/>
      <c r="F53" s="221"/>
      <c r="G53" s="221"/>
      <c r="H53" s="221"/>
      <c r="I53" s="221"/>
      <c r="K53" s="221"/>
      <c r="L53" s="221"/>
      <c r="M53" s="221"/>
      <c r="N53" s="221"/>
      <c r="O53" s="221"/>
      <c r="P53" s="221"/>
      <c r="Q53" s="221"/>
      <c r="R53" s="221"/>
      <c r="S53" s="221"/>
    </row>
    <row r="54" spans="1:19" x14ac:dyDescent="0.25">
      <c r="A54" s="221"/>
      <c r="B54" s="221"/>
      <c r="C54" s="221"/>
      <c r="D54" s="221"/>
      <c r="E54" s="221"/>
      <c r="F54" s="221"/>
      <c r="G54" s="221"/>
      <c r="H54" s="221"/>
      <c r="I54" s="221"/>
      <c r="K54" s="221"/>
      <c r="L54" s="221"/>
      <c r="M54" s="221"/>
      <c r="N54" s="221"/>
      <c r="O54" s="221"/>
      <c r="P54" s="221"/>
      <c r="Q54" s="221"/>
      <c r="R54" s="221"/>
      <c r="S54" s="221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2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2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7" t="s">
        <v>65</v>
      </c>
      <c r="F59" s="337"/>
      <c r="G59" s="337"/>
      <c r="H59" s="337"/>
      <c r="I59" s="127">
        <f>G58-I57</f>
        <v>0</v>
      </c>
      <c r="K59" s="8"/>
      <c r="L59" s="8"/>
      <c r="M59" s="8"/>
      <c r="N59" s="8"/>
      <c r="O59" s="337" t="s">
        <v>65</v>
      </c>
      <c r="P59" s="337"/>
      <c r="Q59" s="337"/>
      <c r="R59" s="337"/>
      <c r="S59" s="127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39" t="s">
        <v>120</v>
      </c>
      <c r="D66" s="339"/>
      <c r="E66" s="339"/>
      <c r="M66" s="339" t="s">
        <v>121</v>
      </c>
      <c r="N66" s="339"/>
      <c r="O66" s="339"/>
    </row>
    <row r="67" spans="1:19" x14ac:dyDescent="0.25">
      <c r="A67" s="4" t="s">
        <v>305</v>
      </c>
      <c r="B67" s="4" t="s">
        <v>3</v>
      </c>
      <c r="C67" s="4" t="s">
        <v>479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480</v>
      </c>
      <c r="K67" s="4" t="s">
        <v>305</v>
      </c>
      <c r="L67" s="4" t="s">
        <v>3</v>
      </c>
      <c r="M67" s="4" t="s">
        <v>479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480</v>
      </c>
    </row>
    <row r="68" spans="1:19" x14ac:dyDescent="0.25">
      <c r="A68" s="223">
        <v>45112</v>
      </c>
      <c r="B68" s="221" t="s">
        <v>126</v>
      </c>
      <c r="C68" s="221" t="s">
        <v>27</v>
      </c>
      <c r="D68" s="221" t="s">
        <v>481</v>
      </c>
      <c r="E68" s="221" t="s">
        <v>72</v>
      </c>
      <c r="F68" s="221">
        <v>2269</v>
      </c>
      <c r="G68" s="221">
        <v>180</v>
      </c>
      <c r="H68" s="221">
        <v>628</v>
      </c>
      <c r="I68" s="221">
        <v>170</v>
      </c>
      <c r="K68" s="221"/>
      <c r="L68" s="221"/>
      <c r="M68" s="221"/>
      <c r="N68" s="221"/>
      <c r="O68" s="221"/>
      <c r="P68" s="221"/>
      <c r="Q68" s="221"/>
      <c r="R68" s="221"/>
      <c r="S68" s="221"/>
    </row>
    <row r="69" spans="1:19" x14ac:dyDescent="0.25">
      <c r="A69" s="221"/>
      <c r="B69" s="221"/>
      <c r="C69" s="221"/>
      <c r="D69" s="221"/>
      <c r="E69" s="221"/>
      <c r="F69" s="221"/>
      <c r="G69" s="221"/>
      <c r="H69" s="221"/>
      <c r="I69" s="221"/>
      <c r="K69" s="221"/>
      <c r="L69" s="221"/>
      <c r="M69" s="221"/>
      <c r="N69" s="221"/>
      <c r="O69" s="221"/>
      <c r="P69" s="221"/>
      <c r="Q69" s="221"/>
      <c r="R69" s="221"/>
      <c r="S69" s="221"/>
    </row>
    <row r="70" spans="1:19" x14ac:dyDescent="0.25">
      <c r="A70" s="221"/>
      <c r="B70" s="221"/>
      <c r="C70" s="221"/>
      <c r="D70" s="221"/>
      <c r="E70" s="221"/>
      <c r="F70" s="221"/>
      <c r="G70" s="221"/>
      <c r="H70" s="221"/>
      <c r="I70" s="221"/>
      <c r="K70" s="221"/>
      <c r="L70" s="221"/>
      <c r="M70" s="221"/>
      <c r="N70" s="221"/>
      <c r="O70" s="221"/>
      <c r="P70" s="221"/>
      <c r="Q70" s="221"/>
      <c r="R70" s="221"/>
      <c r="S70" s="221"/>
    </row>
    <row r="71" spans="1:19" x14ac:dyDescent="0.25">
      <c r="A71" s="221"/>
      <c r="B71" s="221"/>
      <c r="C71" s="221"/>
      <c r="D71" s="221"/>
      <c r="E71" s="221"/>
      <c r="F71" s="221"/>
      <c r="G71" s="221"/>
      <c r="H71" s="221"/>
      <c r="I71" s="221"/>
      <c r="K71" s="221"/>
      <c r="L71" s="221"/>
      <c r="M71" s="221"/>
      <c r="N71" s="221"/>
      <c r="O71" s="221"/>
      <c r="P71" s="221"/>
      <c r="Q71" s="221"/>
      <c r="R71" s="221"/>
      <c r="S71" s="221"/>
    </row>
    <row r="72" spans="1:19" x14ac:dyDescent="0.25">
      <c r="A72" s="221"/>
      <c r="B72" s="221"/>
      <c r="C72" s="221"/>
      <c r="D72" s="221"/>
      <c r="E72" s="221"/>
      <c r="F72" s="221"/>
      <c r="G72" s="221"/>
      <c r="H72" s="221"/>
      <c r="I72" s="221"/>
      <c r="K72" s="221"/>
      <c r="L72" s="221"/>
      <c r="M72" s="221"/>
      <c r="N72" s="221"/>
      <c r="O72" s="221"/>
      <c r="P72" s="221"/>
      <c r="Q72" s="221"/>
      <c r="R72" s="221"/>
      <c r="S72" s="221"/>
    </row>
    <row r="73" spans="1:19" x14ac:dyDescent="0.25">
      <c r="A73" s="221"/>
      <c r="B73" s="221"/>
      <c r="C73" s="221"/>
      <c r="D73" s="221"/>
      <c r="E73" s="221"/>
      <c r="F73" s="221"/>
      <c r="G73" s="221"/>
      <c r="H73" s="221"/>
      <c r="I73" s="221"/>
      <c r="K73" s="221"/>
      <c r="L73" s="221"/>
      <c r="M73" s="221"/>
      <c r="N73" s="221"/>
      <c r="O73" s="221"/>
      <c r="P73" s="221"/>
      <c r="Q73" s="221"/>
      <c r="R73" s="221"/>
      <c r="S73" s="221"/>
    </row>
    <row r="74" spans="1:19" x14ac:dyDescent="0.25">
      <c r="A74" s="221"/>
      <c r="B74" s="221"/>
      <c r="C74" s="221"/>
      <c r="D74" s="221"/>
      <c r="E74" s="221"/>
      <c r="F74" s="221"/>
      <c r="G74" s="221"/>
      <c r="H74" s="221"/>
      <c r="I74" s="221"/>
      <c r="K74" s="221"/>
      <c r="L74" s="221"/>
      <c r="M74" s="221"/>
      <c r="N74" s="221"/>
      <c r="O74" s="221"/>
      <c r="P74" s="221"/>
      <c r="Q74" s="221"/>
      <c r="R74" s="221"/>
      <c r="S74" s="221"/>
    </row>
    <row r="75" spans="1:19" x14ac:dyDescent="0.25">
      <c r="A75" s="221"/>
      <c r="B75" s="221"/>
      <c r="C75" s="221"/>
      <c r="D75" s="221"/>
      <c r="E75" s="221"/>
      <c r="F75" s="221"/>
      <c r="G75" s="221"/>
      <c r="H75" s="221"/>
      <c r="I75" s="221"/>
      <c r="K75" s="221"/>
      <c r="L75" s="221"/>
      <c r="M75" s="221"/>
      <c r="N75" s="221"/>
      <c r="O75" s="221"/>
      <c r="P75" s="221"/>
      <c r="Q75" s="221"/>
      <c r="R75" s="221"/>
      <c r="S75" s="221"/>
    </row>
    <row r="76" spans="1:19" x14ac:dyDescent="0.25">
      <c r="A76" s="221"/>
      <c r="B76" s="221"/>
      <c r="C76" s="221"/>
      <c r="D76" s="221"/>
      <c r="E76" s="221"/>
      <c r="F76" s="221"/>
      <c r="G76" s="221"/>
      <c r="H76" s="221"/>
      <c r="I76" s="221"/>
      <c r="K76" s="221"/>
      <c r="L76" s="221"/>
      <c r="M76" s="221"/>
      <c r="N76" s="221"/>
      <c r="O76" s="221"/>
      <c r="P76" s="221"/>
      <c r="Q76" s="221"/>
      <c r="R76" s="221"/>
      <c r="S76" s="221"/>
    </row>
    <row r="77" spans="1:19" x14ac:dyDescent="0.25">
      <c r="A77" s="221"/>
      <c r="B77" s="221"/>
      <c r="C77" s="221"/>
      <c r="D77" s="221"/>
      <c r="E77" s="221"/>
      <c r="F77" s="221"/>
      <c r="G77" s="221"/>
      <c r="H77" s="221"/>
      <c r="I77" s="221"/>
      <c r="K77" s="221"/>
      <c r="L77" s="221"/>
      <c r="M77" s="221"/>
      <c r="N77" s="221"/>
      <c r="O77" s="221"/>
      <c r="P77" s="221"/>
      <c r="Q77" s="221"/>
      <c r="R77" s="221"/>
      <c r="S77" s="221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2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2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7" t="s">
        <v>65</v>
      </c>
      <c r="F82" s="337"/>
      <c r="G82" s="337"/>
      <c r="H82" s="337"/>
      <c r="I82" s="127">
        <f>G81-I80</f>
        <v>8.1999999999999886</v>
      </c>
      <c r="K82" s="8"/>
      <c r="L82" s="8"/>
      <c r="M82" s="8"/>
      <c r="N82" s="8"/>
      <c r="O82" s="337" t="s">
        <v>65</v>
      </c>
      <c r="P82" s="337"/>
      <c r="Q82" s="337"/>
      <c r="R82" s="337"/>
      <c r="S82" s="127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39" t="s">
        <v>141</v>
      </c>
      <c r="D88" s="339"/>
      <c r="E88" s="339"/>
      <c r="M88" s="339" t="s">
        <v>244</v>
      </c>
      <c r="N88" s="339"/>
      <c r="O88" s="339"/>
    </row>
    <row r="89" spans="1:19" x14ac:dyDescent="0.25">
      <c r="A89" s="4" t="s">
        <v>305</v>
      </c>
      <c r="B89" s="4" t="s">
        <v>3</v>
      </c>
      <c r="C89" s="4" t="s">
        <v>479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480</v>
      </c>
      <c r="K89" s="4" t="s">
        <v>305</v>
      </c>
      <c r="L89" s="4" t="s">
        <v>3</v>
      </c>
      <c r="M89" s="4" t="s">
        <v>479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480</v>
      </c>
    </row>
    <row r="90" spans="1:19" x14ac:dyDescent="0.25">
      <c r="A90" s="221"/>
      <c r="B90" s="221"/>
      <c r="C90" s="221"/>
      <c r="D90" s="221"/>
      <c r="E90" s="221"/>
      <c r="F90" s="221"/>
      <c r="G90" s="221"/>
      <c r="H90" s="221"/>
      <c r="I90" s="221"/>
      <c r="K90" s="221"/>
      <c r="L90" s="221"/>
      <c r="M90" s="221"/>
      <c r="N90" s="221"/>
      <c r="O90" s="221"/>
      <c r="P90" s="221"/>
      <c r="Q90" s="221"/>
      <c r="R90" s="221"/>
      <c r="S90" s="221"/>
    </row>
    <row r="91" spans="1:19" x14ac:dyDescent="0.25">
      <c r="A91" s="221"/>
      <c r="B91" s="221"/>
      <c r="C91" s="221"/>
      <c r="D91" s="221"/>
      <c r="E91" s="221"/>
      <c r="F91" s="221"/>
      <c r="G91" s="221"/>
      <c r="H91" s="221"/>
      <c r="I91" s="221"/>
      <c r="K91" s="221"/>
      <c r="L91" s="221"/>
      <c r="M91" s="221"/>
      <c r="N91" s="221"/>
      <c r="O91" s="221"/>
      <c r="P91" s="221"/>
      <c r="Q91" s="221"/>
      <c r="R91" s="221"/>
      <c r="S91" s="221"/>
    </row>
    <row r="92" spans="1:19" x14ac:dyDescent="0.25">
      <c r="A92" s="221"/>
      <c r="B92" s="221"/>
      <c r="C92" s="221"/>
      <c r="D92" s="221"/>
      <c r="E92" s="221"/>
      <c r="F92" s="221"/>
      <c r="G92" s="221"/>
      <c r="H92" s="221"/>
      <c r="I92" s="221"/>
      <c r="K92" s="221"/>
      <c r="L92" s="221"/>
      <c r="M92" s="221"/>
      <c r="N92" s="221"/>
      <c r="O92" s="221"/>
      <c r="P92" s="221"/>
      <c r="Q92" s="221"/>
      <c r="R92" s="221"/>
      <c r="S92" s="221"/>
    </row>
    <row r="93" spans="1:19" x14ac:dyDescent="0.25">
      <c r="A93" s="221"/>
      <c r="B93" s="221"/>
      <c r="C93" s="221"/>
      <c r="D93" s="221"/>
      <c r="E93" s="221"/>
      <c r="F93" s="221"/>
      <c r="G93" s="221"/>
      <c r="H93" s="221"/>
      <c r="I93" s="221"/>
      <c r="K93" s="221"/>
      <c r="L93" s="221"/>
      <c r="M93" s="221"/>
      <c r="N93" s="221"/>
      <c r="O93" s="221"/>
      <c r="P93" s="221"/>
      <c r="Q93" s="221"/>
      <c r="R93" s="221"/>
      <c r="S93" s="221"/>
    </row>
    <row r="94" spans="1:19" x14ac:dyDescent="0.25">
      <c r="A94" s="221"/>
      <c r="B94" s="221"/>
      <c r="C94" s="221"/>
      <c r="D94" s="221"/>
      <c r="E94" s="221"/>
      <c r="F94" s="221"/>
      <c r="G94" s="221"/>
      <c r="H94" s="221"/>
      <c r="I94" s="221"/>
      <c r="K94" s="221"/>
      <c r="L94" s="221"/>
      <c r="M94" s="221"/>
      <c r="N94" s="221"/>
      <c r="O94" s="221"/>
      <c r="P94" s="221"/>
      <c r="Q94" s="221"/>
      <c r="R94" s="221"/>
      <c r="S94" s="221"/>
    </row>
    <row r="95" spans="1:19" x14ac:dyDescent="0.25">
      <c r="A95" s="221"/>
      <c r="B95" s="221"/>
      <c r="C95" s="221"/>
      <c r="D95" s="221"/>
      <c r="E95" s="221"/>
      <c r="F95" s="221"/>
      <c r="G95" s="221"/>
      <c r="H95" s="221"/>
      <c r="I95" s="221"/>
      <c r="K95" s="221"/>
      <c r="L95" s="221"/>
      <c r="M95" s="221"/>
      <c r="N95" s="221"/>
      <c r="O95" s="221"/>
      <c r="P95" s="221"/>
      <c r="Q95" s="221"/>
      <c r="R95" s="221"/>
      <c r="S95" s="221"/>
    </row>
    <row r="96" spans="1:19" x14ac:dyDescent="0.25">
      <c r="A96" s="221"/>
      <c r="B96" s="221"/>
      <c r="C96" s="221"/>
      <c r="D96" s="221"/>
      <c r="E96" s="221"/>
      <c r="F96" s="221"/>
      <c r="G96" s="221"/>
      <c r="H96" s="221"/>
      <c r="I96" s="221"/>
      <c r="K96" s="221"/>
      <c r="L96" s="221"/>
      <c r="M96" s="221"/>
      <c r="N96" s="221"/>
      <c r="O96" s="221"/>
      <c r="P96" s="221"/>
      <c r="Q96" s="221"/>
      <c r="R96" s="221"/>
      <c r="S96" s="221"/>
    </row>
    <row r="97" spans="1:19" x14ac:dyDescent="0.25">
      <c r="A97" s="221"/>
      <c r="B97" s="221"/>
      <c r="C97" s="221"/>
      <c r="D97" s="221"/>
      <c r="E97" s="221"/>
      <c r="F97" s="221"/>
      <c r="G97" s="221"/>
      <c r="H97" s="221"/>
      <c r="I97" s="221"/>
      <c r="K97" s="221"/>
      <c r="L97" s="221"/>
      <c r="M97" s="221"/>
      <c r="N97" s="221"/>
      <c r="O97" s="221"/>
      <c r="P97" s="221"/>
      <c r="Q97" s="221"/>
      <c r="R97" s="221"/>
      <c r="S97" s="221"/>
    </row>
    <row r="98" spans="1:19" x14ac:dyDescent="0.25">
      <c r="A98" s="221"/>
      <c r="B98" s="221"/>
      <c r="C98" s="221"/>
      <c r="D98" s="221"/>
      <c r="E98" s="221"/>
      <c r="F98" s="221"/>
      <c r="G98" s="221"/>
      <c r="H98" s="221"/>
      <c r="I98" s="221"/>
      <c r="K98" s="221"/>
      <c r="L98" s="221"/>
      <c r="M98" s="221"/>
      <c r="N98" s="221"/>
      <c r="O98" s="221"/>
      <c r="P98" s="221"/>
      <c r="Q98" s="221"/>
      <c r="R98" s="221"/>
      <c r="S98" s="221"/>
    </row>
    <row r="99" spans="1:19" x14ac:dyDescent="0.25">
      <c r="A99" s="221"/>
      <c r="B99" s="221"/>
      <c r="C99" s="221"/>
      <c r="D99" s="221"/>
      <c r="E99" s="221"/>
      <c r="F99" s="221"/>
      <c r="G99" s="221"/>
      <c r="H99" s="221"/>
      <c r="I99" s="221"/>
      <c r="K99" s="221"/>
      <c r="L99" s="221"/>
      <c r="M99" s="221"/>
      <c r="N99" s="221"/>
      <c r="O99" s="221"/>
      <c r="P99" s="221"/>
      <c r="Q99" s="221"/>
      <c r="R99" s="221"/>
      <c r="S99" s="221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2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2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7" t="s">
        <v>65</v>
      </c>
      <c r="F104" s="337"/>
      <c r="G104" s="337"/>
      <c r="H104" s="337"/>
      <c r="I104" s="127">
        <f>G103-I102</f>
        <v>0</v>
      </c>
      <c r="K104" s="8"/>
      <c r="L104" s="8"/>
      <c r="M104" s="8"/>
      <c r="N104" s="8"/>
      <c r="O104" s="337" t="s">
        <v>65</v>
      </c>
      <c r="P104" s="337"/>
      <c r="Q104" s="337"/>
      <c r="R104" s="337"/>
      <c r="S104" s="127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39" t="s">
        <v>146</v>
      </c>
      <c r="D109" s="339"/>
      <c r="E109" s="339"/>
      <c r="M109" s="339" t="s">
        <v>276</v>
      </c>
      <c r="N109" s="339"/>
      <c r="O109" s="339"/>
    </row>
    <row r="110" spans="1:19" x14ac:dyDescent="0.25">
      <c r="A110" s="4" t="s">
        <v>305</v>
      </c>
      <c r="B110" s="4" t="s">
        <v>3</v>
      </c>
      <c r="C110" s="4" t="s">
        <v>479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480</v>
      </c>
      <c r="K110" s="4" t="s">
        <v>305</v>
      </c>
      <c r="L110" s="4" t="s">
        <v>3</v>
      </c>
      <c r="M110" s="4" t="s">
        <v>479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480</v>
      </c>
    </row>
    <row r="111" spans="1:19" x14ac:dyDescent="0.25">
      <c r="A111" s="221"/>
      <c r="B111" s="221"/>
      <c r="C111" s="221"/>
      <c r="D111" s="221"/>
      <c r="E111" s="221"/>
      <c r="F111" s="221"/>
      <c r="G111" s="221"/>
      <c r="H111" s="221"/>
      <c r="I111" s="221"/>
      <c r="K111" s="223">
        <v>45266</v>
      </c>
      <c r="L111" s="221" t="s">
        <v>225</v>
      </c>
      <c r="M111" s="221" t="s">
        <v>45</v>
      </c>
      <c r="N111" s="221" t="s">
        <v>490</v>
      </c>
      <c r="O111" s="221" t="s">
        <v>20</v>
      </c>
      <c r="P111" s="221">
        <v>3021</v>
      </c>
      <c r="Q111" s="221">
        <v>180</v>
      </c>
      <c r="R111" s="221">
        <v>813</v>
      </c>
      <c r="S111" s="221">
        <v>170</v>
      </c>
    </row>
    <row r="112" spans="1:19" x14ac:dyDescent="0.25">
      <c r="A112" s="221"/>
      <c r="B112" s="221"/>
      <c r="C112" s="221"/>
      <c r="D112" s="221"/>
      <c r="E112" s="221"/>
      <c r="F112" s="221"/>
      <c r="G112" s="221"/>
      <c r="H112" s="221"/>
      <c r="I112" s="221"/>
      <c r="K112" s="221"/>
      <c r="L112" s="221"/>
      <c r="M112" s="221"/>
      <c r="N112" s="221"/>
      <c r="O112" s="221"/>
      <c r="P112" s="221"/>
      <c r="Q112" s="221"/>
      <c r="R112" s="221"/>
      <c r="S112" s="221"/>
    </row>
    <row r="113" spans="1:19" x14ac:dyDescent="0.25">
      <c r="A113" s="221"/>
      <c r="B113" s="221"/>
      <c r="C113" s="221"/>
      <c r="D113" s="221"/>
      <c r="E113" s="221"/>
      <c r="F113" s="221"/>
      <c r="G113" s="221"/>
      <c r="H113" s="221"/>
      <c r="I113" s="221"/>
      <c r="K113" s="221"/>
      <c r="L113" s="221"/>
      <c r="M113" s="221"/>
      <c r="N113" s="221"/>
      <c r="O113" s="221"/>
      <c r="P113" s="221"/>
      <c r="Q113" s="221"/>
      <c r="R113" s="221"/>
      <c r="S113" s="221"/>
    </row>
    <row r="114" spans="1:19" x14ac:dyDescent="0.25">
      <c r="A114" s="221"/>
      <c r="B114" s="221"/>
      <c r="C114" s="221"/>
      <c r="D114" s="221"/>
      <c r="E114" s="221"/>
      <c r="F114" s="221"/>
      <c r="G114" s="221"/>
      <c r="H114" s="221"/>
      <c r="I114" s="221"/>
      <c r="K114" s="221"/>
      <c r="L114" s="221"/>
      <c r="M114" s="221"/>
      <c r="N114" s="221"/>
      <c r="O114" s="221"/>
      <c r="P114" s="221"/>
      <c r="Q114" s="221"/>
      <c r="R114" s="221"/>
      <c r="S114" s="221"/>
    </row>
    <row r="115" spans="1:19" x14ac:dyDescent="0.25">
      <c r="A115" s="221"/>
      <c r="B115" s="221"/>
      <c r="C115" s="221"/>
      <c r="D115" s="221"/>
      <c r="E115" s="221"/>
      <c r="F115" s="221"/>
      <c r="G115" s="221"/>
      <c r="H115" s="221"/>
      <c r="I115" s="221"/>
      <c r="K115" s="221"/>
      <c r="L115" s="221"/>
      <c r="M115" s="221"/>
      <c r="N115" s="221"/>
      <c r="O115" s="221"/>
      <c r="P115" s="221"/>
      <c r="Q115" s="221"/>
      <c r="R115" s="221"/>
      <c r="S115" s="221"/>
    </row>
    <row r="116" spans="1:19" x14ac:dyDescent="0.25">
      <c r="A116" s="221"/>
      <c r="B116" s="221"/>
      <c r="C116" s="221"/>
      <c r="D116" s="221"/>
      <c r="E116" s="221"/>
      <c r="F116" s="221"/>
      <c r="G116" s="221"/>
      <c r="H116" s="221"/>
      <c r="I116" s="221"/>
      <c r="K116" s="221"/>
      <c r="L116" s="221"/>
      <c r="M116" s="221"/>
      <c r="N116" s="221"/>
      <c r="O116" s="221"/>
      <c r="P116" s="221"/>
      <c r="Q116" s="221"/>
      <c r="R116" s="221"/>
      <c r="S116" s="221"/>
    </row>
    <row r="117" spans="1:19" x14ac:dyDescent="0.25">
      <c r="A117" s="221"/>
      <c r="B117" s="221"/>
      <c r="C117" s="221"/>
      <c r="D117" s="221"/>
      <c r="E117" s="221"/>
      <c r="F117" s="221"/>
      <c r="G117" s="221"/>
      <c r="H117" s="221"/>
      <c r="I117" s="221"/>
      <c r="K117" s="221"/>
      <c r="L117" s="221"/>
      <c r="M117" s="221"/>
      <c r="N117" s="221"/>
      <c r="O117" s="221"/>
      <c r="P117" s="221"/>
      <c r="Q117" s="221"/>
      <c r="R117" s="221"/>
      <c r="S117" s="221"/>
    </row>
    <row r="118" spans="1:19" x14ac:dyDescent="0.25">
      <c r="A118" s="221"/>
      <c r="B118" s="221"/>
      <c r="C118" s="221"/>
      <c r="D118" s="221"/>
      <c r="E118" s="221"/>
      <c r="F118" s="221"/>
      <c r="G118" s="221"/>
      <c r="H118" s="221"/>
      <c r="I118" s="221"/>
      <c r="K118" s="221"/>
      <c r="L118" s="221"/>
      <c r="M118" s="221"/>
      <c r="N118" s="221"/>
      <c r="O118" s="221"/>
      <c r="P118" s="221"/>
      <c r="Q118" s="221"/>
      <c r="R118" s="221"/>
      <c r="S118" s="221"/>
    </row>
    <row r="119" spans="1:19" x14ac:dyDescent="0.25">
      <c r="A119" s="221"/>
      <c r="B119" s="221"/>
      <c r="C119" s="221"/>
      <c r="D119" s="221"/>
      <c r="E119" s="221"/>
      <c r="F119" s="221"/>
      <c r="G119" s="221"/>
      <c r="H119" s="221"/>
      <c r="I119" s="221"/>
      <c r="K119" s="221"/>
      <c r="L119" s="221"/>
      <c r="M119" s="221"/>
      <c r="N119" s="221"/>
      <c r="O119" s="221"/>
      <c r="P119" s="221"/>
      <c r="Q119" s="221"/>
      <c r="R119" s="221"/>
      <c r="S119" s="221"/>
    </row>
    <row r="120" spans="1:19" x14ac:dyDescent="0.25">
      <c r="A120" s="221"/>
      <c r="B120" s="221"/>
      <c r="C120" s="221"/>
      <c r="D120" s="221"/>
      <c r="E120" s="221"/>
      <c r="F120" s="221"/>
      <c r="G120" s="221"/>
      <c r="H120" s="221"/>
      <c r="I120" s="221"/>
      <c r="K120" s="221"/>
      <c r="L120" s="221"/>
      <c r="M120" s="221"/>
      <c r="N120" s="221"/>
      <c r="O120" s="221"/>
      <c r="P120" s="221"/>
      <c r="Q120" s="221"/>
      <c r="R120" s="221"/>
      <c r="S120" s="221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2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2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7" t="s">
        <v>65</v>
      </c>
      <c r="F125" s="337"/>
      <c r="G125" s="337"/>
      <c r="H125" s="337"/>
      <c r="I125" s="127">
        <f>G124-I123</f>
        <v>0</v>
      </c>
      <c r="K125" s="8"/>
      <c r="L125" s="8"/>
      <c r="M125" s="8"/>
      <c r="N125" s="8"/>
      <c r="O125" s="337" t="s">
        <v>65</v>
      </c>
      <c r="P125" s="337"/>
      <c r="Q125" s="337"/>
      <c r="R125" s="337"/>
      <c r="S125" s="127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6" t="s">
        <v>0</v>
      </c>
      <c r="D1" s="336"/>
      <c r="E1" s="336"/>
      <c r="N1" s="336" t="s">
        <v>1</v>
      </c>
      <c r="O1" s="336"/>
      <c r="P1" s="336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406</v>
      </c>
      <c r="G2" s="4" t="s">
        <v>8</v>
      </c>
      <c r="H2" s="4"/>
      <c r="I2" s="4" t="s">
        <v>11</v>
      </c>
      <c r="J2" s="4" t="s">
        <v>480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406</v>
      </c>
      <c r="R2" s="4" t="s">
        <v>8</v>
      </c>
      <c r="S2" s="4"/>
      <c r="T2" s="4" t="s">
        <v>11</v>
      </c>
      <c r="U2" s="4" t="s">
        <v>480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491</v>
      </c>
      <c r="E3" s="8" t="s">
        <v>492</v>
      </c>
      <c r="F3" s="8"/>
      <c r="G3" s="8">
        <v>180</v>
      </c>
      <c r="H3" s="8"/>
      <c r="I3" s="224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493</v>
      </c>
      <c r="P3" s="8" t="s">
        <v>494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493</v>
      </c>
      <c r="P4" s="8" t="s">
        <v>494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5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6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6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6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6"/>
      <c r="U14" s="10"/>
    </row>
    <row r="15" spans="1:21" x14ac:dyDescent="0.25">
      <c r="A15" s="7"/>
      <c r="B15" s="8"/>
      <c r="C15" s="8"/>
      <c r="D15" s="8"/>
      <c r="E15" s="8"/>
      <c r="F15" s="331" t="s">
        <v>65</v>
      </c>
      <c r="G15" s="331"/>
      <c r="H15" s="331"/>
      <c r="I15" s="331"/>
      <c r="J15" s="127">
        <f>G14-J13</f>
        <v>28.199999999999989</v>
      </c>
      <c r="L15" s="7"/>
      <c r="M15" s="8"/>
      <c r="N15" s="8"/>
      <c r="O15" s="8"/>
      <c r="P15" s="8"/>
      <c r="Q15" s="331" t="s">
        <v>65</v>
      </c>
      <c r="R15" s="331"/>
      <c r="S15" s="331"/>
      <c r="T15" s="331"/>
      <c r="U15" s="127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36" t="s">
        <v>66</v>
      </c>
      <c r="D20" s="336"/>
      <c r="E20" s="336"/>
      <c r="N20" s="336" t="s">
        <v>67</v>
      </c>
      <c r="O20" s="336"/>
      <c r="P20" s="336"/>
    </row>
    <row r="21" spans="1:30" x14ac:dyDescent="0.25">
      <c r="A21" s="4" t="s">
        <v>305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406</v>
      </c>
      <c r="G21" s="4" t="s">
        <v>8</v>
      </c>
      <c r="H21" s="4"/>
      <c r="I21" s="4" t="s">
        <v>333</v>
      </c>
      <c r="J21" s="4" t="s">
        <v>480</v>
      </c>
      <c r="L21" s="4" t="s">
        <v>305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406</v>
      </c>
      <c r="R21" s="4" t="s">
        <v>8</v>
      </c>
      <c r="S21" s="4"/>
      <c r="T21" s="4" t="s">
        <v>441</v>
      </c>
      <c r="U21" s="4" t="s">
        <v>480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493</v>
      </c>
      <c r="E22" s="8" t="s">
        <v>341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495</v>
      </c>
      <c r="P22" s="8" t="s">
        <v>493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495</v>
      </c>
      <c r="P23" s="8" t="s">
        <v>493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495</v>
      </c>
      <c r="P24" s="8" t="s">
        <v>493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496</v>
      </c>
      <c r="N25" s="8" t="s">
        <v>497</v>
      </c>
      <c r="O25" s="8" t="s">
        <v>495</v>
      </c>
      <c r="P25" s="8" t="s">
        <v>493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5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6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6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6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6"/>
      <c r="U33" s="10"/>
    </row>
    <row r="34" spans="1:32" x14ac:dyDescent="0.25">
      <c r="A34" s="7"/>
      <c r="B34" s="8"/>
      <c r="C34" s="8"/>
      <c r="D34" s="8"/>
      <c r="E34" s="8"/>
      <c r="F34" s="331" t="s">
        <v>65</v>
      </c>
      <c r="G34" s="331"/>
      <c r="H34" s="331"/>
      <c r="I34" s="331"/>
      <c r="J34" s="127">
        <f>G33-J32</f>
        <v>18.199999999999989</v>
      </c>
      <c r="L34" s="7"/>
      <c r="M34" s="8"/>
      <c r="N34" s="8"/>
      <c r="O34" s="8"/>
      <c r="P34" s="8"/>
      <c r="Q34" s="331" t="s">
        <v>65</v>
      </c>
      <c r="R34" s="331"/>
      <c r="S34" s="331"/>
      <c r="T34" s="331"/>
      <c r="U34" s="127">
        <f>R33-U32</f>
        <v>72.799999999999955</v>
      </c>
    </row>
    <row r="38" spans="1:32" ht="26.25" x14ac:dyDescent="0.4">
      <c r="C38" s="336" t="s">
        <v>191</v>
      </c>
      <c r="D38" s="336"/>
      <c r="E38" s="336"/>
      <c r="N38" s="336" t="s">
        <v>98</v>
      </c>
      <c r="O38" s="336"/>
      <c r="P38" s="336"/>
    </row>
    <row r="39" spans="1:32" x14ac:dyDescent="0.25">
      <c r="A39" s="4" t="s">
        <v>305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406</v>
      </c>
      <c r="G39" s="4" t="s">
        <v>8</v>
      </c>
      <c r="H39" s="4"/>
      <c r="I39" s="4" t="s">
        <v>11</v>
      </c>
      <c r="J39" s="4" t="s">
        <v>480</v>
      </c>
      <c r="L39" s="4" t="s">
        <v>305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406</v>
      </c>
      <c r="R39" s="4" t="s">
        <v>8</v>
      </c>
      <c r="S39" s="4"/>
      <c r="T39" s="4" t="s">
        <v>498</v>
      </c>
      <c r="U39" s="4" t="s">
        <v>480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495</v>
      </c>
      <c r="E40" s="8" t="s">
        <v>499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495</v>
      </c>
      <c r="P40" s="8" t="s">
        <v>499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495</v>
      </c>
      <c r="E41" s="8" t="s">
        <v>499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495</v>
      </c>
      <c r="P41" s="8" t="s">
        <v>499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495</v>
      </c>
      <c r="E42" s="8" t="s">
        <v>499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493</v>
      </c>
      <c r="P42" s="8" t="s">
        <v>341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493</v>
      </c>
      <c r="E43" s="8" t="s">
        <v>341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493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495</v>
      </c>
      <c r="E44" s="8" t="s">
        <v>499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493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500</v>
      </c>
      <c r="D45" s="8" t="s">
        <v>492</v>
      </c>
      <c r="E45" s="8" t="s">
        <v>341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495</v>
      </c>
      <c r="P45" s="8" t="s">
        <v>499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320</v>
      </c>
      <c r="D46" s="8" t="s">
        <v>493</v>
      </c>
      <c r="E46" s="8" t="s">
        <v>341</v>
      </c>
      <c r="F46" s="8"/>
      <c r="G46" s="8">
        <v>230</v>
      </c>
      <c r="H46" s="8"/>
      <c r="I46" s="97">
        <v>571</v>
      </c>
      <c r="J46" s="8">
        <v>210</v>
      </c>
      <c r="K46" s="225"/>
      <c r="L46" s="7">
        <v>45103</v>
      </c>
      <c r="M46" s="8" t="s">
        <v>111</v>
      </c>
      <c r="N46" s="8" t="s">
        <v>27</v>
      </c>
      <c r="O46" s="8" t="s">
        <v>493</v>
      </c>
      <c r="P46" s="8" t="s">
        <v>341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6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6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6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6"/>
      <c r="U51" s="10"/>
    </row>
    <row r="52" spans="1:21" x14ac:dyDescent="0.25">
      <c r="A52" s="7"/>
      <c r="B52" s="8"/>
      <c r="C52" s="8"/>
      <c r="D52" s="8"/>
      <c r="E52" s="8"/>
      <c r="F52" s="331" t="s">
        <v>65</v>
      </c>
      <c r="G52" s="331"/>
      <c r="H52" s="331"/>
      <c r="I52" s="331"/>
      <c r="J52" s="127">
        <f>G51-J50</f>
        <v>126.90000000000009</v>
      </c>
      <c r="L52" s="7"/>
      <c r="M52" s="8"/>
      <c r="N52" s="8"/>
      <c r="O52" s="8"/>
      <c r="P52" s="8"/>
      <c r="Q52" s="331" t="s">
        <v>65</v>
      </c>
      <c r="R52" s="331"/>
      <c r="S52" s="331"/>
      <c r="T52" s="331"/>
      <c r="U52" s="127">
        <f>R51-U50</f>
        <v>127.40000000000009</v>
      </c>
    </row>
    <row r="57" spans="1:21" ht="26.25" x14ac:dyDescent="0.4">
      <c r="C57" s="336" t="s">
        <v>120</v>
      </c>
      <c r="D57" s="336"/>
      <c r="E57" s="336"/>
      <c r="N57" s="336" t="s">
        <v>121</v>
      </c>
      <c r="O57" s="336"/>
      <c r="P57" s="336"/>
    </row>
    <row r="58" spans="1:21" x14ac:dyDescent="0.25">
      <c r="A58" s="4" t="s">
        <v>305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406</v>
      </c>
      <c r="G58" s="4" t="s">
        <v>8</v>
      </c>
      <c r="H58" s="4"/>
      <c r="I58" s="4" t="s">
        <v>11</v>
      </c>
      <c r="J58" s="4" t="s">
        <v>480</v>
      </c>
      <c r="L58" s="4" t="s">
        <v>305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406</v>
      </c>
      <c r="R58" s="4" t="s">
        <v>8</v>
      </c>
      <c r="S58" s="4"/>
      <c r="T58" s="4" t="s">
        <v>441</v>
      </c>
      <c r="U58" s="4" t="s">
        <v>480</v>
      </c>
    </row>
    <row r="59" spans="1:21" x14ac:dyDescent="0.25">
      <c r="A59" s="7">
        <v>45112</v>
      </c>
      <c r="B59" s="8" t="s">
        <v>54</v>
      </c>
      <c r="C59" s="8" t="s">
        <v>500</v>
      </c>
      <c r="D59" s="8" t="s">
        <v>491</v>
      </c>
      <c r="E59" s="8" t="s">
        <v>492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501</v>
      </c>
      <c r="P59" s="8" t="s">
        <v>499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493</v>
      </c>
      <c r="E60" s="8" t="s">
        <v>502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503</v>
      </c>
      <c r="P60" s="8" t="s">
        <v>504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491</v>
      </c>
      <c r="E61" s="8" t="s">
        <v>492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501</v>
      </c>
      <c r="P61" s="8" t="s">
        <v>499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505</v>
      </c>
      <c r="D62" s="8" t="s">
        <v>491</v>
      </c>
      <c r="E62" s="8" t="s">
        <v>502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501</v>
      </c>
      <c r="P62" s="8" t="s">
        <v>499</v>
      </c>
      <c r="Q62" s="8"/>
      <c r="R62" s="8">
        <v>180</v>
      </c>
      <c r="S62" s="8"/>
      <c r="T62" s="227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493</v>
      </c>
      <c r="E63" s="8" t="s">
        <v>502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501</v>
      </c>
      <c r="P63" s="8" t="s">
        <v>499</v>
      </c>
      <c r="Q63" s="8"/>
      <c r="R63" s="8">
        <v>180</v>
      </c>
      <c r="S63" s="8"/>
      <c r="T63" s="227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491</v>
      </c>
      <c r="E64" s="8" t="s">
        <v>492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491</v>
      </c>
      <c r="E65" s="8" t="s">
        <v>492</v>
      </c>
      <c r="F65" s="8"/>
      <c r="G65" s="8">
        <v>180</v>
      </c>
      <c r="H65" s="8"/>
      <c r="I65" s="97">
        <v>649</v>
      </c>
      <c r="J65" s="8">
        <v>160</v>
      </c>
      <c r="K65" s="225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506</v>
      </c>
      <c r="C66" s="8" t="s">
        <v>46</v>
      </c>
      <c r="D66" s="8" t="s">
        <v>493</v>
      </c>
      <c r="E66" s="8" t="s">
        <v>502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6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6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6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6"/>
      <c r="U70" s="10"/>
    </row>
    <row r="71" spans="1:21" x14ac:dyDescent="0.25">
      <c r="A71" s="7"/>
      <c r="B71" s="8"/>
      <c r="C71" s="8"/>
      <c r="D71" s="8"/>
      <c r="E71" s="8"/>
      <c r="F71" s="331" t="s">
        <v>65</v>
      </c>
      <c r="G71" s="331"/>
      <c r="H71" s="331"/>
      <c r="I71" s="331"/>
      <c r="J71" s="127">
        <f>G70-J69</f>
        <v>145.59999999999991</v>
      </c>
      <c r="L71" s="7"/>
      <c r="M71" s="8"/>
      <c r="N71" s="8"/>
      <c r="O71" s="8"/>
      <c r="P71" s="8"/>
      <c r="Q71" s="331" t="s">
        <v>65</v>
      </c>
      <c r="R71" s="331"/>
      <c r="S71" s="331"/>
      <c r="T71" s="331"/>
      <c r="U71" s="127">
        <f>R70-U69</f>
        <v>90.799999999999955</v>
      </c>
    </row>
    <row r="75" spans="1:21" ht="26.25" x14ac:dyDescent="0.4">
      <c r="C75" s="336" t="s">
        <v>141</v>
      </c>
      <c r="D75" s="336"/>
      <c r="E75" s="336"/>
      <c r="N75" s="336" t="s">
        <v>244</v>
      </c>
      <c r="O75" s="336"/>
      <c r="P75" s="336"/>
    </row>
    <row r="76" spans="1:21" ht="11.25" customHeight="1" x14ac:dyDescent="0.25">
      <c r="A76" s="4" t="s">
        <v>305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406</v>
      </c>
      <c r="G76" s="4" t="s">
        <v>8</v>
      </c>
      <c r="H76" s="4"/>
      <c r="I76" s="4" t="s">
        <v>441</v>
      </c>
      <c r="J76" s="4" t="s">
        <v>480</v>
      </c>
      <c r="L76" s="4" t="s">
        <v>305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406</v>
      </c>
      <c r="R76" s="4" t="s">
        <v>8</v>
      </c>
      <c r="S76" s="4"/>
      <c r="T76" s="4"/>
      <c r="U76" s="4" t="s">
        <v>480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491</v>
      </c>
      <c r="E77" s="8" t="s">
        <v>492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491</v>
      </c>
      <c r="P77" s="8" t="s">
        <v>492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491</v>
      </c>
      <c r="E78" s="8" t="s">
        <v>492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491</v>
      </c>
      <c r="P78" s="8" t="s">
        <v>492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491</v>
      </c>
      <c r="E79" s="8" t="s">
        <v>492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491</v>
      </c>
      <c r="P79" s="8" t="s">
        <v>492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491</v>
      </c>
      <c r="E80" s="8" t="s">
        <v>492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491</v>
      </c>
      <c r="P80" s="8" t="s">
        <v>492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5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6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6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6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6"/>
      <c r="U88" s="10"/>
    </row>
    <row r="89" spans="1:21" x14ac:dyDescent="0.25">
      <c r="A89" s="7"/>
      <c r="B89" s="8"/>
      <c r="C89" s="8"/>
      <c r="D89" s="8"/>
      <c r="E89" s="8"/>
      <c r="F89" s="331" t="s">
        <v>65</v>
      </c>
      <c r="G89" s="331"/>
      <c r="H89" s="331"/>
      <c r="I89" s="331"/>
      <c r="J89" s="127">
        <f>G88-J87</f>
        <v>72.799999999999955</v>
      </c>
      <c r="L89" s="7"/>
      <c r="M89" s="8"/>
      <c r="N89" s="8"/>
      <c r="O89" s="8"/>
      <c r="P89" s="8"/>
      <c r="Q89" s="331" t="s">
        <v>65</v>
      </c>
      <c r="R89" s="331"/>
      <c r="S89" s="331"/>
      <c r="T89" s="331"/>
      <c r="U89" s="127">
        <f>R88-U87</f>
        <v>111.79999999999995</v>
      </c>
    </row>
    <row r="94" spans="1:21" ht="26.25" x14ac:dyDescent="0.4">
      <c r="C94" s="336" t="s">
        <v>146</v>
      </c>
      <c r="D94" s="336"/>
      <c r="E94" s="336"/>
      <c r="N94" s="336" t="s">
        <v>276</v>
      </c>
      <c r="O94" s="336"/>
      <c r="P94" s="336"/>
    </row>
    <row r="95" spans="1:21" x14ac:dyDescent="0.25">
      <c r="A95" s="4" t="s">
        <v>305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406</v>
      </c>
      <c r="G95" s="4" t="s">
        <v>8</v>
      </c>
      <c r="H95" s="4"/>
      <c r="I95" s="4"/>
      <c r="J95" s="4" t="s">
        <v>480</v>
      </c>
      <c r="L95" s="4" t="s">
        <v>305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406</v>
      </c>
      <c r="R95" s="4" t="s">
        <v>8</v>
      </c>
      <c r="S95" s="4"/>
      <c r="T95" s="4"/>
      <c r="U95" s="4" t="s">
        <v>480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491</v>
      </c>
      <c r="E96" s="8" t="s">
        <v>492</v>
      </c>
      <c r="F96" s="8"/>
      <c r="G96" s="8">
        <v>180</v>
      </c>
      <c r="H96" s="8"/>
      <c r="I96" s="228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491</v>
      </c>
      <c r="P96" s="8" t="s">
        <v>492</v>
      </c>
      <c r="Q96" s="8"/>
      <c r="R96" s="8">
        <v>180</v>
      </c>
      <c r="S96" s="8"/>
      <c r="T96" s="97"/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491</v>
      </c>
      <c r="E97" s="8" t="s">
        <v>492</v>
      </c>
      <c r="F97" s="8"/>
      <c r="G97" s="8">
        <v>180</v>
      </c>
      <c r="H97" s="8"/>
      <c r="I97" s="228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491</v>
      </c>
      <c r="E98" s="8" t="s">
        <v>492</v>
      </c>
      <c r="F98" s="8"/>
      <c r="G98" s="8">
        <v>180</v>
      </c>
      <c r="H98" s="8"/>
      <c r="I98" s="228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491</v>
      </c>
      <c r="E99" s="8" t="s">
        <v>503</v>
      </c>
      <c r="F99" s="8" t="s">
        <v>507</v>
      </c>
      <c r="G99" s="8">
        <v>280</v>
      </c>
      <c r="H99" s="8"/>
      <c r="I99" s="228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492</v>
      </c>
      <c r="E100" s="8" t="s">
        <v>508</v>
      </c>
      <c r="F100" s="8"/>
      <c r="G100" s="8">
        <v>180</v>
      </c>
      <c r="H100" s="8"/>
      <c r="I100" s="228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492</v>
      </c>
      <c r="E101" s="8" t="s">
        <v>508</v>
      </c>
      <c r="F101" s="8"/>
      <c r="G101" s="8">
        <v>180</v>
      </c>
      <c r="H101" s="8"/>
      <c r="I101" s="228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5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6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6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6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6"/>
      <c r="U107" s="10"/>
    </row>
    <row r="108" spans="1:21" x14ac:dyDescent="0.25">
      <c r="A108" s="7"/>
      <c r="B108" s="8"/>
      <c r="C108" s="8"/>
      <c r="D108" s="8"/>
      <c r="E108" s="8"/>
      <c r="F108" s="331" t="s">
        <v>65</v>
      </c>
      <c r="G108" s="331"/>
      <c r="H108" s="331"/>
      <c r="I108" s="331"/>
      <c r="J108" s="127">
        <f>G107-J106</f>
        <v>208.20000000000005</v>
      </c>
      <c r="L108" s="7"/>
      <c r="M108" s="8"/>
      <c r="N108" s="8"/>
      <c r="O108" s="8"/>
      <c r="P108" s="8"/>
      <c r="Q108" s="331" t="s">
        <v>65</v>
      </c>
      <c r="R108" s="331"/>
      <c r="S108" s="331"/>
      <c r="T108" s="331"/>
      <c r="U108" s="127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abSelected="1" topLeftCell="M153" zoomScale="80" zoomScaleNormal="80" workbookViewId="0">
      <selection activeCell="W178" sqref="W178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6" t="s">
        <v>0</v>
      </c>
      <c r="C1" s="336"/>
      <c r="D1" s="336"/>
      <c r="E1" s="336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9" t="s">
        <v>509</v>
      </c>
      <c r="H2" s="229" t="s">
        <v>510</v>
      </c>
      <c r="I2" s="4" t="s">
        <v>329</v>
      </c>
      <c r="J2" s="4" t="s">
        <v>511</v>
      </c>
      <c r="K2" s="4" t="s">
        <v>11</v>
      </c>
      <c r="L2" s="4" t="s">
        <v>512</v>
      </c>
      <c r="M2" s="4" t="s">
        <v>513</v>
      </c>
      <c r="P2" s="336" t="s">
        <v>1</v>
      </c>
      <c r="Q2" s="336"/>
      <c r="R2" s="336"/>
      <c r="S2" s="336"/>
      <c r="T2" s="336"/>
    </row>
    <row r="3" spans="1:28" x14ac:dyDescent="0.25">
      <c r="A3" s="230">
        <v>44938</v>
      </c>
      <c r="B3" s="12" t="s">
        <v>36</v>
      </c>
      <c r="C3" s="12" t="s">
        <v>514</v>
      </c>
      <c r="D3" s="12" t="s">
        <v>491</v>
      </c>
      <c r="E3" s="12" t="s">
        <v>515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31">
        <v>423</v>
      </c>
      <c r="L3" s="232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9" t="s">
        <v>509</v>
      </c>
      <c r="W3" s="229" t="s">
        <v>510</v>
      </c>
      <c r="X3" s="4" t="s">
        <v>329</v>
      </c>
      <c r="Y3" s="4" t="s">
        <v>511</v>
      </c>
      <c r="Z3" s="4" t="s">
        <v>11</v>
      </c>
      <c r="AA3" s="4" t="s">
        <v>512</v>
      </c>
      <c r="AB3" s="4" t="s">
        <v>513</v>
      </c>
    </row>
    <row r="4" spans="1:28" x14ac:dyDescent="0.25">
      <c r="A4" s="230">
        <v>44942</v>
      </c>
      <c r="B4" s="12" t="s">
        <v>36</v>
      </c>
      <c r="C4" s="12" t="s">
        <v>514</v>
      </c>
      <c r="D4" s="12" t="s">
        <v>491</v>
      </c>
      <c r="E4" s="12" t="s">
        <v>516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31">
        <v>423</v>
      </c>
      <c r="L4" s="232">
        <f t="shared" si="2"/>
        <v>135.22399999999999</v>
      </c>
      <c r="M4" s="10">
        <f t="shared" si="3"/>
        <v>133.87175999999999</v>
      </c>
      <c r="O4" s="230">
        <v>44960</v>
      </c>
      <c r="P4" s="12" t="s">
        <v>57</v>
      </c>
      <c r="Q4" s="12" t="s">
        <v>85</v>
      </c>
      <c r="R4" s="12" t="s">
        <v>501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31">
        <v>452</v>
      </c>
      <c r="AA4" s="232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30">
        <v>44944</v>
      </c>
      <c r="B5" s="106" t="s">
        <v>36</v>
      </c>
      <c r="C5" s="12" t="s">
        <v>514</v>
      </c>
      <c r="D5" s="12" t="s">
        <v>491</v>
      </c>
      <c r="E5" s="12" t="s">
        <v>515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31">
        <v>423</v>
      </c>
      <c r="L5" s="232">
        <f t="shared" si="2"/>
        <v>171.51750000000001</v>
      </c>
      <c r="M5" s="10">
        <f t="shared" si="3"/>
        <v>169.80232500000002</v>
      </c>
      <c r="O5" s="230">
        <v>44966</v>
      </c>
      <c r="P5" s="12" t="s">
        <v>57</v>
      </c>
      <c r="Q5" s="12" t="s">
        <v>85</v>
      </c>
      <c r="R5" s="12" t="s">
        <v>501</v>
      </c>
      <c r="S5" s="12" t="s">
        <v>517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31">
        <v>452</v>
      </c>
      <c r="AA5" s="232">
        <f t="shared" si="6"/>
        <v>145.22399999999999</v>
      </c>
      <c r="AB5" s="10">
        <f t="shared" si="7"/>
        <v>143.77176</v>
      </c>
    </row>
    <row r="6" spans="1:28" x14ac:dyDescent="0.25">
      <c r="A6" s="230">
        <v>44946</v>
      </c>
      <c r="B6" s="12" t="s">
        <v>148</v>
      </c>
      <c r="C6" s="12" t="s">
        <v>85</v>
      </c>
      <c r="D6" s="12" t="s">
        <v>491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31">
        <v>436</v>
      </c>
      <c r="L6" s="232">
        <f t="shared" si="2"/>
        <v>147.01499999999999</v>
      </c>
      <c r="M6" s="10">
        <f t="shared" si="3"/>
        <v>145.54485</v>
      </c>
      <c r="O6" s="230">
        <v>44972</v>
      </c>
      <c r="P6" s="12" t="s">
        <v>57</v>
      </c>
      <c r="Q6" s="12" t="s">
        <v>85</v>
      </c>
      <c r="R6" s="12" t="s">
        <v>501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31">
        <v>452</v>
      </c>
      <c r="AA6" s="232">
        <f t="shared" si="6"/>
        <v>196.02</v>
      </c>
      <c r="AB6" s="10">
        <f t="shared" si="7"/>
        <v>194.0598</v>
      </c>
    </row>
    <row r="7" spans="1:28" x14ac:dyDescent="0.25">
      <c r="A7" s="230">
        <v>44947</v>
      </c>
      <c r="B7" s="12" t="s">
        <v>148</v>
      </c>
      <c r="C7" s="12" t="s">
        <v>85</v>
      </c>
      <c r="D7" s="12" t="s">
        <v>491</v>
      </c>
      <c r="E7" s="12" t="s">
        <v>518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31">
        <v>436</v>
      </c>
      <c r="L7" s="232">
        <f t="shared" si="2"/>
        <v>147.01499999999999</v>
      </c>
      <c r="M7" s="10">
        <f t="shared" si="3"/>
        <v>145.54485</v>
      </c>
      <c r="O7" s="230">
        <v>44972</v>
      </c>
      <c r="P7" s="12" t="s">
        <v>36</v>
      </c>
      <c r="Q7" s="12" t="s">
        <v>37</v>
      </c>
      <c r="R7" s="12" t="s">
        <v>501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31">
        <v>453</v>
      </c>
      <c r="AA7" s="232">
        <f t="shared" si="6"/>
        <v>147.01499999999999</v>
      </c>
      <c r="AB7" s="10">
        <f t="shared" si="7"/>
        <v>145.54485</v>
      </c>
    </row>
    <row r="8" spans="1:28" x14ac:dyDescent="0.25">
      <c r="A8" s="230">
        <v>44947</v>
      </c>
      <c r="B8" s="12" t="s">
        <v>36</v>
      </c>
      <c r="C8" s="12" t="s">
        <v>514</v>
      </c>
      <c r="D8" s="12" t="s">
        <v>491</v>
      </c>
      <c r="E8" s="12" t="s">
        <v>519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31">
        <v>437</v>
      </c>
      <c r="L8" s="232">
        <f t="shared" si="2"/>
        <v>210.64699999999999</v>
      </c>
      <c r="M8" s="10">
        <f t="shared" si="3"/>
        <v>208.54052999999999</v>
      </c>
      <c r="O8" s="230">
        <v>44977</v>
      </c>
      <c r="P8" s="12" t="s">
        <v>57</v>
      </c>
      <c r="Q8" s="12" t="s">
        <v>85</v>
      </c>
      <c r="R8" s="12" t="s">
        <v>501</v>
      </c>
      <c r="S8" s="12" t="s">
        <v>520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31">
        <v>452</v>
      </c>
      <c r="AA8" s="232">
        <f t="shared" si="6"/>
        <v>96.617000000000019</v>
      </c>
      <c r="AB8" s="10">
        <f t="shared" si="7"/>
        <v>95.650830000000013</v>
      </c>
    </row>
    <row r="9" spans="1:28" x14ac:dyDescent="0.25">
      <c r="A9" s="230">
        <v>44949</v>
      </c>
      <c r="B9" s="12" t="s">
        <v>148</v>
      </c>
      <c r="C9" s="12" t="s">
        <v>85</v>
      </c>
      <c r="D9" s="12" t="s">
        <v>491</v>
      </c>
      <c r="E9" s="12" t="s">
        <v>516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31">
        <v>436</v>
      </c>
      <c r="L9" s="232">
        <f t="shared" si="2"/>
        <v>135.22399999999999</v>
      </c>
      <c r="M9" s="10">
        <f t="shared" si="3"/>
        <v>133.87175999999999</v>
      </c>
      <c r="O9" s="230">
        <v>44979</v>
      </c>
      <c r="P9" s="12" t="s">
        <v>36</v>
      </c>
      <c r="Q9" s="12" t="s">
        <v>37</v>
      </c>
      <c r="R9" s="12" t="s">
        <v>501</v>
      </c>
      <c r="S9" s="12" t="s">
        <v>521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31">
        <v>469</v>
      </c>
      <c r="AA9" s="232">
        <f t="shared" si="6"/>
        <v>368.45800000000008</v>
      </c>
      <c r="AB9" s="10">
        <f t="shared" si="7"/>
        <v>364.7734200000001</v>
      </c>
    </row>
    <row r="10" spans="1:28" x14ac:dyDescent="0.25">
      <c r="A10" s="230">
        <v>44954</v>
      </c>
      <c r="B10" s="12" t="s">
        <v>36</v>
      </c>
      <c r="C10" s="12" t="s">
        <v>514</v>
      </c>
      <c r="D10" s="12" t="s">
        <v>491</v>
      </c>
      <c r="E10" s="12" t="s">
        <v>515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31">
        <v>437</v>
      </c>
      <c r="L10" s="232">
        <f t="shared" si="2"/>
        <v>171.51750000000001</v>
      </c>
      <c r="M10" s="10">
        <f t="shared" si="3"/>
        <v>169.80232500000002</v>
      </c>
      <c r="O10" s="230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31"/>
      <c r="AA10" s="232">
        <f t="shared" si="6"/>
        <v>0</v>
      </c>
      <c r="AB10" s="10">
        <f t="shared" si="7"/>
        <v>0</v>
      </c>
    </row>
    <row r="11" spans="1:28" x14ac:dyDescent="0.25">
      <c r="A11" s="230">
        <v>44956</v>
      </c>
      <c r="B11" s="12" t="s">
        <v>36</v>
      </c>
      <c r="C11" s="12" t="s">
        <v>514</v>
      </c>
      <c r="D11" s="12" t="s">
        <v>491</v>
      </c>
      <c r="E11" s="12" t="s">
        <v>515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31">
        <v>437</v>
      </c>
      <c r="L11" s="232">
        <f t="shared" si="2"/>
        <v>171.51750000000001</v>
      </c>
      <c r="M11" s="10">
        <f t="shared" si="3"/>
        <v>169.80232500000002</v>
      </c>
      <c r="O11" s="230">
        <v>44980</v>
      </c>
      <c r="P11" s="12" t="s">
        <v>57</v>
      </c>
      <c r="Q11" s="12" t="s">
        <v>85</v>
      </c>
      <c r="R11" s="12" t="s">
        <v>501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31">
        <v>468</v>
      </c>
      <c r="AA11" s="232">
        <f t="shared" si="6"/>
        <v>171.51750000000001</v>
      </c>
      <c r="AB11" s="10">
        <f t="shared" si="7"/>
        <v>169.80232500000002</v>
      </c>
    </row>
    <row r="12" spans="1:28" x14ac:dyDescent="0.25">
      <c r="A12" s="230">
        <v>44956</v>
      </c>
      <c r="B12" s="12" t="s">
        <v>148</v>
      </c>
      <c r="C12" s="12" t="s">
        <v>85</v>
      </c>
      <c r="D12" s="12" t="s">
        <v>491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31">
        <v>436</v>
      </c>
      <c r="L12" s="232">
        <f t="shared" si="2"/>
        <v>147.01499999999999</v>
      </c>
      <c r="M12" s="10">
        <f t="shared" si="3"/>
        <v>145.54485</v>
      </c>
      <c r="O12" s="230">
        <v>44980</v>
      </c>
      <c r="P12" s="12" t="s">
        <v>57</v>
      </c>
      <c r="Q12" s="12" t="s">
        <v>85</v>
      </c>
      <c r="R12" s="12" t="s">
        <v>501</v>
      </c>
      <c r="S12" s="12" t="s">
        <v>341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31">
        <v>468</v>
      </c>
      <c r="AA12" s="232">
        <f t="shared" si="6"/>
        <v>145.22399999999999</v>
      </c>
      <c r="AB12" s="10">
        <f t="shared" si="7"/>
        <v>143.77176</v>
      </c>
    </row>
    <row r="13" spans="1:28" x14ac:dyDescent="0.25">
      <c r="A13" s="230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31"/>
      <c r="L13" s="232">
        <f t="shared" si="2"/>
        <v>0</v>
      </c>
      <c r="M13" s="10">
        <f t="shared" si="3"/>
        <v>0</v>
      </c>
      <c r="O13" s="230">
        <v>44981</v>
      </c>
      <c r="P13" s="12" t="s">
        <v>57</v>
      </c>
      <c r="Q13" s="12" t="s">
        <v>85</v>
      </c>
      <c r="R13" s="12" t="s">
        <v>501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31">
        <v>468</v>
      </c>
      <c r="AA13" s="232">
        <f t="shared" si="6"/>
        <v>147.01499999999999</v>
      </c>
      <c r="AB13" s="10">
        <f t="shared" si="7"/>
        <v>145.54485</v>
      </c>
    </row>
    <row r="14" spans="1:28" x14ac:dyDescent="0.25">
      <c r="A14" s="230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31"/>
      <c r="L14" s="232">
        <f t="shared" si="2"/>
        <v>0</v>
      </c>
      <c r="M14" s="10">
        <f t="shared" si="3"/>
        <v>0</v>
      </c>
      <c r="O14" s="230">
        <v>44983</v>
      </c>
      <c r="P14" s="12" t="s">
        <v>57</v>
      </c>
      <c r="Q14" s="12" t="s">
        <v>85</v>
      </c>
      <c r="R14" s="12" t="s">
        <v>501</v>
      </c>
      <c r="S14" s="12" t="s">
        <v>522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31">
        <v>468</v>
      </c>
      <c r="AA14" s="232">
        <f t="shared" si="6"/>
        <v>155.02500000000001</v>
      </c>
      <c r="AB14" s="10">
        <f t="shared" si="7"/>
        <v>153.47475</v>
      </c>
    </row>
    <row r="15" spans="1:28" x14ac:dyDescent="0.25">
      <c r="A15" s="230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31"/>
      <c r="L15" s="232">
        <f t="shared" si="2"/>
        <v>0</v>
      </c>
      <c r="M15" s="10">
        <f t="shared" si="3"/>
        <v>0</v>
      </c>
      <c r="O15" s="230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31"/>
      <c r="AA15" s="232">
        <f t="shared" si="6"/>
        <v>0</v>
      </c>
      <c r="AB15" s="10">
        <f t="shared" si="7"/>
        <v>0</v>
      </c>
    </row>
    <row r="16" spans="1:28" x14ac:dyDescent="0.25">
      <c r="A16" s="230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31"/>
      <c r="L16" s="232">
        <f t="shared" si="2"/>
        <v>0</v>
      </c>
      <c r="M16" s="10">
        <f t="shared" si="3"/>
        <v>0</v>
      </c>
      <c r="O16" s="230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31"/>
      <c r="AA16" s="232">
        <f t="shared" si="6"/>
        <v>0</v>
      </c>
      <c r="AB16" s="10">
        <f t="shared" si="7"/>
        <v>0</v>
      </c>
    </row>
    <row r="17" spans="1:41" x14ac:dyDescent="0.25">
      <c r="A17" s="230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3"/>
      <c r="J17" s="55">
        <f t="shared" si="1"/>
        <v>0</v>
      </c>
      <c r="K17" s="231"/>
      <c r="L17" s="232">
        <f t="shared" si="2"/>
        <v>0</v>
      </c>
      <c r="M17" s="10">
        <f t="shared" si="3"/>
        <v>0</v>
      </c>
      <c r="O17" s="230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31"/>
      <c r="AA17" s="232">
        <f t="shared" si="6"/>
        <v>0</v>
      </c>
      <c r="AB17" s="10">
        <f t="shared" si="7"/>
        <v>0</v>
      </c>
    </row>
    <row r="18" spans="1:41" x14ac:dyDescent="0.25">
      <c r="A18" s="230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3"/>
      <c r="J18" s="55">
        <f t="shared" si="1"/>
        <v>0</v>
      </c>
      <c r="K18" s="231"/>
      <c r="L18" s="232">
        <f t="shared" si="2"/>
        <v>0</v>
      </c>
      <c r="M18" s="10">
        <f t="shared" si="3"/>
        <v>0</v>
      </c>
      <c r="O18" s="230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3"/>
      <c r="Y18" s="55">
        <f t="shared" si="5"/>
        <v>0</v>
      </c>
      <c r="Z18" s="231"/>
      <c r="AA18" s="232">
        <f t="shared" si="6"/>
        <v>0</v>
      </c>
      <c r="AB18" s="10">
        <f t="shared" si="7"/>
        <v>0</v>
      </c>
    </row>
    <row r="19" spans="1:41" x14ac:dyDescent="0.25">
      <c r="A19" s="230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31"/>
      <c r="L19" s="232">
        <f t="shared" si="2"/>
        <v>0</v>
      </c>
      <c r="M19" s="10">
        <f t="shared" si="3"/>
        <v>0</v>
      </c>
      <c r="O19" s="230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3"/>
      <c r="Y19" s="55">
        <f t="shared" si="5"/>
        <v>0</v>
      </c>
      <c r="Z19" s="231"/>
      <c r="AA19" s="232">
        <f t="shared" si="6"/>
        <v>0</v>
      </c>
      <c r="AB19" s="10">
        <f t="shared" si="7"/>
        <v>0</v>
      </c>
    </row>
    <row r="20" spans="1:41" x14ac:dyDescent="0.25">
      <c r="A20" s="230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31"/>
      <c r="L20" s="232">
        <f t="shared" si="2"/>
        <v>0</v>
      </c>
      <c r="M20" s="10">
        <f t="shared" si="3"/>
        <v>0</v>
      </c>
      <c r="O20" s="230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31"/>
      <c r="AA20" s="232">
        <f t="shared" si="6"/>
        <v>0</v>
      </c>
      <c r="AB20" s="10">
        <f t="shared" si="7"/>
        <v>0</v>
      </c>
    </row>
    <row r="21" spans="1:41" x14ac:dyDescent="0.25">
      <c r="A21" s="230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31"/>
      <c r="L21" s="232">
        <f t="shared" si="2"/>
        <v>0</v>
      </c>
      <c r="M21" s="10">
        <f t="shared" si="3"/>
        <v>0</v>
      </c>
      <c r="O21" s="230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31"/>
      <c r="AA21" s="232">
        <f t="shared" si="6"/>
        <v>0</v>
      </c>
      <c r="AB21" s="10">
        <f t="shared" si="7"/>
        <v>0</v>
      </c>
    </row>
    <row r="22" spans="1:41" x14ac:dyDescent="0.25">
      <c r="A22" s="230"/>
      <c r="B22" s="12"/>
      <c r="C22" s="12"/>
      <c r="D22" s="12"/>
      <c r="E22" s="12"/>
      <c r="F22" s="55"/>
      <c r="G22" s="55"/>
      <c r="H22" s="55"/>
      <c r="I22" s="12"/>
      <c r="J22" s="55"/>
      <c r="K22" s="231"/>
      <c r="L22" s="231"/>
      <c r="M22" s="10"/>
      <c r="O22" s="230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31"/>
      <c r="AA22" s="232">
        <f t="shared" si="6"/>
        <v>0</v>
      </c>
      <c r="AB22" s="10">
        <f t="shared" si="7"/>
        <v>0</v>
      </c>
    </row>
    <row r="23" spans="1:41" x14ac:dyDescent="0.25">
      <c r="A23" s="230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523</v>
      </c>
      <c r="J23" s="25">
        <f>SUM(J3:J22)</f>
        <v>2037.42</v>
      </c>
      <c r="K23" s="25"/>
      <c r="L23" s="25"/>
      <c r="M23" s="25">
        <f>SUM(M3:M22)</f>
        <v>1592.1279000000002</v>
      </c>
      <c r="O23" s="230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31"/>
      <c r="AA23" s="231"/>
      <c r="AB23" s="10"/>
    </row>
    <row r="24" spans="1:41" x14ac:dyDescent="0.25">
      <c r="A24" s="230"/>
      <c r="B24" s="12"/>
      <c r="C24" s="12"/>
      <c r="D24" s="12"/>
      <c r="E24" s="12"/>
      <c r="F24" s="24" t="s">
        <v>524</v>
      </c>
      <c r="G24" s="234">
        <f>G23*0.99</f>
        <v>2058.21</v>
      </c>
      <c r="H24" s="234"/>
      <c r="I24" s="8"/>
      <c r="J24" s="8"/>
      <c r="K24" s="10"/>
      <c r="L24" s="10"/>
      <c r="M24" s="10"/>
      <c r="O24" s="230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523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37" t="s">
        <v>65</v>
      </c>
      <c r="G25" s="337"/>
      <c r="H25" s="337"/>
      <c r="I25" s="337"/>
      <c r="J25" s="235"/>
      <c r="K25" s="236">
        <f>G24-J23</f>
        <v>20.789999999999964</v>
      </c>
      <c r="L25" s="237"/>
      <c r="M25" s="44"/>
      <c r="O25" s="230"/>
      <c r="P25" s="12"/>
      <c r="Q25" s="12"/>
      <c r="R25" s="12"/>
      <c r="S25" s="12"/>
      <c r="T25" s="12"/>
      <c r="U25" s="24" t="s">
        <v>524</v>
      </c>
      <c r="V25" s="234">
        <f>V24*0.99</f>
        <v>2308.1354999999999</v>
      </c>
      <c r="W25" s="234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37" t="s">
        <v>65</v>
      </c>
      <c r="V26" s="337"/>
      <c r="W26" s="337"/>
      <c r="X26" s="337"/>
      <c r="Y26" s="235"/>
      <c r="Z26" s="236">
        <f>V25-Y24</f>
        <v>23.314499999999953</v>
      </c>
      <c r="AA26" s="237"/>
      <c r="AB26" s="44"/>
    </row>
    <row r="30" spans="1:41" ht="26.25" x14ac:dyDescent="0.4">
      <c r="B30" s="336" t="s">
        <v>66</v>
      </c>
      <c r="C30" s="336"/>
      <c r="D30" s="336"/>
      <c r="E30" s="336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9" t="s">
        <v>509</v>
      </c>
      <c r="H31" s="229" t="s">
        <v>510</v>
      </c>
      <c r="I31" s="4" t="s">
        <v>329</v>
      </c>
      <c r="J31" s="4" t="s">
        <v>511</v>
      </c>
      <c r="K31" s="4" t="s">
        <v>11</v>
      </c>
      <c r="L31" s="4" t="s">
        <v>512</v>
      </c>
      <c r="M31" s="4" t="s">
        <v>513</v>
      </c>
      <c r="P31" s="336" t="s">
        <v>67</v>
      </c>
      <c r="Q31" s="336"/>
      <c r="R31" s="336"/>
      <c r="S31" s="336"/>
      <c r="T31" s="336"/>
    </row>
    <row r="32" spans="1:41" x14ac:dyDescent="0.25">
      <c r="A32" s="230">
        <v>44986</v>
      </c>
      <c r="B32" s="12" t="s">
        <v>113</v>
      </c>
      <c r="C32" s="12" t="s">
        <v>85</v>
      </c>
      <c r="D32" s="12" t="s">
        <v>495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8">
        <v>488</v>
      </c>
      <c r="L32" s="232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9" t="s">
        <v>509</v>
      </c>
      <c r="W32" s="229" t="s">
        <v>510</v>
      </c>
      <c r="X32" s="4" t="s">
        <v>329</v>
      </c>
      <c r="Y32" s="4" t="s">
        <v>511</v>
      </c>
      <c r="Z32" s="4" t="s">
        <v>11</v>
      </c>
      <c r="AA32" s="4" t="s">
        <v>512</v>
      </c>
      <c r="AB32" s="4" t="s">
        <v>513</v>
      </c>
      <c r="AD32" s="35"/>
      <c r="AE32" s="35"/>
      <c r="AF32" s="35"/>
      <c r="AG32" s="35"/>
      <c r="AH32" s="35"/>
      <c r="AI32" s="35"/>
      <c r="AJ32" s="239"/>
      <c r="AK32" s="239"/>
      <c r="AL32" s="35"/>
      <c r="AM32" s="35"/>
      <c r="AN32" s="35"/>
      <c r="AO32" s="35"/>
    </row>
    <row r="33" spans="1:43" x14ac:dyDescent="0.25">
      <c r="A33" s="230">
        <v>44988</v>
      </c>
      <c r="B33" s="12" t="s">
        <v>525</v>
      </c>
      <c r="C33" s="12" t="s">
        <v>37</v>
      </c>
      <c r="D33" s="12" t="s">
        <v>495</v>
      </c>
      <c r="E33" s="12" t="s">
        <v>526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2">
        <f t="shared" si="10"/>
        <v>145.22399999999999</v>
      </c>
      <c r="M33" s="10">
        <f t="shared" si="11"/>
        <v>143.77176</v>
      </c>
      <c r="O33" s="230">
        <v>45022</v>
      </c>
      <c r="P33" s="12" t="s">
        <v>57</v>
      </c>
      <c r="Q33" s="12" t="s">
        <v>85</v>
      </c>
      <c r="R33" s="12" t="s">
        <v>495</v>
      </c>
      <c r="S33" s="12" t="s">
        <v>527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31">
        <v>519</v>
      </c>
      <c r="AA33" s="232">
        <f t="shared" ref="AA33:AA51" si="14">W33-X33</f>
        <v>196.02</v>
      </c>
      <c r="AB33" s="10">
        <f t="shared" ref="AB33:AB51" si="15">AA33*0.99</f>
        <v>194.0598</v>
      </c>
      <c r="AD33" s="240"/>
      <c r="AI33" s="44"/>
      <c r="AJ33" s="44"/>
      <c r="AK33" s="44"/>
      <c r="AL33" s="44"/>
      <c r="AM33" s="44"/>
      <c r="AN33" s="241"/>
      <c r="AO33" s="44"/>
    </row>
    <row r="34" spans="1:43" x14ac:dyDescent="0.25">
      <c r="A34" s="230">
        <v>44993</v>
      </c>
      <c r="B34" s="12" t="s">
        <v>525</v>
      </c>
      <c r="C34" s="12" t="s">
        <v>37</v>
      </c>
      <c r="D34" s="12" t="s">
        <v>495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2">
        <f t="shared" si="10"/>
        <v>147.01499999999999</v>
      </c>
      <c r="M34" s="10">
        <f t="shared" si="11"/>
        <v>145.54485</v>
      </c>
      <c r="O34" s="230">
        <v>45026</v>
      </c>
      <c r="P34" s="12" t="s">
        <v>36</v>
      </c>
      <c r="Q34" s="12" t="s">
        <v>37</v>
      </c>
      <c r="R34" s="12" t="s">
        <v>495</v>
      </c>
      <c r="S34" s="12" t="s">
        <v>528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31">
        <v>520</v>
      </c>
      <c r="AA34" s="232">
        <f t="shared" si="14"/>
        <v>339.05499999999995</v>
      </c>
      <c r="AB34" s="10">
        <f t="shared" si="15"/>
        <v>335.66444999999993</v>
      </c>
      <c r="AD34" s="240"/>
      <c r="AI34" s="44"/>
      <c r="AJ34" s="44"/>
      <c r="AK34" s="44"/>
      <c r="AL34" s="44"/>
      <c r="AM34" s="44"/>
      <c r="AN34" s="241"/>
      <c r="AO34" s="44"/>
    </row>
    <row r="35" spans="1:43" x14ac:dyDescent="0.25">
      <c r="A35" s="230">
        <v>44993</v>
      </c>
      <c r="B35" s="12" t="s">
        <v>113</v>
      </c>
      <c r="C35" s="12" t="s">
        <v>85</v>
      </c>
      <c r="D35" s="12" t="s">
        <v>495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8">
        <v>488</v>
      </c>
      <c r="L35" s="232">
        <f t="shared" si="10"/>
        <v>147.01499999999999</v>
      </c>
      <c r="M35" s="10">
        <f t="shared" si="11"/>
        <v>145.54485</v>
      </c>
      <c r="O35" s="230">
        <v>45028</v>
      </c>
      <c r="P35" s="12" t="s">
        <v>529</v>
      </c>
      <c r="Q35" s="12" t="s">
        <v>85</v>
      </c>
      <c r="R35" s="12" t="s">
        <v>495</v>
      </c>
      <c r="S35" s="12" t="s">
        <v>337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31">
        <v>519</v>
      </c>
      <c r="AA35" s="232">
        <f t="shared" si="14"/>
        <v>147.01499999999999</v>
      </c>
      <c r="AB35" s="10">
        <f t="shared" si="15"/>
        <v>145.54485</v>
      </c>
      <c r="AD35" s="240"/>
      <c r="AI35" s="44"/>
      <c r="AJ35" s="44"/>
      <c r="AK35" s="44"/>
      <c r="AL35" s="44"/>
      <c r="AM35" s="44"/>
      <c r="AN35" s="241"/>
      <c r="AO35" s="44"/>
    </row>
    <row r="36" spans="1:43" x14ac:dyDescent="0.25">
      <c r="A36" s="230">
        <v>44999</v>
      </c>
      <c r="B36" s="12" t="s">
        <v>525</v>
      </c>
      <c r="C36" s="12" t="s">
        <v>37</v>
      </c>
      <c r="D36" s="12" t="s">
        <v>495</v>
      </c>
      <c r="E36" s="12" t="s">
        <v>530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2">
        <f t="shared" si="10"/>
        <v>339.05499999999995</v>
      </c>
      <c r="M36" s="10">
        <f t="shared" si="11"/>
        <v>335.66444999999993</v>
      </c>
      <c r="O36" s="230">
        <v>45033</v>
      </c>
      <c r="P36" s="12" t="s">
        <v>36</v>
      </c>
      <c r="Q36" s="12" t="s">
        <v>37</v>
      </c>
      <c r="R36" s="12" t="s">
        <v>495</v>
      </c>
      <c r="S36" s="12" t="s">
        <v>337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31">
        <v>520</v>
      </c>
      <c r="AA36" s="232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9"/>
      <c r="AL36" s="239"/>
      <c r="AM36" s="35"/>
      <c r="AN36" s="35"/>
      <c r="AO36" s="35"/>
    </row>
    <row r="37" spans="1:43" x14ac:dyDescent="0.25">
      <c r="A37" s="230">
        <v>45002</v>
      </c>
      <c r="B37" s="12" t="s">
        <v>525</v>
      </c>
      <c r="C37" s="12" t="s">
        <v>37</v>
      </c>
      <c r="D37" s="12" t="s">
        <v>495</v>
      </c>
      <c r="E37" s="12" t="s">
        <v>531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2">
        <f t="shared" si="10"/>
        <v>468.45800000000008</v>
      </c>
      <c r="M37" s="10">
        <f t="shared" si="11"/>
        <v>463.7734200000001</v>
      </c>
      <c r="O37" s="230">
        <v>45033</v>
      </c>
      <c r="P37" s="12" t="s">
        <v>529</v>
      </c>
      <c r="Q37" s="12" t="s">
        <v>85</v>
      </c>
      <c r="R37" s="12" t="s">
        <v>495</v>
      </c>
      <c r="S37" s="12" t="s">
        <v>337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31">
        <v>519</v>
      </c>
      <c r="AA37" s="232">
        <f t="shared" si="14"/>
        <v>147.01499999999999</v>
      </c>
      <c r="AB37" s="10">
        <f t="shared" si="15"/>
        <v>145.54485</v>
      </c>
      <c r="AD37" s="240"/>
      <c r="AJ37" s="44"/>
      <c r="AK37" s="44"/>
      <c r="AL37" s="44"/>
      <c r="AM37" s="44"/>
      <c r="AN37" s="44"/>
      <c r="AO37" s="242"/>
    </row>
    <row r="38" spans="1:43" x14ac:dyDescent="0.25">
      <c r="A38" s="230">
        <v>45002</v>
      </c>
      <c r="B38" s="12" t="s">
        <v>113</v>
      </c>
      <c r="C38" s="12" t="s">
        <v>85</v>
      </c>
      <c r="D38" s="12" t="s">
        <v>495</v>
      </c>
      <c r="E38" s="12" t="s">
        <v>532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8">
        <v>488</v>
      </c>
      <c r="L38" s="232">
        <f t="shared" si="10"/>
        <v>145.02500000000001</v>
      </c>
      <c r="M38" s="10">
        <f t="shared" si="11"/>
        <v>143.57474999999999</v>
      </c>
      <c r="O38" s="230">
        <v>45034</v>
      </c>
      <c r="P38" s="12" t="s">
        <v>36</v>
      </c>
      <c r="Q38" s="12" t="s">
        <v>37</v>
      </c>
      <c r="R38" s="12" t="s">
        <v>495</v>
      </c>
      <c r="S38" s="12" t="s">
        <v>531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31">
        <v>520</v>
      </c>
      <c r="AA38" s="232">
        <f t="shared" si="14"/>
        <v>368.45800000000008</v>
      </c>
      <c r="AB38" s="10">
        <f t="shared" si="15"/>
        <v>364.7734200000001</v>
      </c>
      <c r="AD38" s="240"/>
      <c r="AJ38" s="44"/>
      <c r="AK38" s="44"/>
      <c r="AL38" s="44"/>
      <c r="AM38" s="44"/>
      <c r="AN38" s="44"/>
      <c r="AO38" s="242"/>
      <c r="AP38" s="35"/>
      <c r="AQ38" s="35"/>
    </row>
    <row r="39" spans="1:43" x14ac:dyDescent="0.25">
      <c r="A39" s="230">
        <v>45007</v>
      </c>
      <c r="B39" s="12" t="s">
        <v>525</v>
      </c>
      <c r="C39" s="12" t="s">
        <v>37</v>
      </c>
      <c r="D39" s="12" t="s">
        <v>495</v>
      </c>
      <c r="E39" s="12" t="s">
        <v>533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3">
        <v>502</v>
      </c>
      <c r="L39" s="232">
        <f t="shared" si="10"/>
        <v>388.45800000000008</v>
      </c>
      <c r="M39" s="10">
        <f t="shared" si="11"/>
        <v>384.57342000000006</v>
      </c>
      <c r="O39" s="230">
        <v>45034</v>
      </c>
      <c r="P39" s="12" t="s">
        <v>529</v>
      </c>
      <c r="Q39" s="12" t="s">
        <v>85</v>
      </c>
      <c r="R39" s="12" t="s">
        <v>495</v>
      </c>
      <c r="S39" s="12" t="s">
        <v>534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31">
        <v>519</v>
      </c>
      <c r="AA39" s="232">
        <f t="shared" si="14"/>
        <v>171.51750000000001</v>
      </c>
      <c r="AB39" s="10">
        <f t="shared" si="15"/>
        <v>169.80232500000002</v>
      </c>
      <c r="AD39" s="240"/>
      <c r="AJ39" s="44"/>
      <c r="AK39" s="44"/>
      <c r="AL39" s="44"/>
      <c r="AM39" s="44"/>
      <c r="AN39" s="44"/>
      <c r="AO39" s="242"/>
    </row>
    <row r="40" spans="1:43" x14ac:dyDescent="0.25">
      <c r="A40" s="230">
        <v>45007</v>
      </c>
      <c r="B40" s="12" t="s">
        <v>113</v>
      </c>
      <c r="C40" s="12" t="s">
        <v>85</v>
      </c>
      <c r="D40" s="12" t="s">
        <v>495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4">
        <v>501</v>
      </c>
      <c r="L40" s="232">
        <f t="shared" si="10"/>
        <v>147.01499999999999</v>
      </c>
      <c r="M40" s="10">
        <f t="shared" si="11"/>
        <v>145.54485</v>
      </c>
      <c r="O40" s="230">
        <v>45036</v>
      </c>
      <c r="P40" s="12" t="s">
        <v>36</v>
      </c>
      <c r="Q40" s="12" t="s">
        <v>37</v>
      </c>
      <c r="R40" s="12" t="s">
        <v>495</v>
      </c>
      <c r="S40" s="12" t="s">
        <v>535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2">
        <f t="shared" si="14"/>
        <v>145.22399999999999</v>
      </c>
      <c r="AB40" s="10">
        <f t="shared" si="15"/>
        <v>143.77176</v>
      </c>
      <c r="AD40" s="240"/>
      <c r="AJ40" s="44"/>
      <c r="AK40" s="44"/>
      <c r="AL40" s="44"/>
      <c r="AM40" s="44"/>
      <c r="AN40" s="44"/>
      <c r="AO40" s="242"/>
    </row>
    <row r="41" spans="1:43" x14ac:dyDescent="0.25">
      <c r="A41" s="230">
        <v>45009</v>
      </c>
      <c r="B41" s="12" t="s">
        <v>113</v>
      </c>
      <c r="C41" s="12" t="s">
        <v>85</v>
      </c>
      <c r="D41" s="12" t="s">
        <v>495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4">
        <v>501</v>
      </c>
      <c r="L41" s="232">
        <f t="shared" si="10"/>
        <v>147.01499999999999</v>
      </c>
      <c r="M41" s="10">
        <f t="shared" si="11"/>
        <v>145.54485</v>
      </c>
      <c r="O41" s="230">
        <v>45037</v>
      </c>
      <c r="P41" s="12" t="s">
        <v>57</v>
      </c>
      <c r="Q41" s="12" t="s">
        <v>85</v>
      </c>
      <c r="R41" s="12" t="s">
        <v>495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31">
        <v>534</v>
      </c>
      <c r="AA41" s="232">
        <f t="shared" si="14"/>
        <v>147.01499999999999</v>
      </c>
      <c r="AB41" s="10">
        <f t="shared" si="15"/>
        <v>145.54485</v>
      </c>
      <c r="AD41" s="240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9" t="s">
        <v>509</v>
      </c>
      <c r="AM41" s="229" t="s">
        <v>510</v>
      </c>
      <c r="AN41" s="4" t="s">
        <v>329</v>
      </c>
      <c r="AO41" s="4" t="s">
        <v>511</v>
      </c>
      <c r="AP41" s="4" t="s">
        <v>512</v>
      </c>
      <c r="AQ41" s="4" t="s">
        <v>513</v>
      </c>
    </row>
    <row r="42" spans="1:43" x14ac:dyDescent="0.25">
      <c r="A42" s="230">
        <v>45009</v>
      </c>
      <c r="B42" s="12" t="s">
        <v>525</v>
      </c>
      <c r="C42" s="12" t="s">
        <v>37</v>
      </c>
      <c r="D42" s="12" t="s">
        <v>495</v>
      </c>
      <c r="E42" s="12" t="s">
        <v>531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3">
        <v>502</v>
      </c>
      <c r="L42" s="232">
        <f t="shared" si="10"/>
        <v>171.51750000000001</v>
      </c>
      <c r="M42" s="10">
        <f t="shared" si="11"/>
        <v>169.80232500000002</v>
      </c>
      <c r="O42" s="230">
        <v>45037</v>
      </c>
      <c r="P42" s="12" t="s">
        <v>36</v>
      </c>
      <c r="Q42" s="12" t="s">
        <v>37</v>
      </c>
      <c r="R42" s="12" t="s">
        <v>495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2">
        <f t="shared" si="14"/>
        <v>147.01499999999999</v>
      </c>
      <c r="AB42" s="10">
        <f t="shared" si="15"/>
        <v>145.54485</v>
      </c>
      <c r="AF42" s="230">
        <v>45007</v>
      </c>
      <c r="AG42" s="12" t="s">
        <v>525</v>
      </c>
      <c r="AH42" s="12" t="s">
        <v>37</v>
      </c>
      <c r="AI42" s="12" t="s">
        <v>495</v>
      </c>
      <c r="AJ42" s="12" t="s">
        <v>533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2">
        <v>388.45800000000003</v>
      </c>
      <c r="AQ42" s="10">
        <v>384.57342</v>
      </c>
    </row>
    <row r="43" spans="1:43" x14ac:dyDescent="0.25">
      <c r="A43" s="230">
        <v>45012</v>
      </c>
      <c r="B43" s="12" t="s">
        <v>113</v>
      </c>
      <c r="C43" s="12" t="s">
        <v>85</v>
      </c>
      <c r="D43" s="12" t="s">
        <v>495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4">
        <v>501</v>
      </c>
      <c r="L43" s="232">
        <f t="shared" si="10"/>
        <v>147.01499999999999</v>
      </c>
      <c r="M43" s="10">
        <f t="shared" si="11"/>
        <v>145.54485</v>
      </c>
      <c r="O43" s="230">
        <v>45038</v>
      </c>
      <c r="P43" s="12" t="s">
        <v>57</v>
      </c>
      <c r="Q43" s="12" t="s">
        <v>85</v>
      </c>
      <c r="R43" s="12" t="s">
        <v>495</v>
      </c>
      <c r="S43" s="12" t="s">
        <v>516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31">
        <v>434</v>
      </c>
      <c r="AA43" s="232">
        <f t="shared" si="14"/>
        <v>115.22399999999999</v>
      </c>
      <c r="AB43" s="10">
        <f t="shared" si="15"/>
        <v>114.07175999999998</v>
      </c>
      <c r="AF43" s="230">
        <v>45009</v>
      </c>
      <c r="AG43" s="12" t="s">
        <v>525</v>
      </c>
      <c r="AH43" s="12" t="s">
        <v>37</v>
      </c>
      <c r="AI43" s="12" t="s">
        <v>495</v>
      </c>
      <c r="AJ43" s="12" t="s">
        <v>531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2">
        <v>171.51750000000001</v>
      </c>
      <c r="AQ43" s="10">
        <v>169.802325</v>
      </c>
    </row>
    <row r="44" spans="1:43" x14ac:dyDescent="0.25">
      <c r="A44" s="230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31"/>
      <c r="L44" s="232">
        <f t="shared" si="10"/>
        <v>0</v>
      </c>
      <c r="M44" s="10">
        <f t="shared" si="11"/>
        <v>0</v>
      </c>
      <c r="O44" s="230">
        <v>45038</v>
      </c>
      <c r="P44" s="12" t="s">
        <v>36</v>
      </c>
      <c r="Q44" s="12" t="s">
        <v>37</v>
      </c>
      <c r="R44" s="12" t="s">
        <v>495</v>
      </c>
      <c r="S44" s="12" t="s">
        <v>516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2">
        <f t="shared" si="14"/>
        <v>115.22399999999999</v>
      </c>
      <c r="AB44" s="10">
        <f t="shared" si="15"/>
        <v>114.07175999999998</v>
      </c>
    </row>
    <row r="45" spans="1:43" x14ac:dyDescent="0.25">
      <c r="A45" s="230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31"/>
      <c r="L45" s="232">
        <f t="shared" si="10"/>
        <v>0</v>
      </c>
      <c r="M45" s="10">
        <f t="shared" si="11"/>
        <v>0</v>
      </c>
      <c r="O45" s="230">
        <v>45040</v>
      </c>
      <c r="P45" s="12" t="s">
        <v>36</v>
      </c>
      <c r="Q45" s="12" t="s">
        <v>37</v>
      </c>
      <c r="R45" s="12" t="s">
        <v>495</v>
      </c>
      <c r="S45" s="12" t="s">
        <v>516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2">
        <f t="shared" si="14"/>
        <v>115.22399999999999</v>
      </c>
      <c r="AB45" s="10">
        <f t="shared" si="15"/>
        <v>114.07175999999998</v>
      </c>
      <c r="AD45" s="35"/>
      <c r="AE45" s="35"/>
      <c r="AF45" s="230">
        <v>45007</v>
      </c>
      <c r="AG45" s="12" t="s">
        <v>495</v>
      </c>
      <c r="AH45" s="12" t="s">
        <v>533</v>
      </c>
      <c r="AI45" s="10">
        <v>384.57342</v>
      </c>
      <c r="AJ45" s="35"/>
      <c r="AK45" s="239"/>
      <c r="AL45" s="239"/>
      <c r="AM45" s="35"/>
      <c r="AN45" s="35"/>
    </row>
    <row r="46" spans="1:43" x14ac:dyDescent="0.25">
      <c r="A46" s="230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3"/>
      <c r="J46" s="55">
        <f t="shared" si="9"/>
        <v>0</v>
      </c>
      <c r="K46" s="231"/>
      <c r="L46" s="232">
        <f t="shared" si="10"/>
        <v>0</v>
      </c>
      <c r="M46" s="10">
        <f t="shared" si="11"/>
        <v>0</v>
      </c>
      <c r="O46" s="230">
        <v>45041</v>
      </c>
      <c r="P46" s="12" t="s">
        <v>36</v>
      </c>
      <c r="Q46" s="12" t="s">
        <v>37</v>
      </c>
      <c r="R46" s="12" t="s">
        <v>495</v>
      </c>
      <c r="S46" s="12" t="s">
        <v>335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2">
        <f t="shared" si="14"/>
        <v>171.51750000000001</v>
      </c>
      <c r="AB46" s="10">
        <f t="shared" si="15"/>
        <v>169.80232500000002</v>
      </c>
      <c r="AD46" s="240"/>
      <c r="AF46" s="230">
        <v>45009</v>
      </c>
      <c r="AG46" s="12" t="s">
        <v>495</v>
      </c>
      <c r="AH46" s="12" t="s">
        <v>531</v>
      </c>
      <c r="AI46" s="10">
        <v>169.802325</v>
      </c>
      <c r="AJ46" s="44"/>
      <c r="AK46" s="44"/>
      <c r="AL46" s="44"/>
      <c r="AM46" s="44"/>
      <c r="AN46" s="44"/>
      <c r="AO46" s="242"/>
    </row>
    <row r="47" spans="1:43" x14ac:dyDescent="0.25">
      <c r="A47" s="230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3"/>
      <c r="J47" s="55">
        <f t="shared" si="9"/>
        <v>0</v>
      </c>
      <c r="K47" s="231"/>
      <c r="L47" s="232">
        <f t="shared" si="10"/>
        <v>0</v>
      </c>
      <c r="M47" s="10">
        <f t="shared" si="11"/>
        <v>0</v>
      </c>
      <c r="O47" s="230">
        <v>45042</v>
      </c>
      <c r="P47" s="12" t="s">
        <v>529</v>
      </c>
      <c r="Q47" s="12" t="s">
        <v>85</v>
      </c>
      <c r="R47" s="12" t="s">
        <v>495</v>
      </c>
      <c r="S47" s="12" t="s">
        <v>335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3"/>
      <c r="Y47" s="55">
        <f t="shared" si="13"/>
        <v>169.785</v>
      </c>
      <c r="Z47" s="231">
        <v>534</v>
      </c>
      <c r="AA47" s="232">
        <f t="shared" si="14"/>
        <v>171.51750000000001</v>
      </c>
      <c r="AB47" s="10">
        <f t="shared" si="15"/>
        <v>169.80232500000002</v>
      </c>
      <c r="AD47" s="240"/>
      <c r="AJ47" s="44"/>
      <c r="AK47" s="44"/>
      <c r="AL47" s="44"/>
      <c r="AM47" s="44"/>
      <c r="AN47" s="44"/>
      <c r="AO47" s="242"/>
    </row>
    <row r="48" spans="1:43" x14ac:dyDescent="0.25">
      <c r="A48" s="230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31"/>
      <c r="L48" s="232">
        <f t="shared" si="10"/>
        <v>0</v>
      </c>
      <c r="M48" s="10">
        <f t="shared" si="11"/>
        <v>0</v>
      </c>
      <c r="O48" s="230">
        <v>45044</v>
      </c>
      <c r="P48" s="12" t="s">
        <v>529</v>
      </c>
      <c r="Q48" s="12" t="s">
        <v>85</v>
      </c>
      <c r="R48" s="12" t="s">
        <v>495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3"/>
      <c r="Y48" s="55">
        <f t="shared" si="13"/>
        <v>145.53</v>
      </c>
      <c r="Z48" s="231">
        <v>534</v>
      </c>
      <c r="AA48" s="232">
        <f t="shared" si="14"/>
        <v>147.01499999999999</v>
      </c>
      <c r="AB48" s="10">
        <f t="shared" si="15"/>
        <v>145.54485</v>
      </c>
      <c r="AD48" s="240"/>
      <c r="AJ48" s="44"/>
      <c r="AK48" s="44"/>
      <c r="AL48" s="44"/>
      <c r="AM48" s="245"/>
      <c r="AN48" s="44"/>
      <c r="AO48" s="242"/>
    </row>
    <row r="49" spans="1:41" x14ac:dyDescent="0.25">
      <c r="A49" s="230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31"/>
      <c r="L49" s="232">
        <f t="shared" si="10"/>
        <v>0</v>
      </c>
      <c r="M49" s="10">
        <f t="shared" si="11"/>
        <v>0</v>
      </c>
      <c r="O49" s="230">
        <v>45045</v>
      </c>
      <c r="P49" s="12" t="s">
        <v>529</v>
      </c>
      <c r="Q49" s="12" t="s">
        <v>85</v>
      </c>
      <c r="R49" s="12" t="s">
        <v>495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31">
        <v>534</v>
      </c>
      <c r="AA49" s="232">
        <f t="shared" si="14"/>
        <v>147.01499999999999</v>
      </c>
      <c r="AB49" s="10">
        <f t="shared" si="15"/>
        <v>145.54485</v>
      </c>
      <c r="AC49" s="246" t="s">
        <v>393</v>
      </c>
      <c r="AD49" s="240"/>
      <c r="AJ49" s="44"/>
      <c r="AK49" s="44"/>
      <c r="AL49" s="44"/>
      <c r="AM49" s="245"/>
      <c r="AN49" s="44"/>
      <c r="AO49" s="242"/>
    </row>
    <row r="50" spans="1:41" x14ac:dyDescent="0.25">
      <c r="A50" s="230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31"/>
      <c r="L50" s="232">
        <f t="shared" si="10"/>
        <v>0</v>
      </c>
      <c r="M50" s="10">
        <f t="shared" si="11"/>
        <v>0</v>
      </c>
      <c r="O50" s="230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31"/>
      <c r="AA50" s="232">
        <f t="shared" si="14"/>
        <v>0</v>
      </c>
      <c r="AB50" s="10">
        <f t="shared" si="15"/>
        <v>0</v>
      </c>
      <c r="AD50" s="240"/>
      <c r="AJ50" s="44"/>
      <c r="AK50" s="44"/>
      <c r="AL50" s="44"/>
      <c r="AM50" s="44"/>
      <c r="AN50" s="44"/>
      <c r="AO50" s="242"/>
    </row>
    <row r="51" spans="1:41" x14ac:dyDescent="0.25">
      <c r="A51" s="230"/>
      <c r="B51" s="12"/>
      <c r="C51" s="12"/>
      <c r="D51" s="12"/>
      <c r="E51" s="12"/>
      <c r="F51" s="55"/>
      <c r="G51" s="55"/>
      <c r="H51" s="55"/>
      <c r="I51" s="12"/>
      <c r="J51" s="55"/>
      <c r="K51" s="231"/>
      <c r="L51" s="231"/>
      <c r="M51" s="10"/>
      <c r="O51" s="230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31"/>
      <c r="AA51" s="232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30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523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30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31"/>
      <c r="AA52" s="231"/>
      <c r="AB52" s="10"/>
    </row>
    <row r="53" spans="1:41" x14ac:dyDescent="0.25">
      <c r="A53" s="230"/>
      <c r="B53" s="12"/>
      <c r="C53" s="12"/>
      <c r="D53" s="12"/>
      <c r="E53" s="12"/>
      <c r="F53" s="24" t="s">
        <v>524</v>
      </c>
      <c r="G53" s="234">
        <f>G52*0.99</f>
        <v>3209.8274999999999</v>
      </c>
      <c r="H53" s="234"/>
      <c r="I53" s="8"/>
      <c r="J53" s="8"/>
      <c r="K53" s="10"/>
      <c r="L53" s="10"/>
      <c r="M53" s="10"/>
      <c r="O53" s="230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523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37" t="s">
        <v>65</v>
      </c>
      <c r="G54" s="337"/>
      <c r="H54" s="337"/>
      <c r="I54" s="337"/>
      <c r="J54" s="235"/>
      <c r="K54" s="236">
        <f>G53-J52</f>
        <v>32.422499999999218</v>
      </c>
      <c r="L54" s="237"/>
      <c r="M54" s="44"/>
      <c r="O54" s="230"/>
      <c r="P54" s="12"/>
      <c r="Q54" s="12"/>
      <c r="R54" s="12"/>
      <c r="S54" s="12"/>
      <c r="T54" s="12"/>
      <c r="U54" s="24" t="s">
        <v>524</v>
      </c>
      <c r="V54" s="234">
        <f>V53*0.99</f>
        <v>3788.0864999999999</v>
      </c>
      <c r="W54" s="234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37" t="s">
        <v>65</v>
      </c>
      <c r="V55" s="337"/>
      <c r="W55" s="337"/>
      <c r="X55" s="337"/>
      <c r="Y55" s="235"/>
      <c r="Z55" s="236">
        <f>V54-Y53</f>
        <v>38.263499999999112</v>
      </c>
      <c r="AA55" s="237"/>
      <c r="AB55" s="44"/>
    </row>
    <row r="60" spans="1:41" ht="26.25" x14ac:dyDescent="0.4">
      <c r="B60" s="336" t="s">
        <v>191</v>
      </c>
      <c r="C60" s="336"/>
      <c r="D60" s="336"/>
      <c r="E60" s="336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9" t="s">
        <v>509</v>
      </c>
      <c r="H61" s="229" t="s">
        <v>510</v>
      </c>
      <c r="I61" s="4" t="s">
        <v>329</v>
      </c>
      <c r="J61" s="4" t="s">
        <v>511</v>
      </c>
      <c r="K61" s="4" t="s">
        <v>11</v>
      </c>
      <c r="L61" s="4" t="s">
        <v>512</v>
      </c>
      <c r="M61" s="4" t="s">
        <v>513</v>
      </c>
      <c r="P61" s="336" t="s">
        <v>98</v>
      </c>
      <c r="Q61" s="336"/>
      <c r="R61" s="336"/>
      <c r="S61" s="336"/>
      <c r="T61" s="336"/>
    </row>
    <row r="62" spans="1:41" x14ac:dyDescent="0.25">
      <c r="A62" s="230">
        <v>45054</v>
      </c>
      <c r="B62" s="12" t="s">
        <v>113</v>
      </c>
      <c r="C62" s="12" t="s">
        <v>85</v>
      </c>
      <c r="D62" s="12" t="s">
        <v>495</v>
      </c>
      <c r="E62" s="12" t="s">
        <v>536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2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9" t="s">
        <v>509</v>
      </c>
      <c r="W62" s="229" t="s">
        <v>510</v>
      </c>
      <c r="X62" s="4" t="s">
        <v>329</v>
      </c>
      <c r="Y62" s="4" t="s">
        <v>511</v>
      </c>
      <c r="Z62" s="4" t="s">
        <v>11</v>
      </c>
      <c r="AA62" s="4" t="s">
        <v>512</v>
      </c>
      <c r="AB62" s="4" t="s">
        <v>513</v>
      </c>
    </row>
    <row r="63" spans="1:41" x14ac:dyDescent="0.25">
      <c r="A63" s="230">
        <v>45055</v>
      </c>
      <c r="B63" s="12" t="s">
        <v>113</v>
      </c>
      <c r="C63" s="12" t="s">
        <v>85</v>
      </c>
      <c r="D63" s="12" t="s">
        <v>536</v>
      </c>
      <c r="E63" s="12" t="s">
        <v>495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2">
        <f t="shared" si="18"/>
        <v>147.01499999999999</v>
      </c>
      <c r="M63" s="10">
        <f t="shared" si="19"/>
        <v>145.54485</v>
      </c>
      <c r="O63" s="230">
        <v>45076</v>
      </c>
      <c r="P63" s="12" t="s">
        <v>29</v>
      </c>
      <c r="Q63" s="14" t="s">
        <v>85</v>
      </c>
      <c r="R63" s="12" t="s">
        <v>495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31">
        <v>597</v>
      </c>
      <c r="AA63" s="232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30">
        <v>45056</v>
      </c>
      <c r="B64" s="12" t="s">
        <v>29</v>
      </c>
      <c r="C64" s="12" t="s">
        <v>85</v>
      </c>
      <c r="D64" s="12" t="s">
        <v>495</v>
      </c>
      <c r="E64" s="12" t="s">
        <v>537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2">
        <f t="shared" si="18"/>
        <v>135.22399999999999</v>
      </c>
      <c r="M64" s="10">
        <f t="shared" si="19"/>
        <v>133.87175999999999</v>
      </c>
      <c r="O64" s="230">
        <v>45082</v>
      </c>
      <c r="P64" s="12" t="s">
        <v>57</v>
      </c>
      <c r="Q64" s="14" t="s">
        <v>85</v>
      </c>
      <c r="R64" s="12" t="s">
        <v>495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31">
        <v>597</v>
      </c>
      <c r="AA64" s="232">
        <f t="shared" si="22"/>
        <v>147.01499999999999</v>
      </c>
      <c r="AB64" s="10">
        <f t="shared" si="23"/>
        <v>145.54485</v>
      </c>
    </row>
    <row r="65" spans="1:40" x14ac:dyDescent="0.25">
      <c r="A65" s="230">
        <v>45058</v>
      </c>
      <c r="B65" s="12" t="s">
        <v>36</v>
      </c>
      <c r="C65" s="12" t="s">
        <v>37</v>
      </c>
      <c r="D65" s="12" t="s">
        <v>495</v>
      </c>
      <c r="E65" s="12" t="s">
        <v>516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2">
        <f t="shared" si="18"/>
        <v>135.22399999999999</v>
      </c>
      <c r="M65" s="10">
        <f t="shared" si="19"/>
        <v>133.87175999999999</v>
      </c>
      <c r="O65" s="230">
        <v>45082</v>
      </c>
      <c r="P65" s="12" t="s">
        <v>156</v>
      </c>
      <c r="Q65" s="14" t="s">
        <v>37</v>
      </c>
      <c r="R65" s="12" t="s">
        <v>495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31">
        <v>596</v>
      </c>
      <c r="AA65" s="232">
        <f t="shared" si="22"/>
        <v>147.01499999999999</v>
      </c>
      <c r="AB65" s="10">
        <f t="shared" si="23"/>
        <v>145.54485</v>
      </c>
    </row>
    <row r="66" spans="1:40" x14ac:dyDescent="0.25">
      <c r="A66" s="230">
        <v>45062</v>
      </c>
      <c r="B66" s="12" t="s">
        <v>36</v>
      </c>
      <c r="C66" s="12" t="s">
        <v>37</v>
      </c>
      <c r="D66" s="12" t="s">
        <v>495</v>
      </c>
      <c r="E66" s="12" t="s">
        <v>538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2">
        <f t="shared" si="18"/>
        <v>468.45800000000008</v>
      </c>
      <c r="M66" s="10">
        <f t="shared" si="19"/>
        <v>463.7734200000001</v>
      </c>
      <c r="O66" s="230">
        <v>45089</v>
      </c>
      <c r="P66" s="12" t="s">
        <v>57</v>
      </c>
      <c r="Q66" s="14" t="s">
        <v>85</v>
      </c>
      <c r="R66" s="12" t="s">
        <v>495</v>
      </c>
      <c r="S66" s="12" t="s">
        <v>516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31">
        <v>597</v>
      </c>
      <c r="AA66" s="232">
        <f t="shared" si="22"/>
        <v>135.22399999999999</v>
      </c>
      <c r="AB66" s="10">
        <f t="shared" si="23"/>
        <v>133.87175999999999</v>
      </c>
    </row>
    <row r="67" spans="1:40" x14ac:dyDescent="0.25">
      <c r="A67" s="230">
        <v>45065</v>
      </c>
      <c r="B67" s="12" t="s">
        <v>36</v>
      </c>
      <c r="C67" s="12" t="s">
        <v>37</v>
      </c>
      <c r="D67" s="12" t="s">
        <v>495</v>
      </c>
      <c r="E67" s="12" t="s">
        <v>538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2">
        <f t="shared" si="18"/>
        <v>468.45800000000008</v>
      </c>
      <c r="M67" s="10">
        <f t="shared" si="19"/>
        <v>463.7734200000001</v>
      </c>
      <c r="O67" s="230">
        <v>45091</v>
      </c>
      <c r="P67" s="12" t="s">
        <v>156</v>
      </c>
      <c r="Q67" s="14" t="s">
        <v>37</v>
      </c>
      <c r="R67" s="12" t="s">
        <v>495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31">
        <v>596</v>
      </c>
      <c r="AA67" s="232">
        <f t="shared" si="22"/>
        <v>147.01499999999999</v>
      </c>
      <c r="AB67" s="10">
        <f t="shared" si="23"/>
        <v>145.54485</v>
      </c>
    </row>
    <row r="68" spans="1:40" x14ac:dyDescent="0.25">
      <c r="A68" s="230">
        <v>45065</v>
      </c>
      <c r="B68" s="12" t="s">
        <v>113</v>
      </c>
      <c r="C68" s="12" t="s">
        <v>85</v>
      </c>
      <c r="D68" s="12" t="s">
        <v>495</v>
      </c>
      <c r="E68" s="12" t="s">
        <v>516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2">
        <f t="shared" si="18"/>
        <v>135.22399999999999</v>
      </c>
      <c r="M68" s="10">
        <f t="shared" si="19"/>
        <v>133.87175999999999</v>
      </c>
      <c r="O68" s="230">
        <v>45093</v>
      </c>
      <c r="P68" s="12" t="s">
        <v>156</v>
      </c>
      <c r="Q68" s="14" t="s">
        <v>37</v>
      </c>
      <c r="R68" s="12" t="s">
        <v>495</v>
      </c>
      <c r="S68" s="12" t="s">
        <v>539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31">
        <v>596</v>
      </c>
      <c r="AA68" s="232">
        <f t="shared" si="22"/>
        <v>147.01499999999999</v>
      </c>
      <c r="AB68" s="10">
        <f t="shared" si="23"/>
        <v>145.54485</v>
      </c>
    </row>
    <row r="69" spans="1:40" x14ac:dyDescent="0.25">
      <c r="A69" s="230">
        <v>45050</v>
      </c>
      <c r="B69" s="12" t="s">
        <v>113</v>
      </c>
      <c r="C69" s="12" t="s">
        <v>85</v>
      </c>
      <c r="D69" s="12" t="s">
        <v>495</v>
      </c>
      <c r="E69" s="12" t="s">
        <v>540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2">
        <f t="shared" si="18"/>
        <v>110.7513</v>
      </c>
      <c r="M69" s="10">
        <f t="shared" si="19"/>
        <v>109.643787</v>
      </c>
      <c r="O69" s="230">
        <v>45093</v>
      </c>
      <c r="P69" s="12" t="s">
        <v>29</v>
      </c>
      <c r="Q69" s="12" t="s">
        <v>85</v>
      </c>
      <c r="R69" s="12" t="s">
        <v>495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31"/>
      <c r="AA69" s="232">
        <f t="shared" si="22"/>
        <v>0</v>
      </c>
      <c r="AB69" s="10">
        <f t="shared" si="23"/>
        <v>0</v>
      </c>
    </row>
    <row r="70" spans="1:40" x14ac:dyDescent="0.25">
      <c r="A70" s="230">
        <v>45050</v>
      </c>
      <c r="B70" s="12" t="s">
        <v>113</v>
      </c>
      <c r="C70" s="12" t="s">
        <v>85</v>
      </c>
      <c r="D70" s="12" t="s">
        <v>495</v>
      </c>
      <c r="E70" s="12" t="s">
        <v>541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2">
        <f t="shared" si="18"/>
        <v>110.7513</v>
      </c>
      <c r="M70" s="10">
        <f t="shared" si="19"/>
        <v>109.643787</v>
      </c>
      <c r="O70" s="230">
        <v>45094</v>
      </c>
      <c r="P70" s="12" t="s">
        <v>29</v>
      </c>
      <c r="Q70" s="14" t="s">
        <v>85</v>
      </c>
      <c r="R70" s="12" t="s">
        <v>495</v>
      </c>
      <c r="S70" s="12" t="s">
        <v>542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31">
        <v>597</v>
      </c>
      <c r="AA70" s="232">
        <f t="shared" si="22"/>
        <v>147.01499999999999</v>
      </c>
      <c r="AB70" s="10">
        <f t="shared" si="23"/>
        <v>145.54485</v>
      </c>
    </row>
    <row r="71" spans="1:40" x14ac:dyDescent="0.25">
      <c r="A71" s="230">
        <v>45065</v>
      </c>
      <c r="B71" s="12" t="s">
        <v>543</v>
      </c>
      <c r="C71" s="12" t="s">
        <v>85</v>
      </c>
      <c r="D71" s="12" t="s">
        <v>495</v>
      </c>
      <c r="E71" s="12" t="s">
        <v>544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2">
        <f t="shared" si="18"/>
        <v>196.02</v>
      </c>
      <c r="M71" s="10">
        <f t="shared" si="19"/>
        <v>194.0598</v>
      </c>
      <c r="O71" s="230">
        <v>45098</v>
      </c>
      <c r="P71" s="12" t="s">
        <v>156</v>
      </c>
      <c r="Q71" s="12" t="s">
        <v>37</v>
      </c>
      <c r="R71" s="12" t="s">
        <v>495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31">
        <v>609</v>
      </c>
      <c r="AA71" s="232">
        <f t="shared" si="22"/>
        <v>147.01499999999999</v>
      </c>
      <c r="AB71" s="10">
        <f t="shared" si="23"/>
        <v>145.54485</v>
      </c>
    </row>
    <row r="72" spans="1:40" x14ac:dyDescent="0.25">
      <c r="A72" s="230">
        <v>45068</v>
      </c>
      <c r="B72" s="12" t="s">
        <v>113</v>
      </c>
      <c r="C72" s="12" t="s">
        <v>85</v>
      </c>
      <c r="D72" s="12" t="s">
        <v>495</v>
      </c>
      <c r="E72" s="12" t="s">
        <v>516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7">
        <v>567</v>
      </c>
      <c r="L72" s="232">
        <f t="shared" si="18"/>
        <v>135.22399999999999</v>
      </c>
      <c r="M72" s="10">
        <f t="shared" si="19"/>
        <v>133.87175999999999</v>
      </c>
      <c r="O72" s="230">
        <v>45099</v>
      </c>
      <c r="P72" s="12" t="s">
        <v>29</v>
      </c>
      <c r="Q72" s="12" t="s">
        <v>85</v>
      </c>
      <c r="R72" s="12" t="s">
        <v>495</v>
      </c>
      <c r="S72" s="12" t="s">
        <v>516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31">
        <v>608</v>
      </c>
      <c r="AA72" s="232">
        <f t="shared" si="22"/>
        <v>135.22399999999999</v>
      </c>
      <c r="AB72" s="10">
        <f t="shared" si="23"/>
        <v>133.87175999999999</v>
      </c>
    </row>
    <row r="73" spans="1:40" x14ac:dyDescent="0.25">
      <c r="A73" s="230">
        <v>45076</v>
      </c>
      <c r="B73" s="12" t="s">
        <v>113</v>
      </c>
      <c r="C73" s="12" t="s">
        <v>85</v>
      </c>
      <c r="D73" s="12" t="s">
        <v>545</v>
      </c>
      <c r="E73" s="12" t="s">
        <v>495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7">
        <v>567</v>
      </c>
      <c r="L73" s="232">
        <f t="shared" si="18"/>
        <v>44.104499999999994</v>
      </c>
      <c r="M73" s="10">
        <f t="shared" si="19"/>
        <v>43.663454999999992</v>
      </c>
      <c r="O73" s="230">
        <v>45100</v>
      </c>
      <c r="P73" s="12" t="s">
        <v>57</v>
      </c>
      <c r="Q73" s="12" t="s">
        <v>85</v>
      </c>
      <c r="R73" s="12" t="s">
        <v>495</v>
      </c>
      <c r="S73" s="12" t="s">
        <v>516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31">
        <v>608</v>
      </c>
      <c r="AA73" s="232">
        <f t="shared" si="22"/>
        <v>135.22399999999999</v>
      </c>
      <c r="AB73" s="10">
        <f t="shared" si="23"/>
        <v>133.87175999999999</v>
      </c>
    </row>
    <row r="74" spans="1:40" x14ac:dyDescent="0.25">
      <c r="A74" s="230">
        <v>45077</v>
      </c>
      <c r="B74" s="12" t="s">
        <v>36</v>
      </c>
      <c r="C74" s="12" t="s">
        <v>37</v>
      </c>
      <c r="D74" s="12" t="s">
        <v>495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31"/>
      <c r="L74" s="232">
        <f t="shared" si="18"/>
        <v>147.01499999999999</v>
      </c>
      <c r="M74" s="10">
        <f t="shared" si="19"/>
        <v>145.54485</v>
      </c>
      <c r="O74" s="230">
        <v>45100</v>
      </c>
      <c r="P74" s="12" t="s">
        <v>156</v>
      </c>
      <c r="Q74" s="12" t="s">
        <v>37</v>
      </c>
      <c r="R74" s="12" t="s">
        <v>495</v>
      </c>
      <c r="S74" s="12" t="s">
        <v>539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31">
        <v>609</v>
      </c>
      <c r="AA74" s="232">
        <f t="shared" si="22"/>
        <v>147.01499999999999</v>
      </c>
      <c r="AB74" s="10">
        <f t="shared" si="23"/>
        <v>145.54485</v>
      </c>
    </row>
    <row r="75" spans="1:40" x14ac:dyDescent="0.25">
      <c r="A75" s="230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31"/>
      <c r="L75" s="232">
        <f t="shared" si="18"/>
        <v>0</v>
      </c>
      <c r="M75" s="10">
        <f t="shared" si="19"/>
        <v>0</v>
      </c>
      <c r="O75" s="230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31"/>
      <c r="AA75" s="232">
        <f t="shared" si="22"/>
        <v>0</v>
      </c>
      <c r="AB75" s="10">
        <f t="shared" si="23"/>
        <v>0</v>
      </c>
    </row>
    <row r="76" spans="1:40" x14ac:dyDescent="0.25">
      <c r="A76" s="230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3"/>
      <c r="J76" s="55">
        <f t="shared" si="17"/>
        <v>0</v>
      </c>
      <c r="K76" s="231"/>
      <c r="L76" s="232">
        <f t="shared" si="18"/>
        <v>0</v>
      </c>
      <c r="M76" s="10">
        <f t="shared" si="19"/>
        <v>0</v>
      </c>
      <c r="O76" s="230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31"/>
      <c r="AA76" s="232">
        <f t="shared" si="22"/>
        <v>0</v>
      </c>
      <c r="AB76" s="10">
        <f t="shared" si="23"/>
        <v>0</v>
      </c>
    </row>
    <row r="77" spans="1:40" x14ac:dyDescent="0.25">
      <c r="A77" s="230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3"/>
      <c r="J77" s="55">
        <f t="shared" si="17"/>
        <v>0</v>
      </c>
      <c r="K77" s="231"/>
      <c r="L77" s="232">
        <f t="shared" si="18"/>
        <v>0</v>
      </c>
      <c r="M77" s="10">
        <f t="shared" si="19"/>
        <v>0</v>
      </c>
      <c r="O77" s="230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3"/>
      <c r="Y77" s="55">
        <f t="shared" si="21"/>
        <v>0</v>
      </c>
      <c r="Z77" s="231"/>
      <c r="AA77" s="232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9"/>
      <c r="AN77" s="35"/>
    </row>
    <row r="78" spans="1:40" x14ac:dyDescent="0.25">
      <c r="A78" s="230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31"/>
      <c r="L78" s="232">
        <f t="shared" si="18"/>
        <v>0</v>
      </c>
      <c r="M78" s="10">
        <f t="shared" si="19"/>
        <v>0</v>
      </c>
      <c r="O78" s="230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3"/>
      <c r="Y78" s="55">
        <f t="shared" si="21"/>
        <v>0</v>
      </c>
      <c r="Z78" s="231"/>
      <c r="AA78" s="232">
        <f t="shared" si="22"/>
        <v>0</v>
      </c>
      <c r="AB78" s="10">
        <f t="shared" si="23"/>
        <v>0</v>
      </c>
      <c r="AF78" s="240"/>
      <c r="AL78" s="44"/>
      <c r="AM78" s="44"/>
      <c r="AN78" s="44"/>
    </row>
    <row r="79" spans="1:40" x14ac:dyDescent="0.25">
      <c r="A79" s="230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31"/>
      <c r="L79" s="232">
        <f t="shared" si="18"/>
        <v>0</v>
      </c>
      <c r="M79" s="10">
        <f t="shared" si="19"/>
        <v>0</v>
      </c>
      <c r="O79" s="230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31"/>
      <c r="AA79" s="232">
        <f t="shared" si="22"/>
        <v>0</v>
      </c>
      <c r="AB79" s="10">
        <f t="shared" si="23"/>
        <v>0</v>
      </c>
      <c r="AF79" s="240"/>
      <c r="AL79" s="44"/>
      <c r="AM79" s="44"/>
      <c r="AN79" s="44"/>
    </row>
    <row r="80" spans="1:40" x14ac:dyDescent="0.25">
      <c r="A80" s="230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31"/>
      <c r="L80" s="232">
        <f t="shared" si="18"/>
        <v>0</v>
      </c>
      <c r="M80" s="10">
        <f t="shared" si="19"/>
        <v>0</v>
      </c>
      <c r="O80" s="230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31"/>
      <c r="AA80" s="232">
        <f t="shared" si="22"/>
        <v>0</v>
      </c>
      <c r="AB80" s="10">
        <f t="shared" si="23"/>
        <v>0</v>
      </c>
    </row>
    <row r="81" spans="1:28" x14ac:dyDescent="0.25">
      <c r="A81" s="230"/>
      <c r="B81" s="12"/>
      <c r="C81" s="12"/>
      <c r="D81" s="12"/>
      <c r="E81" s="12"/>
      <c r="F81" s="55"/>
      <c r="G81" s="55"/>
      <c r="H81" s="55"/>
      <c r="I81" s="12"/>
      <c r="J81" s="55"/>
      <c r="K81" s="231"/>
      <c r="L81" s="231"/>
      <c r="M81" s="10"/>
      <c r="O81" s="230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31"/>
      <c r="AA81" s="232">
        <f t="shared" si="22"/>
        <v>0</v>
      </c>
      <c r="AB81" s="10">
        <f t="shared" si="23"/>
        <v>0</v>
      </c>
    </row>
    <row r="82" spans="1:28" x14ac:dyDescent="0.25">
      <c r="A82" s="230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523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30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31"/>
      <c r="AA82" s="231"/>
      <c r="AB82" s="10"/>
    </row>
    <row r="83" spans="1:28" x14ac:dyDescent="0.25">
      <c r="A83" s="230"/>
      <c r="B83" s="12"/>
      <c r="C83" s="12"/>
      <c r="D83" s="12"/>
      <c r="E83" s="12"/>
      <c r="F83" s="24" t="s">
        <v>524</v>
      </c>
      <c r="G83" s="234">
        <f>G82*0.99</f>
        <v>2980.4841000000001</v>
      </c>
      <c r="H83" s="234"/>
      <c r="I83" s="8"/>
      <c r="J83" s="8"/>
      <c r="K83" s="10"/>
      <c r="L83" s="10"/>
      <c r="M83" s="10"/>
      <c r="O83" s="230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523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37" t="s">
        <v>65</v>
      </c>
      <c r="G84" s="337"/>
      <c r="H84" s="337"/>
      <c r="I84" s="337"/>
      <c r="J84" s="235"/>
      <c r="K84" s="236">
        <f>G83-J82</f>
        <v>30.10590000000002</v>
      </c>
      <c r="L84" s="237"/>
      <c r="M84" s="44"/>
      <c r="O84" s="230"/>
      <c r="P84" s="12"/>
      <c r="Q84" s="12"/>
      <c r="R84" s="12"/>
      <c r="S84" s="12"/>
      <c r="T84" s="12"/>
      <c r="U84" s="24" t="s">
        <v>524</v>
      </c>
      <c r="V84" s="234">
        <f>V83*0.99</f>
        <v>1881.7919999999997</v>
      </c>
      <c r="W84" s="234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37" t="s">
        <v>65</v>
      </c>
      <c r="V85" s="337"/>
      <c r="W85" s="337"/>
      <c r="X85" s="337"/>
      <c r="Y85" s="235"/>
      <c r="Z85" s="236">
        <f>V84-Y83</f>
        <v>19.007999999999811</v>
      </c>
      <c r="AA85" s="237"/>
      <c r="AB85" s="44"/>
    </row>
    <row r="91" spans="1:28" ht="26.25" x14ac:dyDescent="0.4">
      <c r="B91" s="336" t="s">
        <v>120</v>
      </c>
      <c r="C91" s="336"/>
      <c r="D91" s="336"/>
      <c r="E91" s="336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9" t="s">
        <v>509</v>
      </c>
      <c r="H92" s="229" t="s">
        <v>510</v>
      </c>
      <c r="I92" s="4" t="s">
        <v>329</v>
      </c>
      <c r="J92" s="4" t="s">
        <v>511</v>
      </c>
      <c r="K92" s="4" t="s">
        <v>11</v>
      </c>
      <c r="L92" s="4" t="s">
        <v>512</v>
      </c>
      <c r="M92" s="4" t="s">
        <v>513</v>
      </c>
      <c r="P92" s="336" t="s">
        <v>121</v>
      </c>
      <c r="Q92" s="336"/>
      <c r="R92" s="336"/>
      <c r="S92" s="336"/>
      <c r="T92" s="336"/>
    </row>
    <row r="93" spans="1:28" x14ac:dyDescent="0.25">
      <c r="A93" s="230">
        <v>45118</v>
      </c>
      <c r="B93" s="12" t="s">
        <v>143</v>
      </c>
      <c r="C93" s="12" t="s">
        <v>37</v>
      </c>
      <c r="D93" s="12" t="s">
        <v>501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31">
        <v>631</v>
      </c>
      <c r="L93" s="232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9" t="s">
        <v>509</v>
      </c>
      <c r="W93" s="229" t="s">
        <v>510</v>
      </c>
      <c r="X93" s="4" t="s">
        <v>329</v>
      </c>
      <c r="Y93" s="4" t="s">
        <v>511</v>
      </c>
      <c r="Z93" s="4" t="s">
        <v>11</v>
      </c>
      <c r="AA93" s="4" t="s">
        <v>512</v>
      </c>
      <c r="AB93" s="4" t="s">
        <v>513</v>
      </c>
    </row>
    <row r="94" spans="1:28" x14ac:dyDescent="0.25">
      <c r="A94" s="230">
        <v>45126</v>
      </c>
      <c r="B94" s="12" t="s">
        <v>143</v>
      </c>
      <c r="C94" s="12" t="s">
        <v>37</v>
      </c>
      <c r="D94" s="12" t="s">
        <v>349</v>
      </c>
      <c r="E94" s="12" t="s">
        <v>491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31">
        <v>631</v>
      </c>
      <c r="L94" s="232">
        <f t="shared" si="26"/>
        <v>147.01499999999999</v>
      </c>
      <c r="M94" s="10">
        <f t="shared" si="27"/>
        <v>145.54485</v>
      </c>
      <c r="O94" s="230">
        <v>45108</v>
      </c>
      <c r="P94" s="12" t="s">
        <v>546</v>
      </c>
      <c r="Q94" s="12" t="s">
        <v>43</v>
      </c>
      <c r="R94" s="12" t="s">
        <v>501</v>
      </c>
      <c r="S94" s="12" t="s">
        <v>452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8">
        <v>640</v>
      </c>
      <c r="AA94" s="232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30">
        <v>45108</v>
      </c>
      <c r="B95" s="12" t="s">
        <v>148</v>
      </c>
      <c r="C95" s="12" t="s">
        <v>85</v>
      </c>
      <c r="D95" s="12" t="s">
        <v>547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31">
        <v>632</v>
      </c>
      <c r="L95" s="232">
        <f t="shared" si="26"/>
        <v>98.01</v>
      </c>
      <c r="M95" s="10">
        <f t="shared" si="27"/>
        <v>97.029899999999998</v>
      </c>
      <c r="O95" s="230">
        <v>45147</v>
      </c>
      <c r="P95" s="12" t="s">
        <v>57</v>
      </c>
      <c r="Q95" s="12" t="s">
        <v>85</v>
      </c>
      <c r="R95" s="12" t="s">
        <v>316</v>
      </c>
      <c r="S95" s="12" t="s">
        <v>495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31">
        <v>660</v>
      </c>
      <c r="AA95" s="232">
        <f t="shared" si="30"/>
        <v>147.01499999999999</v>
      </c>
      <c r="AB95" s="10">
        <f t="shared" si="31"/>
        <v>145.54485</v>
      </c>
    </row>
    <row r="96" spans="1:28" x14ac:dyDescent="0.25">
      <c r="A96" s="230">
        <v>45108</v>
      </c>
      <c r="B96" s="12" t="s">
        <v>148</v>
      </c>
      <c r="C96" s="12" t="s">
        <v>85</v>
      </c>
      <c r="D96" s="12" t="s">
        <v>547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31">
        <v>632</v>
      </c>
      <c r="L96" s="232">
        <f t="shared" si="26"/>
        <v>98.01</v>
      </c>
      <c r="M96" s="10">
        <f t="shared" si="27"/>
        <v>97.029899999999998</v>
      </c>
      <c r="O96" s="230">
        <v>45147</v>
      </c>
      <c r="P96" s="12" t="s">
        <v>36</v>
      </c>
      <c r="Q96" s="12" t="s">
        <v>37</v>
      </c>
      <c r="R96" s="12" t="s">
        <v>501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4">
        <v>659</v>
      </c>
      <c r="AA96" s="232">
        <f t="shared" si="30"/>
        <v>196.02</v>
      </c>
      <c r="AB96" s="10">
        <f t="shared" si="31"/>
        <v>194.0598</v>
      </c>
    </row>
    <row r="97" spans="1:28" x14ac:dyDescent="0.25">
      <c r="A97" s="230">
        <v>45128</v>
      </c>
      <c r="B97" s="12" t="s">
        <v>148</v>
      </c>
      <c r="C97" s="12" t="s">
        <v>43</v>
      </c>
      <c r="D97" s="12" t="s">
        <v>501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31">
        <v>641</v>
      </c>
      <c r="L97" s="232">
        <f t="shared" si="26"/>
        <v>147.01499999999999</v>
      </c>
      <c r="M97" s="10">
        <f t="shared" si="27"/>
        <v>145.54485</v>
      </c>
      <c r="O97" s="230">
        <v>45149</v>
      </c>
      <c r="P97" s="12" t="s">
        <v>57</v>
      </c>
      <c r="Q97" s="12" t="s">
        <v>85</v>
      </c>
      <c r="R97" s="12" t="s">
        <v>501</v>
      </c>
      <c r="S97" s="12" t="s">
        <v>518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31">
        <v>660</v>
      </c>
      <c r="AA97" s="232">
        <f t="shared" si="30"/>
        <v>147.01499999999999</v>
      </c>
      <c r="AB97" s="10">
        <f t="shared" si="31"/>
        <v>145.54485</v>
      </c>
    </row>
    <row r="98" spans="1:28" x14ac:dyDescent="0.25">
      <c r="A98" s="230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31"/>
      <c r="L98" s="232">
        <f t="shared" si="26"/>
        <v>0</v>
      </c>
      <c r="M98" s="10">
        <f t="shared" si="27"/>
        <v>0</v>
      </c>
      <c r="O98" s="230">
        <v>45149</v>
      </c>
      <c r="P98" s="12" t="s">
        <v>36</v>
      </c>
      <c r="Q98" s="12" t="s">
        <v>37</v>
      </c>
      <c r="R98" s="12" t="s">
        <v>501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4">
        <v>659</v>
      </c>
      <c r="AA98" s="232">
        <f t="shared" si="30"/>
        <v>147.01499999999999</v>
      </c>
      <c r="AB98" s="10">
        <f t="shared" si="31"/>
        <v>145.54485</v>
      </c>
    </row>
    <row r="99" spans="1:28" x14ac:dyDescent="0.25">
      <c r="A99" s="230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31"/>
      <c r="L99" s="232">
        <f t="shared" si="26"/>
        <v>0</v>
      </c>
      <c r="M99" s="10">
        <f t="shared" si="27"/>
        <v>0</v>
      </c>
      <c r="O99" s="230">
        <v>45152</v>
      </c>
      <c r="P99" s="12" t="s">
        <v>57</v>
      </c>
      <c r="Q99" s="12" t="s">
        <v>85</v>
      </c>
      <c r="R99" s="12" t="s">
        <v>501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31">
        <v>660</v>
      </c>
      <c r="AA99" s="232">
        <f t="shared" si="30"/>
        <v>171.51750000000001</v>
      </c>
      <c r="AB99" s="10">
        <f t="shared" si="31"/>
        <v>169.80232500000002</v>
      </c>
    </row>
    <row r="100" spans="1:28" x14ac:dyDescent="0.25">
      <c r="A100" s="230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31"/>
      <c r="L100" s="232">
        <f t="shared" si="26"/>
        <v>0</v>
      </c>
      <c r="M100" s="10">
        <f t="shared" si="27"/>
        <v>0</v>
      </c>
      <c r="O100" s="230">
        <v>45152</v>
      </c>
      <c r="P100" s="12" t="s">
        <v>36</v>
      </c>
      <c r="Q100" s="12" t="s">
        <v>37</v>
      </c>
      <c r="R100" s="12" t="s">
        <v>501</v>
      </c>
      <c r="S100" s="12" t="s">
        <v>548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4">
        <v>659</v>
      </c>
      <c r="AA100" s="232">
        <f t="shared" si="30"/>
        <v>439.05499999999995</v>
      </c>
      <c r="AB100" s="10">
        <f t="shared" si="31"/>
        <v>434.66444999999993</v>
      </c>
    </row>
    <row r="101" spans="1:28" x14ac:dyDescent="0.25">
      <c r="A101" s="230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31"/>
      <c r="L101" s="232">
        <f t="shared" si="26"/>
        <v>0</v>
      </c>
      <c r="M101" s="10">
        <f t="shared" si="27"/>
        <v>0</v>
      </c>
      <c r="O101" s="230">
        <v>45153</v>
      </c>
      <c r="P101" s="12" t="s">
        <v>36</v>
      </c>
      <c r="Q101" s="12" t="s">
        <v>37</v>
      </c>
      <c r="R101" s="12" t="s">
        <v>334</v>
      </c>
      <c r="S101" s="12" t="s">
        <v>495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4">
        <v>659</v>
      </c>
      <c r="AA101" s="232">
        <f t="shared" si="30"/>
        <v>294.02999999999997</v>
      </c>
      <c r="AB101" s="10">
        <f t="shared" si="31"/>
        <v>291.08969999999999</v>
      </c>
    </row>
    <row r="102" spans="1:28" x14ac:dyDescent="0.25">
      <c r="A102" s="230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31"/>
      <c r="L102" s="232">
        <f t="shared" si="26"/>
        <v>0</v>
      </c>
      <c r="M102" s="10">
        <f t="shared" si="27"/>
        <v>0</v>
      </c>
      <c r="O102" s="230">
        <v>45153</v>
      </c>
      <c r="P102" s="12" t="s">
        <v>57</v>
      </c>
      <c r="Q102" s="12" t="s">
        <v>85</v>
      </c>
      <c r="R102" s="12" t="s">
        <v>501</v>
      </c>
      <c r="S102" s="12" t="s">
        <v>518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31">
        <v>660</v>
      </c>
      <c r="AA102" s="232">
        <f t="shared" si="30"/>
        <v>147.01499999999999</v>
      </c>
      <c r="AB102" s="10">
        <f t="shared" si="31"/>
        <v>145.54485</v>
      </c>
    </row>
    <row r="103" spans="1:28" x14ac:dyDescent="0.25">
      <c r="A103" s="230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31"/>
      <c r="L103" s="232">
        <f t="shared" si="26"/>
        <v>0</v>
      </c>
      <c r="M103" s="10">
        <f t="shared" si="27"/>
        <v>0</v>
      </c>
      <c r="O103" s="230">
        <v>45154</v>
      </c>
      <c r="P103" s="12" t="s">
        <v>36</v>
      </c>
      <c r="Q103" s="12" t="s">
        <v>37</v>
      </c>
      <c r="R103" s="12" t="s">
        <v>501</v>
      </c>
      <c r="S103" s="12" t="s">
        <v>549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4">
        <v>659</v>
      </c>
      <c r="AA103" s="232">
        <f t="shared" si="30"/>
        <v>135.22399999999999</v>
      </c>
      <c r="AB103" s="10">
        <f t="shared" si="31"/>
        <v>133.87175999999999</v>
      </c>
    </row>
    <row r="104" spans="1:28" x14ac:dyDescent="0.25">
      <c r="A104" s="230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31"/>
      <c r="L104" s="232">
        <f t="shared" si="26"/>
        <v>0</v>
      </c>
      <c r="M104" s="10">
        <f t="shared" si="27"/>
        <v>0</v>
      </c>
      <c r="O104" s="230">
        <v>45156</v>
      </c>
      <c r="P104" s="12" t="s">
        <v>36</v>
      </c>
      <c r="Q104" s="12" t="s">
        <v>37</v>
      </c>
      <c r="R104" s="12" t="s">
        <v>501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4">
        <v>659</v>
      </c>
      <c r="AA104" s="232">
        <f t="shared" si="30"/>
        <v>147.01499999999999</v>
      </c>
      <c r="AB104" s="10">
        <f t="shared" si="31"/>
        <v>145.54485</v>
      </c>
    </row>
    <row r="105" spans="1:28" x14ac:dyDescent="0.25">
      <c r="A105" s="230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31"/>
      <c r="L105" s="232">
        <f t="shared" si="26"/>
        <v>0</v>
      </c>
      <c r="M105" s="10">
        <f t="shared" si="27"/>
        <v>0</v>
      </c>
      <c r="O105" s="230">
        <v>45156</v>
      </c>
      <c r="P105" s="12" t="s">
        <v>57</v>
      </c>
      <c r="Q105" s="12" t="s">
        <v>85</v>
      </c>
      <c r="R105" s="12" t="s">
        <v>501</v>
      </c>
      <c r="S105" s="12" t="s">
        <v>517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31">
        <v>660</v>
      </c>
      <c r="AA105" s="232">
        <f t="shared" si="30"/>
        <v>145.22399999999999</v>
      </c>
      <c r="AB105" s="10">
        <f t="shared" si="31"/>
        <v>143.77176</v>
      </c>
    </row>
    <row r="106" spans="1:28" x14ac:dyDescent="0.25">
      <c r="A106" s="230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31"/>
      <c r="L106" s="232">
        <f t="shared" si="26"/>
        <v>0</v>
      </c>
      <c r="M106" s="10">
        <f t="shared" si="27"/>
        <v>0</v>
      </c>
      <c r="O106" s="230">
        <v>45157</v>
      </c>
      <c r="P106" s="12" t="s">
        <v>36</v>
      </c>
      <c r="Q106" s="12" t="s">
        <v>37</v>
      </c>
      <c r="R106" s="12" t="s">
        <v>501</v>
      </c>
      <c r="S106" s="12" t="s">
        <v>550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4">
        <v>659</v>
      </c>
      <c r="AA106" s="232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30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3"/>
      <c r="J107" s="55">
        <f t="shared" si="25"/>
        <v>0</v>
      </c>
      <c r="K107" s="231"/>
      <c r="L107" s="232">
        <f t="shared" si="26"/>
        <v>0</v>
      </c>
      <c r="M107" s="10">
        <f t="shared" si="27"/>
        <v>0</v>
      </c>
      <c r="O107" s="230">
        <v>45158</v>
      </c>
      <c r="P107" s="12" t="s">
        <v>57</v>
      </c>
      <c r="Q107" s="12" t="s">
        <v>85</v>
      </c>
      <c r="R107" s="12" t="s">
        <v>551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31">
        <v>660</v>
      </c>
      <c r="AA107" s="232">
        <f t="shared" si="30"/>
        <v>98.01</v>
      </c>
      <c r="AB107" s="10">
        <f t="shared" si="31"/>
        <v>97.029899999999998</v>
      </c>
    </row>
    <row r="108" spans="1:28" x14ac:dyDescent="0.25">
      <c r="A108" s="230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3"/>
      <c r="J108" s="55">
        <f t="shared" si="25"/>
        <v>0</v>
      </c>
      <c r="K108" s="231"/>
      <c r="L108" s="232">
        <f t="shared" si="26"/>
        <v>0</v>
      </c>
      <c r="M108" s="10">
        <f t="shared" si="27"/>
        <v>0</v>
      </c>
      <c r="O108" s="230">
        <v>45160</v>
      </c>
      <c r="P108" s="12" t="s">
        <v>36</v>
      </c>
      <c r="Q108" s="12" t="s">
        <v>37</v>
      </c>
      <c r="R108" s="12" t="s">
        <v>552</v>
      </c>
      <c r="S108" s="12" t="s">
        <v>495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3"/>
      <c r="Y108" s="55">
        <f t="shared" si="29"/>
        <v>291.06</v>
      </c>
      <c r="Z108" s="231">
        <v>675</v>
      </c>
      <c r="AA108" s="232">
        <f t="shared" si="30"/>
        <v>294.02999999999997</v>
      </c>
      <c r="AB108" s="10">
        <f t="shared" si="31"/>
        <v>291.08969999999999</v>
      </c>
    </row>
    <row r="109" spans="1:28" x14ac:dyDescent="0.25">
      <c r="A109" s="230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31"/>
      <c r="L109" s="232">
        <f t="shared" si="26"/>
        <v>0</v>
      </c>
      <c r="M109" s="10">
        <f t="shared" si="27"/>
        <v>0</v>
      </c>
      <c r="O109" s="230">
        <v>45163</v>
      </c>
      <c r="P109" s="12" t="s">
        <v>57</v>
      </c>
      <c r="Q109" s="12" t="s">
        <v>85</v>
      </c>
      <c r="R109" s="12" t="s">
        <v>501</v>
      </c>
      <c r="S109" s="12" t="s">
        <v>549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3">
        <v>90</v>
      </c>
      <c r="Y109" s="55">
        <f t="shared" si="29"/>
        <v>232.84799999999998</v>
      </c>
      <c r="Z109" s="231">
        <v>674</v>
      </c>
      <c r="AA109" s="232">
        <f t="shared" si="30"/>
        <v>145.22399999999999</v>
      </c>
      <c r="AB109" s="10">
        <f t="shared" si="31"/>
        <v>143.77176</v>
      </c>
    </row>
    <row r="110" spans="1:28" x14ac:dyDescent="0.25">
      <c r="A110" s="230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31"/>
      <c r="L110" s="232">
        <f t="shared" si="26"/>
        <v>0</v>
      </c>
      <c r="M110" s="10">
        <f t="shared" si="27"/>
        <v>0</v>
      </c>
      <c r="O110" s="230">
        <v>45168</v>
      </c>
      <c r="P110" s="12" t="s">
        <v>36</v>
      </c>
      <c r="Q110" s="12" t="s">
        <v>37</v>
      </c>
      <c r="R110" s="12" t="s">
        <v>501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31">
        <v>675</v>
      </c>
      <c r="AA110" s="232">
        <f t="shared" si="30"/>
        <v>147.01499999999999</v>
      </c>
      <c r="AB110" s="10">
        <f t="shared" si="31"/>
        <v>145.54485</v>
      </c>
    </row>
    <row r="111" spans="1:28" x14ac:dyDescent="0.25">
      <c r="A111" s="230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31"/>
      <c r="L111" s="232">
        <f t="shared" si="26"/>
        <v>0</v>
      </c>
      <c r="M111" s="10">
        <f t="shared" si="27"/>
        <v>0</v>
      </c>
      <c r="O111" s="230">
        <v>45159</v>
      </c>
      <c r="P111" s="12" t="s">
        <v>57</v>
      </c>
      <c r="Q111" s="12" t="s">
        <v>85</v>
      </c>
      <c r="R111" s="12" t="s">
        <v>501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31">
        <v>674</v>
      </c>
      <c r="AA111" s="232">
        <f t="shared" si="30"/>
        <v>147.01499999999999</v>
      </c>
      <c r="AB111" s="10">
        <f t="shared" si="31"/>
        <v>145.54485</v>
      </c>
    </row>
    <row r="112" spans="1:28" x14ac:dyDescent="0.25">
      <c r="A112" s="230"/>
      <c r="B112" s="12"/>
      <c r="C112" s="12"/>
      <c r="D112" s="12"/>
      <c r="E112" s="12"/>
      <c r="F112" s="55"/>
      <c r="G112" s="55"/>
      <c r="H112" s="55"/>
      <c r="I112" s="12"/>
      <c r="J112" s="55"/>
      <c r="K112" s="231"/>
      <c r="L112" s="231"/>
      <c r="M112" s="10"/>
      <c r="O112" s="230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31"/>
      <c r="AA112" s="232">
        <f t="shared" si="30"/>
        <v>0</v>
      </c>
      <c r="AB112" s="10">
        <f t="shared" si="31"/>
        <v>0</v>
      </c>
    </row>
    <row r="113" spans="1:28" x14ac:dyDescent="0.25">
      <c r="A113" s="230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523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30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31"/>
      <c r="AA113" s="231"/>
      <c r="AB113" s="10"/>
    </row>
    <row r="114" spans="1:28" x14ac:dyDescent="0.25">
      <c r="A114" s="230"/>
      <c r="B114" s="12"/>
      <c r="C114" s="12"/>
      <c r="D114" s="12"/>
      <c r="E114" s="12"/>
      <c r="F114" s="24" t="s">
        <v>524</v>
      </c>
      <c r="G114" s="234">
        <f>G113*0.99</f>
        <v>661.5675</v>
      </c>
      <c r="H114" s="234"/>
      <c r="I114" s="8"/>
      <c r="J114" s="8"/>
      <c r="K114" s="10"/>
      <c r="L114" s="10"/>
      <c r="M114" s="10"/>
      <c r="O114" s="230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523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37" t="s">
        <v>65</v>
      </c>
      <c r="G115" s="337"/>
      <c r="H115" s="337"/>
      <c r="I115" s="337"/>
      <c r="J115" s="235"/>
      <c r="K115" s="236">
        <f>G114-J113</f>
        <v>6.6825000000000045</v>
      </c>
      <c r="L115" s="237"/>
      <c r="M115" s="44"/>
      <c r="O115" s="230"/>
      <c r="P115" s="12"/>
      <c r="Q115" s="12"/>
      <c r="R115" s="12"/>
      <c r="S115" s="12"/>
      <c r="T115" s="12"/>
      <c r="U115" s="24" t="s">
        <v>524</v>
      </c>
      <c r="V115" s="234">
        <f>V114*0.99</f>
        <v>4131.1215000000002</v>
      </c>
      <c r="W115" s="234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37" t="s">
        <v>65</v>
      </c>
      <c r="V116" s="337"/>
      <c r="W116" s="337"/>
      <c r="X116" s="337"/>
      <c r="Y116" s="235"/>
      <c r="Z116" s="236">
        <f>V115-Y114</f>
        <v>41.728499999999713</v>
      </c>
      <c r="AA116" s="237"/>
      <c r="AB116" s="44"/>
    </row>
    <row r="123" spans="1:28" ht="26.25" x14ac:dyDescent="0.4">
      <c r="B123" s="336" t="s">
        <v>141</v>
      </c>
      <c r="C123" s="336"/>
      <c r="D123" s="336"/>
      <c r="E123" s="336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9" t="s">
        <v>509</v>
      </c>
      <c r="H124" s="229" t="s">
        <v>510</v>
      </c>
      <c r="I124" s="4" t="s">
        <v>329</v>
      </c>
      <c r="J124" s="4" t="s">
        <v>511</v>
      </c>
      <c r="K124" s="4" t="s">
        <v>11</v>
      </c>
      <c r="L124" s="4" t="s">
        <v>553</v>
      </c>
      <c r="M124" s="4" t="s">
        <v>513</v>
      </c>
      <c r="P124" s="336" t="s">
        <v>244</v>
      </c>
      <c r="Q124" s="336"/>
      <c r="R124" s="336"/>
      <c r="S124" s="336"/>
      <c r="T124" s="336"/>
    </row>
    <row r="125" spans="1:28" x14ac:dyDescent="0.25">
      <c r="A125" s="230">
        <v>45175</v>
      </c>
      <c r="B125" s="12" t="s">
        <v>29</v>
      </c>
      <c r="C125" s="12" t="s">
        <v>85</v>
      </c>
      <c r="D125" s="12" t="s">
        <v>495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3">
        <v>697</v>
      </c>
      <c r="L125" s="232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9" t="s">
        <v>509</v>
      </c>
      <c r="W125" s="229" t="s">
        <v>510</v>
      </c>
      <c r="X125" s="4" t="s">
        <v>329</v>
      </c>
      <c r="Y125" s="4" t="s">
        <v>511</v>
      </c>
      <c r="Z125" s="4" t="s">
        <v>11</v>
      </c>
      <c r="AA125" s="4" t="s">
        <v>512</v>
      </c>
      <c r="AB125" s="4" t="s">
        <v>513</v>
      </c>
    </row>
    <row r="126" spans="1:28" x14ac:dyDescent="0.25">
      <c r="A126" s="230">
        <v>45176</v>
      </c>
      <c r="B126" s="12" t="s">
        <v>29</v>
      </c>
      <c r="C126" s="12" t="s">
        <v>85</v>
      </c>
      <c r="D126" s="12" t="s">
        <v>495</v>
      </c>
      <c r="E126" s="12" t="s">
        <v>554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3">
        <v>697</v>
      </c>
      <c r="L126" s="232">
        <f t="shared" si="34"/>
        <v>135.22399999999999</v>
      </c>
      <c r="M126" s="10">
        <f t="shared" si="35"/>
        <v>133.87175999999999</v>
      </c>
      <c r="O126" s="249">
        <v>45205</v>
      </c>
      <c r="P126" s="187" t="s">
        <v>125</v>
      </c>
      <c r="Q126" s="187" t="s">
        <v>32</v>
      </c>
      <c r="R126" s="187" t="s">
        <v>555</v>
      </c>
      <c r="S126" s="187" t="s">
        <v>556</v>
      </c>
      <c r="T126" s="187"/>
      <c r="U126" s="250">
        <v>340</v>
      </c>
      <c r="V126" s="250">
        <f t="shared" ref="V126:W145" si="36">U126*0.99</f>
        <v>336.6</v>
      </c>
      <c r="W126" s="250">
        <f t="shared" si="36"/>
        <v>333.23400000000004</v>
      </c>
      <c r="X126" s="250">
        <v>170</v>
      </c>
      <c r="Y126" s="250">
        <f t="shared" ref="Y126:Y145" si="37">W126*0.96</f>
        <v>319.90464000000003</v>
      </c>
      <c r="Z126" s="251">
        <v>735</v>
      </c>
      <c r="AA126" s="252">
        <f t="shared" ref="AA126:AA133" si="38">W126-X126</f>
        <v>163.23400000000004</v>
      </c>
      <c r="AB126" s="250">
        <f t="shared" ref="AB126:AB133" si="39">AA126*0.96</f>
        <v>156.70464000000004</v>
      </c>
    </row>
    <row r="127" spans="1:28" x14ac:dyDescent="0.25">
      <c r="A127" s="230">
        <v>45177</v>
      </c>
      <c r="B127" s="12" t="s">
        <v>148</v>
      </c>
      <c r="C127" s="12" t="s">
        <v>85</v>
      </c>
      <c r="D127" s="12" t="s">
        <v>495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3">
        <v>697</v>
      </c>
      <c r="L127" s="232">
        <f t="shared" si="34"/>
        <v>171.51750000000001</v>
      </c>
      <c r="M127" s="10">
        <f t="shared" si="35"/>
        <v>169.80232500000002</v>
      </c>
      <c r="O127" s="249">
        <v>45208</v>
      </c>
      <c r="P127" s="187" t="s">
        <v>557</v>
      </c>
      <c r="Q127" s="187" t="s">
        <v>32</v>
      </c>
      <c r="R127" s="187" t="s">
        <v>558</v>
      </c>
      <c r="S127" s="187" t="s">
        <v>549</v>
      </c>
      <c r="T127" s="187"/>
      <c r="U127" s="250">
        <v>240</v>
      </c>
      <c r="V127" s="250">
        <f t="shared" si="36"/>
        <v>237.6</v>
      </c>
      <c r="W127" s="250">
        <f t="shared" si="36"/>
        <v>235.22399999999999</v>
      </c>
      <c r="X127" s="250"/>
      <c r="Y127" s="250">
        <f t="shared" si="37"/>
        <v>225.81503999999998</v>
      </c>
      <c r="Z127" s="251">
        <v>735</v>
      </c>
      <c r="AA127" s="252">
        <f t="shared" si="38"/>
        <v>235.22399999999999</v>
      </c>
      <c r="AB127" s="250">
        <f t="shared" si="39"/>
        <v>225.81503999999998</v>
      </c>
    </row>
    <row r="128" spans="1:28" x14ac:dyDescent="0.25">
      <c r="A128" s="230">
        <v>45177</v>
      </c>
      <c r="B128" s="12" t="s">
        <v>148</v>
      </c>
      <c r="C128" s="12" t="s">
        <v>85</v>
      </c>
      <c r="D128" s="12" t="s">
        <v>559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3">
        <v>697</v>
      </c>
      <c r="L128" s="232">
        <f t="shared" si="34"/>
        <v>39.204000000000001</v>
      </c>
      <c r="M128" s="10">
        <f t="shared" si="35"/>
        <v>38.811959999999999</v>
      </c>
      <c r="O128" s="249">
        <v>45211</v>
      </c>
      <c r="P128" s="187" t="s">
        <v>143</v>
      </c>
      <c r="Q128" s="187" t="s">
        <v>37</v>
      </c>
      <c r="R128" s="187" t="s">
        <v>555</v>
      </c>
      <c r="S128" s="187" t="s">
        <v>556</v>
      </c>
      <c r="T128" s="187"/>
      <c r="U128" s="250">
        <v>340</v>
      </c>
      <c r="V128" s="250">
        <f t="shared" si="36"/>
        <v>336.6</v>
      </c>
      <c r="W128" s="250">
        <f t="shared" si="36"/>
        <v>333.23400000000004</v>
      </c>
      <c r="X128" s="250">
        <v>170</v>
      </c>
      <c r="Y128" s="250">
        <f t="shared" si="37"/>
        <v>319.90464000000003</v>
      </c>
      <c r="Z128" s="251">
        <v>736</v>
      </c>
      <c r="AA128" s="252">
        <f t="shared" si="38"/>
        <v>163.23400000000004</v>
      </c>
      <c r="AB128" s="250">
        <f t="shared" si="39"/>
        <v>156.70464000000004</v>
      </c>
    </row>
    <row r="129" spans="1:28" x14ac:dyDescent="0.25">
      <c r="A129" s="230">
        <v>45156</v>
      </c>
      <c r="B129" s="12" t="s">
        <v>29</v>
      </c>
      <c r="C129" s="12" t="s">
        <v>85</v>
      </c>
      <c r="D129" s="12" t="s">
        <v>495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3">
        <v>697</v>
      </c>
      <c r="L129" s="232">
        <f t="shared" si="34"/>
        <v>171.51750000000001</v>
      </c>
      <c r="M129" s="10">
        <f t="shared" si="35"/>
        <v>169.80232500000002</v>
      </c>
      <c r="O129" s="249"/>
      <c r="P129" s="187"/>
      <c r="Q129" s="187"/>
      <c r="R129" s="187"/>
      <c r="S129" s="187"/>
      <c r="T129" s="187"/>
      <c r="U129" s="250"/>
      <c r="V129" s="250">
        <f t="shared" si="36"/>
        <v>0</v>
      </c>
      <c r="W129" s="250">
        <f t="shared" si="36"/>
        <v>0</v>
      </c>
      <c r="X129" s="250"/>
      <c r="Y129" s="250">
        <f t="shared" si="37"/>
        <v>0</v>
      </c>
      <c r="Z129" s="251"/>
      <c r="AA129" s="252">
        <f t="shared" si="38"/>
        <v>0</v>
      </c>
      <c r="AB129" s="250">
        <f t="shared" si="39"/>
        <v>0</v>
      </c>
    </row>
    <row r="130" spans="1:28" x14ac:dyDescent="0.25">
      <c r="A130" s="230">
        <v>45187</v>
      </c>
      <c r="B130" s="12" t="s">
        <v>143</v>
      </c>
      <c r="C130" s="12" t="s">
        <v>37</v>
      </c>
      <c r="D130" s="12" t="s">
        <v>495</v>
      </c>
      <c r="E130" s="12" t="s">
        <v>533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3">
        <v>698</v>
      </c>
      <c r="L130" s="232">
        <f t="shared" si="34"/>
        <v>539.05499999999995</v>
      </c>
      <c r="M130" s="10">
        <f t="shared" si="35"/>
        <v>533.66444999999999</v>
      </c>
      <c r="O130" s="249">
        <v>45212</v>
      </c>
      <c r="P130" s="187" t="s">
        <v>143</v>
      </c>
      <c r="Q130" s="187" t="s">
        <v>37</v>
      </c>
      <c r="R130" s="187" t="s">
        <v>558</v>
      </c>
      <c r="S130" s="187" t="s">
        <v>28</v>
      </c>
      <c r="T130" s="187"/>
      <c r="U130" s="250">
        <v>150</v>
      </c>
      <c r="V130" s="250">
        <f t="shared" si="36"/>
        <v>148.5</v>
      </c>
      <c r="W130" s="250">
        <f t="shared" si="36"/>
        <v>147.01499999999999</v>
      </c>
      <c r="X130" s="250"/>
      <c r="Y130" s="250">
        <f t="shared" si="37"/>
        <v>141.13439999999997</v>
      </c>
      <c r="Z130" s="251">
        <v>736</v>
      </c>
      <c r="AA130" s="252">
        <f t="shared" si="38"/>
        <v>147.01499999999999</v>
      </c>
      <c r="AB130" s="250">
        <f t="shared" si="39"/>
        <v>141.13439999999997</v>
      </c>
    </row>
    <row r="131" spans="1:28" x14ac:dyDescent="0.25">
      <c r="A131" s="230">
        <v>45187</v>
      </c>
      <c r="B131" s="12" t="s">
        <v>143</v>
      </c>
      <c r="C131" s="12" t="s">
        <v>37</v>
      </c>
      <c r="D131" s="12" t="s">
        <v>560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3">
        <v>698</v>
      </c>
      <c r="L131" s="232">
        <f t="shared" si="34"/>
        <v>41.164200000000001</v>
      </c>
      <c r="M131" s="10">
        <f t="shared" si="35"/>
        <v>40.752558000000001</v>
      </c>
      <c r="O131" s="249">
        <v>45215</v>
      </c>
      <c r="P131" s="187" t="s">
        <v>143</v>
      </c>
      <c r="Q131" s="187" t="s">
        <v>37</v>
      </c>
      <c r="R131" s="187" t="s">
        <v>558</v>
      </c>
      <c r="S131" s="187" t="s">
        <v>561</v>
      </c>
      <c r="T131" s="187"/>
      <c r="U131" s="250">
        <v>550</v>
      </c>
      <c r="V131" s="250">
        <f t="shared" si="36"/>
        <v>544.5</v>
      </c>
      <c r="W131" s="250">
        <f t="shared" si="36"/>
        <v>539.05499999999995</v>
      </c>
      <c r="X131" s="250">
        <v>270</v>
      </c>
      <c r="Y131" s="250">
        <f t="shared" si="37"/>
        <v>517.49279999999999</v>
      </c>
      <c r="Z131" s="251">
        <v>736</v>
      </c>
      <c r="AA131" s="252">
        <f t="shared" si="38"/>
        <v>269.05499999999995</v>
      </c>
      <c r="AB131" s="250">
        <f t="shared" si="39"/>
        <v>258.29279999999994</v>
      </c>
    </row>
    <row r="132" spans="1:28" x14ac:dyDescent="0.25">
      <c r="A132" s="230">
        <v>45187</v>
      </c>
      <c r="B132" s="12" t="s">
        <v>143</v>
      </c>
      <c r="C132" s="12" t="s">
        <v>37</v>
      </c>
      <c r="D132" s="12" t="s">
        <v>559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3">
        <v>698</v>
      </c>
      <c r="L132" s="232">
        <f t="shared" si="34"/>
        <v>44.104499999999994</v>
      </c>
      <c r="M132" s="10">
        <f t="shared" si="35"/>
        <v>43.663454999999992</v>
      </c>
      <c r="O132" s="249">
        <v>45216</v>
      </c>
      <c r="P132" s="187" t="s">
        <v>143</v>
      </c>
      <c r="Q132" s="187" t="s">
        <v>37</v>
      </c>
      <c r="R132" s="187" t="s">
        <v>562</v>
      </c>
      <c r="S132" s="187" t="s">
        <v>556</v>
      </c>
      <c r="T132" s="187"/>
      <c r="U132" s="250">
        <v>340</v>
      </c>
      <c r="V132" s="250">
        <f t="shared" si="36"/>
        <v>336.6</v>
      </c>
      <c r="W132" s="250">
        <f t="shared" si="36"/>
        <v>333.23400000000004</v>
      </c>
      <c r="X132" s="250">
        <v>170</v>
      </c>
      <c r="Y132" s="250">
        <f t="shared" si="37"/>
        <v>319.90464000000003</v>
      </c>
      <c r="Z132" s="251">
        <v>736</v>
      </c>
      <c r="AA132" s="252">
        <f t="shared" si="38"/>
        <v>163.23400000000004</v>
      </c>
      <c r="AB132" s="250">
        <f t="shared" si="39"/>
        <v>156.70464000000004</v>
      </c>
    </row>
    <row r="133" spans="1:28" x14ac:dyDescent="0.25">
      <c r="A133" s="230">
        <v>44825</v>
      </c>
      <c r="B133" s="12" t="s">
        <v>125</v>
      </c>
      <c r="C133" s="12" t="s">
        <v>32</v>
      </c>
      <c r="D133" s="12" t="s">
        <v>349</v>
      </c>
      <c r="E133" s="12" t="s">
        <v>491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31"/>
      <c r="L133" s="232">
        <f t="shared" si="34"/>
        <v>147.01499999999999</v>
      </c>
      <c r="M133" s="10">
        <f t="shared" ref="M133:M143" si="41">L133*0.96</f>
        <v>141.13439999999997</v>
      </c>
      <c r="O133" s="249">
        <v>45217</v>
      </c>
      <c r="P133" s="187" t="s">
        <v>143</v>
      </c>
      <c r="Q133" s="187" t="s">
        <v>37</v>
      </c>
      <c r="R133" s="187" t="s">
        <v>563</v>
      </c>
      <c r="S133" s="187" t="s">
        <v>491</v>
      </c>
      <c r="T133" s="187"/>
      <c r="U133" s="250">
        <v>150</v>
      </c>
      <c r="V133" s="250">
        <f t="shared" si="36"/>
        <v>148.5</v>
      </c>
      <c r="W133" s="250">
        <f t="shared" si="36"/>
        <v>147.01499999999999</v>
      </c>
      <c r="X133" s="250"/>
      <c r="Y133" s="250">
        <f t="shared" si="37"/>
        <v>141.13439999999997</v>
      </c>
      <c r="Z133" s="251">
        <v>736</v>
      </c>
      <c r="AA133" s="252">
        <f t="shared" si="38"/>
        <v>147.01499999999999</v>
      </c>
      <c r="AB133" s="250">
        <f t="shared" si="39"/>
        <v>141.13439999999997</v>
      </c>
    </row>
    <row r="134" spans="1:28" x14ac:dyDescent="0.25">
      <c r="A134" s="230">
        <v>45191</v>
      </c>
      <c r="B134" s="12" t="s">
        <v>125</v>
      </c>
      <c r="C134" s="12" t="s">
        <v>32</v>
      </c>
      <c r="D134" s="12" t="s">
        <v>495</v>
      </c>
      <c r="E134" s="12" t="s">
        <v>452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31"/>
      <c r="L134" s="232">
        <f t="shared" si="34"/>
        <v>144.62700000000001</v>
      </c>
      <c r="M134" s="10">
        <f t="shared" si="41"/>
        <v>138.84192000000002</v>
      </c>
      <c r="O134" s="249"/>
      <c r="P134" s="187"/>
      <c r="Q134" s="187"/>
      <c r="R134" s="187"/>
      <c r="S134" s="187"/>
      <c r="T134" s="187"/>
      <c r="U134" s="250"/>
      <c r="V134" s="250">
        <f t="shared" si="36"/>
        <v>0</v>
      </c>
      <c r="W134" s="250">
        <f t="shared" si="36"/>
        <v>0</v>
      </c>
      <c r="X134" s="250"/>
      <c r="Y134" s="250">
        <f t="shared" si="37"/>
        <v>0</v>
      </c>
      <c r="Z134" s="251"/>
      <c r="AA134" s="252"/>
      <c r="AB134" s="250"/>
    </row>
    <row r="135" spans="1:28" x14ac:dyDescent="0.25">
      <c r="A135" s="230">
        <v>45192</v>
      </c>
      <c r="B135" s="12" t="s">
        <v>29</v>
      </c>
      <c r="C135" s="12" t="s">
        <v>85</v>
      </c>
      <c r="D135" s="12" t="s">
        <v>495</v>
      </c>
      <c r="E135" s="12" t="s">
        <v>549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31"/>
      <c r="L135" s="232">
        <f t="shared" si="34"/>
        <v>135.22399999999999</v>
      </c>
      <c r="M135" s="10">
        <f t="shared" si="41"/>
        <v>129.81503999999998</v>
      </c>
      <c r="O135" s="249">
        <v>45218</v>
      </c>
      <c r="P135" s="187" t="s">
        <v>143</v>
      </c>
      <c r="Q135" s="187" t="s">
        <v>37</v>
      </c>
      <c r="R135" s="187" t="s">
        <v>558</v>
      </c>
      <c r="S135" s="187" t="s">
        <v>203</v>
      </c>
      <c r="T135" s="187"/>
      <c r="U135" s="250">
        <v>670</v>
      </c>
      <c r="V135" s="250">
        <f t="shared" si="36"/>
        <v>663.3</v>
      </c>
      <c r="W135" s="250">
        <f t="shared" si="36"/>
        <v>656.66699999999992</v>
      </c>
      <c r="X135" s="250">
        <v>330</v>
      </c>
      <c r="Y135" s="250">
        <f t="shared" si="37"/>
        <v>630.40031999999985</v>
      </c>
      <c r="Z135" s="251">
        <v>736</v>
      </c>
      <c r="AA135" s="252">
        <f t="shared" ref="AA135:AA145" si="42">W135-X135</f>
        <v>326.66699999999992</v>
      </c>
      <c r="AB135" s="250">
        <f t="shared" ref="AB135:AB145" si="43">AA135*0.96</f>
        <v>313.6003199999999</v>
      </c>
    </row>
    <row r="136" spans="1:28" x14ac:dyDescent="0.25">
      <c r="A136" s="254">
        <v>45194</v>
      </c>
      <c r="B136" s="63" t="s">
        <v>29</v>
      </c>
      <c r="C136" s="63" t="s">
        <v>85</v>
      </c>
      <c r="D136" s="63" t="s">
        <v>564</v>
      </c>
      <c r="E136" s="63"/>
      <c r="F136" s="255">
        <v>100</v>
      </c>
      <c r="G136" s="255">
        <f t="shared" si="32"/>
        <v>99</v>
      </c>
      <c r="H136" s="255">
        <f t="shared" si="32"/>
        <v>98.01</v>
      </c>
      <c r="I136" s="255"/>
      <c r="J136" s="255">
        <f t="shared" si="40"/>
        <v>94.089600000000004</v>
      </c>
      <c r="K136" s="256">
        <v>737</v>
      </c>
      <c r="L136" s="257">
        <f t="shared" si="34"/>
        <v>98.01</v>
      </c>
      <c r="M136" s="255">
        <f t="shared" si="41"/>
        <v>94.089600000000004</v>
      </c>
      <c r="O136" s="249">
        <v>45218</v>
      </c>
      <c r="P136" s="187" t="s">
        <v>125</v>
      </c>
      <c r="Q136" s="187" t="s">
        <v>32</v>
      </c>
      <c r="R136" s="187" t="s">
        <v>558</v>
      </c>
      <c r="S136" s="187" t="s">
        <v>452</v>
      </c>
      <c r="T136" s="187"/>
      <c r="U136" s="250">
        <v>267</v>
      </c>
      <c r="V136" s="250">
        <f t="shared" si="36"/>
        <v>264.33</v>
      </c>
      <c r="W136" s="250">
        <f t="shared" si="36"/>
        <v>261.68669999999997</v>
      </c>
      <c r="X136" s="250">
        <v>100</v>
      </c>
      <c r="Y136" s="250">
        <f t="shared" si="37"/>
        <v>251.21923199999998</v>
      </c>
      <c r="Z136" s="251">
        <v>735</v>
      </c>
      <c r="AA136" s="252">
        <f t="shared" si="42"/>
        <v>161.68669999999997</v>
      </c>
      <c r="AB136" s="250">
        <f t="shared" si="43"/>
        <v>155.21923199999998</v>
      </c>
    </row>
    <row r="137" spans="1:28" x14ac:dyDescent="0.25">
      <c r="A137" s="230">
        <v>45197</v>
      </c>
      <c r="B137" s="12" t="s">
        <v>143</v>
      </c>
      <c r="C137" s="12" t="s">
        <v>37</v>
      </c>
      <c r="D137" s="12" t="s">
        <v>495</v>
      </c>
      <c r="E137" s="12" t="s">
        <v>393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31"/>
      <c r="L137" s="232">
        <f t="shared" si="34"/>
        <v>147.01499999999999</v>
      </c>
      <c r="M137" s="10">
        <f t="shared" si="41"/>
        <v>141.13439999999997</v>
      </c>
      <c r="O137" s="249">
        <v>45201</v>
      </c>
      <c r="P137" s="187" t="s">
        <v>565</v>
      </c>
      <c r="Q137" s="187" t="s">
        <v>85</v>
      </c>
      <c r="R137" s="187" t="s">
        <v>393</v>
      </c>
      <c r="S137" s="187"/>
      <c r="T137" s="187"/>
      <c r="U137" s="250">
        <v>100</v>
      </c>
      <c r="V137" s="250">
        <f t="shared" si="36"/>
        <v>99</v>
      </c>
      <c r="W137" s="250">
        <f t="shared" si="36"/>
        <v>98.01</v>
      </c>
      <c r="X137" s="250"/>
      <c r="Y137" s="250">
        <f t="shared" si="37"/>
        <v>94.089600000000004</v>
      </c>
      <c r="Z137" s="251">
        <v>737</v>
      </c>
      <c r="AA137" s="252">
        <f t="shared" si="42"/>
        <v>98.01</v>
      </c>
      <c r="AB137" s="250">
        <f t="shared" si="43"/>
        <v>94.089600000000004</v>
      </c>
    </row>
    <row r="138" spans="1:28" x14ac:dyDescent="0.25">
      <c r="A138" s="230">
        <v>45167</v>
      </c>
      <c r="B138" s="12" t="s">
        <v>143</v>
      </c>
      <c r="C138" s="12" t="s">
        <v>37</v>
      </c>
      <c r="D138" s="12" t="s">
        <v>495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31"/>
      <c r="L138" s="232">
        <f t="shared" si="34"/>
        <v>147.01499999999999</v>
      </c>
      <c r="M138" s="10">
        <f t="shared" si="41"/>
        <v>141.13439999999997</v>
      </c>
      <c r="O138" s="230">
        <v>45223</v>
      </c>
      <c r="P138" s="12" t="s">
        <v>135</v>
      </c>
      <c r="Q138" s="12" t="s">
        <v>32</v>
      </c>
      <c r="R138" s="14" t="s">
        <v>558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8">
        <v>749</v>
      </c>
      <c r="AA138" s="232">
        <f t="shared" si="42"/>
        <v>171.51750000000001</v>
      </c>
      <c r="AB138" s="10">
        <f t="shared" si="43"/>
        <v>164.6568</v>
      </c>
    </row>
    <row r="139" spans="1:28" x14ac:dyDescent="0.25">
      <c r="A139" s="230">
        <v>45198</v>
      </c>
      <c r="B139" s="12" t="s">
        <v>148</v>
      </c>
      <c r="C139" s="12" t="s">
        <v>85</v>
      </c>
      <c r="D139" s="12" t="s">
        <v>495</v>
      </c>
      <c r="E139" s="12" t="s">
        <v>452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3">
        <v>100</v>
      </c>
      <c r="J139" s="55">
        <f t="shared" si="40"/>
        <v>225.81503999999998</v>
      </c>
      <c r="K139" s="231"/>
      <c r="L139" s="232">
        <f t="shared" si="34"/>
        <v>135.22399999999999</v>
      </c>
      <c r="M139" s="10">
        <f t="shared" si="41"/>
        <v>129.81503999999998</v>
      </c>
      <c r="O139" s="230">
        <v>45225</v>
      </c>
      <c r="P139" s="12" t="s">
        <v>143</v>
      </c>
      <c r="Q139" s="12" t="s">
        <v>37</v>
      </c>
      <c r="R139" s="14" t="s">
        <v>555</v>
      </c>
      <c r="S139" s="14" t="s">
        <v>491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31">
        <v>750</v>
      </c>
      <c r="AA139" s="232">
        <f t="shared" si="42"/>
        <v>163.23400000000004</v>
      </c>
      <c r="AB139" s="10">
        <f t="shared" si="43"/>
        <v>156.70464000000004</v>
      </c>
    </row>
    <row r="140" spans="1:28" x14ac:dyDescent="0.25">
      <c r="A140" s="254">
        <v>45198</v>
      </c>
      <c r="B140" s="63" t="s">
        <v>566</v>
      </c>
      <c r="C140" s="63" t="s">
        <v>85</v>
      </c>
      <c r="D140" s="63"/>
      <c r="E140" s="63"/>
      <c r="F140" s="255">
        <v>100</v>
      </c>
      <c r="G140" s="255">
        <f t="shared" si="32"/>
        <v>99</v>
      </c>
      <c r="H140" s="255">
        <f t="shared" si="32"/>
        <v>98.01</v>
      </c>
      <c r="I140" s="259"/>
      <c r="J140" s="255">
        <f t="shared" si="40"/>
        <v>94.089600000000004</v>
      </c>
      <c r="K140" s="256">
        <v>737</v>
      </c>
      <c r="L140" s="257">
        <f t="shared" si="34"/>
        <v>98.01</v>
      </c>
      <c r="M140" s="255">
        <f t="shared" si="41"/>
        <v>94.089600000000004</v>
      </c>
      <c r="O140" s="230">
        <v>45227</v>
      </c>
      <c r="P140" s="12" t="s">
        <v>143</v>
      </c>
      <c r="Q140" s="12" t="s">
        <v>37</v>
      </c>
      <c r="R140" s="14" t="s">
        <v>558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31">
        <v>750</v>
      </c>
      <c r="AA140" s="232">
        <f t="shared" si="42"/>
        <v>656.66699999999992</v>
      </c>
      <c r="AB140" s="10">
        <f t="shared" si="43"/>
        <v>630.40031999999985</v>
      </c>
    </row>
    <row r="141" spans="1:28" x14ac:dyDescent="0.25">
      <c r="A141" s="230">
        <v>45199</v>
      </c>
      <c r="B141" s="12" t="s">
        <v>148</v>
      </c>
      <c r="C141" s="12" t="s">
        <v>32</v>
      </c>
      <c r="D141" s="12" t="s">
        <v>495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31"/>
      <c r="L141" s="232">
        <f t="shared" si="34"/>
        <v>147.01499999999999</v>
      </c>
      <c r="M141" s="10">
        <f t="shared" si="41"/>
        <v>141.13439999999997</v>
      </c>
      <c r="O141" s="230">
        <v>45230</v>
      </c>
      <c r="P141" s="12" t="s">
        <v>148</v>
      </c>
      <c r="Q141" s="12" t="s">
        <v>32</v>
      </c>
      <c r="R141" s="14" t="s">
        <v>558</v>
      </c>
      <c r="S141" s="14" t="s">
        <v>567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3"/>
      <c r="Y141" s="55">
        <f t="shared" si="37"/>
        <v>141.13439999999997</v>
      </c>
      <c r="Z141" s="258">
        <v>749</v>
      </c>
      <c r="AA141" s="232">
        <f t="shared" si="42"/>
        <v>147.01499999999999</v>
      </c>
      <c r="AB141" s="10">
        <f t="shared" si="43"/>
        <v>141.13439999999997</v>
      </c>
    </row>
    <row r="142" spans="1:28" x14ac:dyDescent="0.25">
      <c r="A142" s="230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31"/>
      <c r="L142" s="232">
        <f t="shared" si="34"/>
        <v>0</v>
      </c>
      <c r="M142" s="10">
        <f t="shared" si="41"/>
        <v>0</v>
      </c>
      <c r="O142" s="230">
        <v>45230</v>
      </c>
      <c r="P142" s="12" t="s">
        <v>143</v>
      </c>
      <c r="Q142" s="12" t="s">
        <v>37</v>
      </c>
      <c r="R142" s="14" t="s">
        <v>558</v>
      </c>
      <c r="S142" s="14" t="s">
        <v>567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3"/>
      <c r="Y142" s="55">
        <f t="shared" si="37"/>
        <v>141.13439999999997</v>
      </c>
      <c r="Z142" s="231">
        <v>750</v>
      </c>
      <c r="AA142" s="232">
        <f t="shared" si="42"/>
        <v>147.01499999999999</v>
      </c>
      <c r="AB142" s="10">
        <f t="shared" si="43"/>
        <v>141.13439999999997</v>
      </c>
    </row>
    <row r="143" spans="1:28" x14ac:dyDescent="0.25">
      <c r="A143" s="230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31"/>
      <c r="L143" s="232">
        <f t="shared" si="34"/>
        <v>0</v>
      </c>
      <c r="M143" s="10">
        <f t="shared" si="41"/>
        <v>0</v>
      </c>
      <c r="O143" s="230">
        <v>45230</v>
      </c>
      <c r="P143" s="12" t="s">
        <v>241</v>
      </c>
      <c r="Q143" s="12" t="s">
        <v>14</v>
      </c>
      <c r="R143" s="12" t="s">
        <v>558</v>
      </c>
      <c r="S143" s="12" t="s">
        <v>567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31">
        <v>753</v>
      </c>
      <c r="AA143" s="232">
        <f t="shared" si="42"/>
        <v>147.01499999999999</v>
      </c>
      <c r="AB143" s="10">
        <f t="shared" si="43"/>
        <v>141.13439999999997</v>
      </c>
    </row>
    <row r="144" spans="1:28" x14ac:dyDescent="0.25">
      <c r="A144" s="230"/>
      <c r="B144" s="12"/>
      <c r="C144" s="12"/>
      <c r="D144" s="12"/>
      <c r="E144" s="12"/>
      <c r="F144" s="55"/>
      <c r="G144" s="55"/>
      <c r="H144" s="55"/>
      <c r="I144" s="12"/>
      <c r="J144" s="55"/>
      <c r="K144" s="231"/>
      <c r="L144" s="231"/>
      <c r="M144" s="10">
        <f>L144*0.97</f>
        <v>0</v>
      </c>
      <c r="O144" s="230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31"/>
      <c r="AA144" s="232">
        <f t="shared" si="42"/>
        <v>0</v>
      </c>
      <c r="AB144" s="10">
        <f t="shared" si="43"/>
        <v>0</v>
      </c>
    </row>
    <row r="145" spans="1:28" x14ac:dyDescent="0.25">
      <c r="A145" s="230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523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30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31"/>
      <c r="AA145" s="232">
        <f t="shared" si="42"/>
        <v>0</v>
      </c>
      <c r="AB145" s="10">
        <f t="shared" si="43"/>
        <v>0</v>
      </c>
    </row>
    <row r="146" spans="1:28" x14ac:dyDescent="0.25">
      <c r="A146" s="230"/>
      <c r="B146" s="12"/>
      <c r="C146" s="12"/>
      <c r="D146" s="12"/>
      <c r="E146" s="12"/>
      <c r="F146" s="24" t="s">
        <v>524</v>
      </c>
      <c r="G146" s="234">
        <f>G145*0.99</f>
        <v>2907.9566999999997</v>
      </c>
      <c r="H146" s="234"/>
      <c r="I146" s="8"/>
      <c r="J146" s="8"/>
      <c r="K146" s="10"/>
      <c r="L146" s="10"/>
      <c r="M146" s="10"/>
      <c r="O146" s="230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31"/>
      <c r="AA146" s="231"/>
      <c r="AB146" s="10"/>
    </row>
    <row r="147" spans="1:28" ht="15.75" x14ac:dyDescent="0.25">
      <c r="A147" s="15"/>
      <c r="B147" s="12"/>
      <c r="C147" s="12"/>
      <c r="D147" s="12"/>
      <c r="E147" s="12"/>
      <c r="F147" s="337" t="s">
        <v>65</v>
      </c>
      <c r="G147" s="337"/>
      <c r="H147" s="337"/>
      <c r="I147" s="337"/>
      <c r="J147" s="235"/>
      <c r="K147" s="236">
        <f>G146-J145</f>
        <v>74.794500000000426</v>
      </c>
      <c r="L147" s="237"/>
      <c r="M147" s="44"/>
      <c r="O147" s="230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523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30"/>
      <c r="P148" s="12"/>
      <c r="Q148" s="12"/>
      <c r="R148" s="12"/>
      <c r="S148" s="12"/>
      <c r="T148" s="12"/>
      <c r="U148" s="24" t="s">
        <v>524</v>
      </c>
      <c r="V148" s="234">
        <f>V147*0.99</f>
        <v>4686.8381999999992</v>
      </c>
      <c r="W148" s="234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37" t="s">
        <v>65</v>
      </c>
      <c r="V149" s="337"/>
      <c r="W149" s="337"/>
      <c r="X149" s="337"/>
      <c r="Y149" s="235"/>
      <c r="Z149" s="236">
        <f>V148-Y147</f>
        <v>187.47352799999953</v>
      </c>
      <c r="AA149" s="237"/>
      <c r="AB149" s="44"/>
    </row>
    <row r="153" spans="1:28" ht="26.25" x14ac:dyDescent="0.4">
      <c r="B153" s="336" t="s">
        <v>146</v>
      </c>
      <c r="C153" s="336"/>
      <c r="D153" s="336"/>
      <c r="E153" s="336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9" t="s">
        <v>509</v>
      </c>
      <c r="H154" s="229" t="s">
        <v>510</v>
      </c>
      <c r="I154" s="4" t="s">
        <v>329</v>
      </c>
      <c r="J154" s="4" t="s">
        <v>511</v>
      </c>
      <c r="K154" s="4" t="s">
        <v>11</v>
      </c>
      <c r="L154" s="4" t="s">
        <v>512</v>
      </c>
      <c r="M154" s="4" t="s">
        <v>513</v>
      </c>
    </row>
    <row r="155" spans="1:28" ht="18" customHeight="1" x14ac:dyDescent="0.4">
      <c r="A155" s="230">
        <v>45236</v>
      </c>
      <c r="B155" s="12" t="s">
        <v>148</v>
      </c>
      <c r="C155" s="12" t="s">
        <v>32</v>
      </c>
      <c r="D155" s="12" t="s">
        <v>558</v>
      </c>
      <c r="E155" s="260" t="s">
        <v>28</v>
      </c>
      <c r="F155" s="55">
        <v>150</v>
      </c>
      <c r="G155" s="261">
        <f t="shared" ref="G155:H180" si="44">F155*0.99</f>
        <v>148.5</v>
      </c>
      <c r="H155" s="55">
        <f t="shared" si="44"/>
        <v>147.01499999999999</v>
      </c>
      <c r="I155" s="55"/>
      <c r="J155" s="55">
        <f t="shared" ref="J155:J180" si="45">G155*0.96</f>
        <v>142.56</v>
      </c>
      <c r="K155" s="231">
        <v>774</v>
      </c>
      <c r="L155" s="232">
        <f t="shared" ref="L155:L180" si="46">H155-I155</f>
        <v>147.01499999999999</v>
      </c>
      <c r="M155" s="10">
        <f t="shared" ref="M155:M180" si="47">L155*0.96</f>
        <v>141.13439999999997</v>
      </c>
      <c r="P155" s="336" t="s">
        <v>276</v>
      </c>
      <c r="Q155" s="336"/>
      <c r="R155" s="336"/>
      <c r="S155" s="336"/>
      <c r="T155" s="336"/>
    </row>
    <row r="156" spans="1:28" x14ac:dyDescent="0.25">
      <c r="A156" s="230">
        <v>45236</v>
      </c>
      <c r="B156" s="12" t="s">
        <v>241</v>
      </c>
      <c r="C156" s="12" t="s">
        <v>14</v>
      </c>
      <c r="D156" s="12" t="s">
        <v>558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2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9" t="s">
        <v>509</v>
      </c>
      <c r="W156" s="229" t="s">
        <v>510</v>
      </c>
      <c r="X156" s="4" t="s">
        <v>329</v>
      </c>
      <c r="Y156" s="4" t="s">
        <v>511</v>
      </c>
      <c r="Z156" s="4" t="s">
        <v>11</v>
      </c>
      <c r="AA156" s="4" t="s">
        <v>512</v>
      </c>
      <c r="AB156" s="4" t="s">
        <v>513</v>
      </c>
    </row>
    <row r="157" spans="1:28" x14ac:dyDescent="0.25">
      <c r="A157" s="230">
        <v>45236</v>
      </c>
      <c r="B157" s="12" t="s">
        <v>143</v>
      </c>
      <c r="C157" s="12" t="s">
        <v>37</v>
      </c>
      <c r="D157" s="12" t="s">
        <v>558</v>
      </c>
      <c r="E157" s="12" t="s">
        <v>568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2">
        <v>771</v>
      </c>
      <c r="L157" s="232">
        <f t="shared" si="46"/>
        <v>480.697</v>
      </c>
      <c r="M157" s="10">
        <f t="shared" si="47"/>
        <v>461.46911999999998</v>
      </c>
      <c r="O157" s="230">
        <v>45264</v>
      </c>
      <c r="P157" s="12" t="s">
        <v>143</v>
      </c>
      <c r="Q157" s="12" t="s">
        <v>569</v>
      </c>
      <c r="R157" s="12" t="s">
        <v>491</v>
      </c>
      <c r="S157" s="12" t="s">
        <v>517</v>
      </c>
      <c r="T157" s="12"/>
      <c r="U157" s="55">
        <v>240</v>
      </c>
      <c r="V157" s="55">
        <f t="shared" ref="V157:W176" si="48">U157*0.99</f>
        <v>237.6</v>
      </c>
      <c r="W157" s="55">
        <f t="shared" si="48"/>
        <v>235.22399999999999</v>
      </c>
      <c r="X157" s="55">
        <v>100</v>
      </c>
      <c r="Y157" s="55">
        <f t="shared" ref="Y157:Y176" si="49">V157*0.98</f>
        <v>232.84799999999998</v>
      </c>
      <c r="Z157" s="231"/>
      <c r="AA157" s="232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30">
        <v>45238</v>
      </c>
      <c r="B158" s="12" t="s">
        <v>148</v>
      </c>
      <c r="C158" s="12" t="s">
        <v>32</v>
      </c>
      <c r="D158" s="12" t="s">
        <v>558</v>
      </c>
      <c r="E158" s="12" t="s">
        <v>469</v>
      </c>
      <c r="F158" s="55">
        <v>550</v>
      </c>
      <c r="G158" s="261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31">
        <v>774</v>
      </c>
      <c r="L158" s="232">
        <f t="shared" si="46"/>
        <v>269.05499999999995</v>
      </c>
      <c r="M158" s="10">
        <f t="shared" si="47"/>
        <v>258.29279999999994</v>
      </c>
      <c r="O158" s="230">
        <v>45264</v>
      </c>
      <c r="P158" s="12" t="s">
        <v>135</v>
      </c>
      <c r="Q158" s="12" t="s">
        <v>32</v>
      </c>
      <c r="R158" s="12" t="s">
        <v>491</v>
      </c>
      <c r="S158" s="12" t="s">
        <v>517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232.84799999999998</v>
      </c>
      <c r="Z158" s="231"/>
      <c r="AA158" s="232">
        <f t="shared" si="50"/>
        <v>135.22399999999999</v>
      </c>
      <c r="AB158" s="10">
        <f t="shared" si="51"/>
        <v>133.87175999999999</v>
      </c>
    </row>
    <row r="159" spans="1:28" x14ac:dyDescent="0.25">
      <c r="A159" s="230">
        <v>45239</v>
      </c>
      <c r="B159" s="12" t="s">
        <v>148</v>
      </c>
      <c r="C159" s="12" t="s">
        <v>32</v>
      </c>
      <c r="D159" s="12" t="s">
        <v>570</v>
      </c>
      <c r="E159" s="12" t="s">
        <v>558</v>
      </c>
      <c r="F159" s="55">
        <v>340</v>
      </c>
      <c r="G159" s="261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31">
        <v>774</v>
      </c>
      <c r="L159" s="232">
        <f t="shared" si="46"/>
        <v>163.23400000000004</v>
      </c>
      <c r="M159" s="10">
        <f t="shared" si="47"/>
        <v>156.70464000000004</v>
      </c>
      <c r="O159" s="230">
        <v>45265</v>
      </c>
      <c r="P159" s="12" t="s">
        <v>143</v>
      </c>
      <c r="Q159" s="12" t="s">
        <v>37</v>
      </c>
      <c r="R159" s="12" t="s">
        <v>491</v>
      </c>
      <c r="S159" s="12" t="s">
        <v>563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145.53</v>
      </c>
      <c r="Z159" s="231"/>
      <c r="AA159" s="232">
        <f t="shared" si="50"/>
        <v>147.01499999999999</v>
      </c>
      <c r="AB159" s="10">
        <f t="shared" si="51"/>
        <v>145.54485</v>
      </c>
    </row>
    <row r="160" spans="1:28" x14ac:dyDescent="0.25">
      <c r="A160" s="230">
        <v>45240</v>
      </c>
      <c r="B160" s="12" t="s">
        <v>143</v>
      </c>
      <c r="C160" s="12" t="s">
        <v>37</v>
      </c>
      <c r="D160" s="12" t="s">
        <v>491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2">
        <v>771</v>
      </c>
      <c r="L160" s="232">
        <f t="shared" si="46"/>
        <v>147.01499999999999</v>
      </c>
      <c r="M160" s="10">
        <f t="shared" si="47"/>
        <v>141.13439999999997</v>
      </c>
      <c r="O160" s="230">
        <v>45267</v>
      </c>
      <c r="P160" s="12" t="s">
        <v>241</v>
      </c>
      <c r="Q160" s="12" t="s">
        <v>14</v>
      </c>
      <c r="R160" s="12" t="s">
        <v>571</v>
      </c>
      <c r="S160" s="12" t="s">
        <v>491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329.86799999999999</v>
      </c>
      <c r="Z160" s="231"/>
      <c r="AA160" s="232">
        <f t="shared" si="50"/>
        <v>333.23400000000004</v>
      </c>
      <c r="AB160" s="10">
        <f t="shared" si="51"/>
        <v>329.90166000000005</v>
      </c>
    </row>
    <row r="161" spans="1:28" x14ac:dyDescent="0.25">
      <c r="A161" s="230">
        <v>45242</v>
      </c>
      <c r="B161" s="12" t="s">
        <v>125</v>
      </c>
      <c r="C161" s="12" t="s">
        <v>32</v>
      </c>
      <c r="D161" s="12" t="s">
        <v>491</v>
      </c>
      <c r="E161" s="12" t="s">
        <v>517</v>
      </c>
      <c r="F161" s="55">
        <v>270</v>
      </c>
      <c r="G161" s="261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31">
        <v>774</v>
      </c>
      <c r="L161" s="232">
        <f t="shared" si="46"/>
        <v>164.62700000000001</v>
      </c>
      <c r="M161" s="10">
        <f t="shared" si="47"/>
        <v>158.04192</v>
      </c>
      <c r="O161" s="263">
        <v>45267</v>
      </c>
      <c r="P161" s="264" t="s">
        <v>275</v>
      </c>
      <c r="Q161" s="264" t="s">
        <v>32</v>
      </c>
      <c r="R161" s="264" t="s">
        <v>491</v>
      </c>
      <c r="S161" s="264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145.53</v>
      </c>
      <c r="Z161" s="231"/>
      <c r="AA161" s="232">
        <f t="shared" si="50"/>
        <v>147.01499999999999</v>
      </c>
      <c r="AB161" s="10">
        <f t="shared" si="51"/>
        <v>145.54485</v>
      </c>
    </row>
    <row r="162" spans="1:28" x14ac:dyDescent="0.25">
      <c r="A162" s="230">
        <v>45182</v>
      </c>
      <c r="B162" s="12" t="s">
        <v>125</v>
      </c>
      <c r="C162" s="12" t="s">
        <v>32</v>
      </c>
      <c r="D162" s="12" t="s">
        <v>558</v>
      </c>
      <c r="E162" s="12" t="s">
        <v>28</v>
      </c>
      <c r="F162" s="55">
        <v>150</v>
      </c>
      <c r="G162" s="261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31">
        <v>774</v>
      </c>
      <c r="L162" s="232">
        <f t="shared" si="46"/>
        <v>147.01499999999999</v>
      </c>
      <c r="M162" s="10">
        <f t="shared" si="47"/>
        <v>141.13439999999997</v>
      </c>
      <c r="O162" s="230">
        <v>45271</v>
      </c>
      <c r="P162" s="12" t="s">
        <v>143</v>
      </c>
      <c r="Q162" s="12" t="s">
        <v>37</v>
      </c>
      <c r="R162" s="12" t="s">
        <v>491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145.53</v>
      </c>
      <c r="Z162" s="231"/>
      <c r="AA162" s="232">
        <f t="shared" si="50"/>
        <v>147.01499999999999</v>
      </c>
      <c r="AB162" s="10">
        <f t="shared" si="51"/>
        <v>145.54485</v>
      </c>
    </row>
    <row r="163" spans="1:28" x14ac:dyDescent="0.25">
      <c r="A163" s="230">
        <v>45243</v>
      </c>
      <c r="B163" s="12" t="s">
        <v>143</v>
      </c>
      <c r="C163" s="12" t="s">
        <v>37</v>
      </c>
      <c r="D163" s="12" t="s">
        <v>491</v>
      </c>
      <c r="E163" s="12" t="s">
        <v>452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2">
        <v>771</v>
      </c>
      <c r="L163" s="232">
        <f t="shared" si="46"/>
        <v>213.23400000000004</v>
      </c>
      <c r="M163" s="10">
        <f t="shared" si="47"/>
        <v>204.70464000000004</v>
      </c>
      <c r="O163" s="230">
        <v>45271</v>
      </c>
      <c r="P163" s="12" t="s">
        <v>275</v>
      </c>
      <c r="Q163" s="12" t="s">
        <v>32</v>
      </c>
      <c r="R163" s="12" t="s">
        <v>491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145.53</v>
      </c>
      <c r="Z163" s="231"/>
      <c r="AA163" s="232">
        <f t="shared" si="50"/>
        <v>147.01499999999999</v>
      </c>
      <c r="AB163" s="10">
        <f t="shared" si="51"/>
        <v>145.54485</v>
      </c>
    </row>
    <row r="164" spans="1:28" x14ac:dyDescent="0.25">
      <c r="A164" s="230">
        <v>45245</v>
      </c>
      <c r="B164" s="12" t="s">
        <v>125</v>
      </c>
      <c r="C164" s="12" t="s">
        <v>32</v>
      </c>
      <c r="D164" s="12" t="s">
        <v>572</v>
      </c>
      <c r="E164" s="12" t="s">
        <v>558</v>
      </c>
      <c r="F164" s="55">
        <v>340</v>
      </c>
      <c r="G164" s="261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31">
        <v>774</v>
      </c>
      <c r="L164" s="232">
        <f t="shared" si="46"/>
        <v>163.23400000000004</v>
      </c>
      <c r="M164" s="10">
        <f t="shared" si="47"/>
        <v>156.70464000000004</v>
      </c>
      <c r="O164" s="230">
        <v>45272</v>
      </c>
      <c r="P164" s="12" t="s">
        <v>275</v>
      </c>
      <c r="Q164" s="12" t="s">
        <v>32</v>
      </c>
      <c r="R164" s="12" t="s">
        <v>491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169.785</v>
      </c>
      <c r="Z164" s="231"/>
      <c r="AA164" s="232">
        <f t="shared" si="50"/>
        <v>171.51750000000001</v>
      </c>
      <c r="AB164" s="10">
        <f t="shared" si="51"/>
        <v>169.80232500000002</v>
      </c>
    </row>
    <row r="165" spans="1:28" x14ac:dyDescent="0.25">
      <c r="A165" s="230">
        <v>45245</v>
      </c>
      <c r="B165" s="12" t="s">
        <v>241</v>
      </c>
      <c r="C165" s="12" t="s">
        <v>14</v>
      </c>
      <c r="D165" s="12" t="s">
        <v>491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2">
        <f t="shared" si="46"/>
        <v>196.02</v>
      </c>
      <c r="M165" s="10">
        <f t="shared" si="47"/>
        <v>188.17920000000001</v>
      </c>
      <c r="O165" s="230">
        <v>45272</v>
      </c>
      <c r="P165" s="12" t="s">
        <v>143</v>
      </c>
      <c r="Q165" s="12" t="s">
        <v>37</v>
      </c>
      <c r="R165" s="12" t="s">
        <v>491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169.785</v>
      </c>
      <c r="Z165" s="231"/>
      <c r="AA165" s="232">
        <f t="shared" si="50"/>
        <v>171.51750000000001</v>
      </c>
      <c r="AB165" s="10">
        <f t="shared" si="51"/>
        <v>169.80232500000002</v>
      </c>
    </row>
    <row r="166" spans="1:28" x14ac:dyDescent="0.25">
      <c r="A166" s="230">
        <v>45246</v>
      </c>
      <c r="B166" s="12" t="s">
        <v>241</v>
      </c>
      <c r="C166" s="12" t="s">
        <v>14</v>
      </c>
      <c r="D166" s="12" t="s">
        <v>558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2">
        <f t="shared" si="46"/>
        <v>171.51750000000001</v>
      </c>
      <c r="M166" s="10">
        <f t="shared" si="47"/>
        <v>164.6568</v>
      </c>
      <c r="O166" s="230">
        <v>45272</v>
      </c>
      <c r="P166" s="12" t="s">
        <v>275</v>
      </c>
      <c r="Q166" s="12" t="s">
        <v>85</v>
      </c>
      <c r="R166" s="12" t="s">
        <v>491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169.785</v>
      </c>
      <c r="Z166" s="231"/>
      <c r="AA166" s="232">
        <f t="shared" si="50"/>
        <v>171.51750000000001</v>
      </c>
      <c r="AB166" s="10">
        <f t="shared" si="51"/>
        <v>169.80232500000002</v>
      </c>
    </row>
    <row r="167" spans="1:28" x14ac:dyDescent="0.25">
      <c r="A167" s="230">
        <v>45247</v>
      </c>
      <c r="B167" s="12" t="s">
        <v>125</v>
      </c>
      <c r="C167" s="12" t="s">
        <v>32</v>
      </c>
      <c r="D167" s="12" t="s">
        <v>491</v>
      </c>
      <c r="E167" s="12" t="s">
        <v>20</v>
      </c>
      <c r="F167" s="55">
        <v>270</v>
      </c>
      <c r="G167" s="261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31">
        <v>774</v>
      </c>
      <c r="L167" s="232">
        <f t="shared" si="46"/>
        <v>144.62700000000001</v>
      </c>
      <c r="M167" s="10">
        <f t="shared" si="47"/>
        <v>138.84192000000002</v>
      </c>
      <c r="O167" s="230">
        <v>45275</v>
      </c>
      <c r="P167" s="12" t="s">
        <v>275</v>
      </c>
      <c r="Q167" s="12" t="s">
        <v>32</v>
      </c>
      <c r="R167" s="12" t="s">
        <v>491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169.785</v>
      </c>
      <c r="Z167" s="231"/>
      <c r="AA167" s="232">
        <f t="shared" si="50"/>
        <v>171.51750000000001</v>
      </c>
      <c r="AB167" s="10">
        <f t="shared" si="51"/>
        <v>169.80232500000002</v>
      </c>
    </row>
    <row r="168" spans="1:28" x14ac:dyDescent="0.25">
      <c r="A168" s="230">
        <v>45248</v>
      </c>
      <c r="B168" s="12" t="s">
        <v>125</v>
      </c>
      <c r="C168" s="12" t="s">
        <v>32</v>
      </c>
      <c r="D168" s="12" t="s">
        <v>491</v>
      </c>
      <c r="E168" s="12" t="s">
        <v>452</v>
      </c>
      <c r="F168" s="55">
        <v>270</v>
      </c>
      <c r="G168" s="261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31">
        <v>774</v>
      </c>
      <c r="L168" s="232">
        <f t="shared" si="46"/>
        <v>164.62700000000001</v>
      </c>
      <c r="M168" s="10">
        <f t="shared" si="47"/>
        <v>158.04192</v>
      </c>
      <c r="O168" s="230">
        <v>45275</v>
      </c>
      <c r="P168" s="12" t="s">
        <v>241</v>
      </c>
      <c r="Q168" s="12" t="s">
        <v>14</v>
      </c>
      <c r="R168" s="12" t="s">
        <v>491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169.785</v>
      </c>
      <c r="Z168" s="231"/>
      <c r="AA168" s="232">
        <f t="shared" si="50"/>
        <v>171.51750000000001</v>
      </c>
      <c r="AB168" s="10">
        <f t="shared" si="51"/>
        <v>169.80232500000002</v>
      </c>
    </row>
    <row r="169" spans="1:28" x14ac:dyDescent="0.25">
      <c r="A169" s="230">
        <v>45250</v>
      </c>
      <c r="B169" s="12" t="s">
        <v>143</v>
      </c>
      <c r="C169" s="12" t="s">
        <v>37</v>
      </c>
      <c r="D169" s="12" t="s">
        <v>491</v>
      </c>
      <c r="E169" s="12" t="s">
        <v>517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2">
        <v>771</v>
      </c>
      <c r="L169" s="232">
        <f t="shared" si="46"/>
        <v>135.22399999999999</v>
      </c>
      <c r="M169" s="10">
        <f t="shared" si="47"/>
        <v>129.81503999999998</v>
      </c>
      <c r="O169" s="230">
        <v>45276</v>
      </c>
      <c r="P169" s="12" t="s">
        <v>275</v>
      </c>
      <c r="Q169" s="12" t="s">
        <v>32</v>
      </c>
      <c r="R169" s="12" t="s">
        <v>491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169.785</v>
      </c>
      <c r="Z169" s="231"/>
      <c r="AA169" s="232">
        <f t="shared" si="50"/>
        <v>171.51750000000001</v>
      </c>
      <c r="AB169" s="10">
        <f t="shared" si="51"/>
        <v>169.80232500000002</v>
      </c>
    </row>
    <row r="170" spans="1:28" x14ac:dyDescent="0.25">
      <c r="A170" s="230">
        <v>45251</v>
      </c>
      <c r="B170" s="12" t="s">
        <v>143</v>
      </c>
      <c r="C170" s="12" t="s">
        <v>37</v>
      </c>
      <c r="D170" s="12" t="s">
        <v>491</v>
      </c>
      <c r="E170" s="12" t="s">
        <v>533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3">
        <v>290</v>
      </c>
      <c r="J170" s="55">
        <f t="shared" si="45"/>
        <v>551.23199999999997</v>
      </c>
      <c r="K170" s="231">
        <v>788</v>
      </c>
      <c r="L170" s="232">
        <f t="shared" si="46"/>
        <v>278.45800000000008</v>
      </c>
      <c r="M170" s="10">
        <f t="shared" si="47"/>
        <v>267.31968000000006</v>
      </c>
      <c r="O170" s="230">
        <v>45278</v>
      </c>
      <c r="P170" s="12" t="s">
        <v>143</v>
      </c>
      <c r="Q170" s="12" t="s">
        <v>37</v>
      </c>
      <c r="R170" s="12" t="s">
        <v>491</v>
      </c>
      <c r="S170" s="12" t="s">
        <v>563</v>
      </c>
      <c r="T170" s="12"/>
      <c r="U170" s="55">
        <v>170</v>
      </c>
      <c r="V170" s="55">
        <f t="shared" si="48"/>
        <v>168.3</v>
      </c>
      <c r="W170" s="55">
        <f t="shared" si="48"/>
        <v>166.61700000000002</v>
      </c>
      <c r="X170" s="55"/>
      <c r="Y170" s="55">
        <f t="shared" si="49"/>
        <v>164.934</v>
      </c>
      <c r="Z170" s="231"/>
      <c r="AA170" s="232">
        <f t="shared" si="50"/>
        <v>166.61700000000002</v>
      </c>
      <c r="AB170" s="10">
        <f t="shared" si="51"/>
        <v>164.95083000000002</v>
      </c>
    </row>
    <row r="171" spans="1:28" x14ac:dyDescent="0.25">
      <c r="A171" s="230">
        <v>45252</v>
      </c>
      <c r="B171" s="12" t="s">
        <v>241</v>
      </c>
      <c r="C171" s="12" t="s">
        <v>14</v>
      </c>
      <c r="D171" s="12" t="s">
        <v>491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3"/>
      <c r="J171" s="55">
        <f t="shared" si="45"/>
        <v>190.07999999999998</v>
      </c>
      <c r="K171" s="231">
        <v>786</v>
      </c>
      <c r="L171" s="232">
        <f t="shared" si="46"/>
        <v>196.02</v>
      </c>
      <c r="M171" s="10">
        <f t="shared" si="47"/>
        <v>188.17920000000001</v>
      </c>
      <c r="O171" s="230">
        <v>45278</v>
      </c>
      <c r="P171" s="12" t="s">
        <v>143</v>
      </c>
      <c r="Q171" s="12" t="s">
        <v>37</v>
      </c>
      <c r="R171" s="12" t="s">
        <v>491</v>
      </c>
      <c r="S171" s="12" t="s">
        <v>549</v>
      </c>
      <c r="T171" s="12"/>
      <c r="U171" s="55">
        <v>140</v>
      </c>
      <c r="V171" s="55">
        <f t="shared" si="48"/>
        <v>138.6</v>
      </c>
      <c r="W171" s="55">
        <f t="shared" si="48"/>
        <v>137.214</v>
      </c>
      <c r="X171" s="55"/>
      <c r="Y171" s="55">
        <f t="shared" si="49"/>
        <v>135.828</v>
      </c>
      <c r="Z171" s="231"/>
      <c r="AA171" s="232">
        <f t="shared" si="50"/>
        <v>137.214</v>
      </c>
      <c r="AB171" s="10">
        <f t="shared" si="51"/>
        <v>135.84186</v>
      </c>
    </row>
    <row r="172" spans="1:28" x14ac:dyDescent="0.25">
      <c r="A172" s="230">
        <v>45253</v>
      </c>
      <c r="B172" s="12" t="s">
        <v>143</v>
      </c>
      <c r="C172" s="12" t="s">
        <v>37</v>
      </c>
      <c r="D172" s="12" t="s">
        <v>572</v>
      </c>
      <c r="E172" s="12" t="s">
        <v>558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31">
        <v>788</v>
      </c>
      <c r="L172" s="232">
        <f t="shared" si="46"/>
        <v>163.23400000000004</v>
      </c>
      <c r="M172" s="10">
        <f t="shared" si="47"/>
        <v>156.70464000000004</v>
      </c>
      <c r="O172" s="230">
        <v>45278</v>
      </c>
      <c r="P172" s="12" t="s">
        <v>125</v>
      </c>
      <c r="Q172" s="12" t="s">
        <v>32</v>
      </c>
      <c r="R172" s="12" t="s">
        <v>491</v>
      </c>
      <c r="S172" s="12" t="s">
        <v>549</v>
      </c>
      <c r="T172" s="12"/>
      <c r="U172" s="55">
        <v>140</v>
      </c>
      <c r="V172" s="55">
        <f t="shared" si="48"/>
        <v>138.6</v>
      </c>
      <c r="W172" s="55">
        <f t="shared" si="48"/>
        <v>137.214</v>
      </c>
      <c r="X172" s="233"/>
      <c r="Y172" s="55">
        <f t="shared" si="49"/>
        <v>135.828</v>
      </c>
      <c r="Z172" s="231"/>
      <c r="AA172" s="232">
        <f t="shared" si="50"/>
        <v>137.214</v>
      </c>
      <c r="AB172" s="10">
        <f t="shared" si="51"/>
        <v>135.84186</v>
      </c>
    </row>
    <row r="173" spans="1:28" x14ac:dyDescent="0.25">
      <c r="A173" s="230">
        <v>45253</v>
      </c>
      <c r="B173" s="12" t="s">
        <v>241</v>
      </c>
      <c r="C173" s="12" t="s">
        <v>14</v>
      </c>
      <c r="D173" s="12" t="s">
        <v>491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31">
        <v>786</v>
      </c>
      <c r="L173" s="232">
        <f t="shared" si="46"/>
        <v>456.66699999999992</v>
      </c>
      <c r="M173" s="10">
        <f t="shared" si="47"/>
        <v>438.40031999999991</v>
      </c>
      <c r="O173" s="230">
        <v>45280</v>
      </c>
      <c r="P173" s="12" t="s">
        <v>125</v>
      </c>
      <c r="Q173" s="12" t="s">
        <v>32</v>
      </c>
      <c r="R173" s="12" t="s">
        <v>573</v>
      </c>
      <c r="S173" s="12" t="s">
        <v>491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3"/>
      <c r="Y173" s="55">
        <f t="shared" si="49"/>
        <v>135.828</v>
      </c>
      <c r="Z173" s="231"/>
      <c r="AA173" s="232">
        <f t="shared" si="50"/>
        <v>137.214</v>
      </c>
      <c r="AB173" s="10">
        <f t="shared" si="51"/>
        <v>135.84186</v>
      </c>
    </row>
    <row r="174" spans="1:28" x14ac:dyDescent="0.25">
      <c r="A174" s="230">
        <v>45254</v>
      </c>
      <c r="B174" s="12" t="s">
        <v>143</v>
      </c>
      <c r="C174" s="12" t="s">
        <v>37</v>
      </c>
      <c r="D174" s="12" t="s">
        <v>491</v>
      </c>
      <c r="E174" s="12" t="s">
        <v>452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31">
        <v>788</v>
      </c>
      <c r="L174" s="232">
        <f t="shared" si="46"/>
        <v>164.62700000000001</v>
      </c>
      <c r="M174" s="10">
        <f t="shared" si="47"/>
        <v>158.04192</v>
      </c>
      <c r="O174" s="230">
        <v>45280</v>
      </c>
      <c r="P174" s="12" t="s">
        <v>143</v>
      </c>
      <c r="Q174" s="12" t="s">
        <v>37</v>
      </c>
      <c r="R174" s="12" t="s">
        <v>491</v>
      </c>
      <c r="S174" s="12" t="s">
        <v>469</v>
      </c>
      <c r="T174" s="12"/>
      <c r="U174" s="55">
        <v>500</v>
      </c>
      <c r="V174" s="55">
        <f t="shared" si="48"/>
        <v>495</v>
      </c>
      <c r="W174" s="55">
        <f t="shared" si="48"/>
        <v>490.05</v>
      </c>
      <c r="X174" s="233"/>
      <c r="Y174" s="55">
        <f t="shared" si="49"/>
        <v>485.09999999999997</v>
      </c>
      <c r="Z174" s="231"/>
      <c r="AA174" s="232">
        <f t="shared" si="50"/>
        <v>490.05</v>
      </c>
      <c r="AB174" s="10">
        <f t="shared" si="51"/>
        <v>485.14949999999999</v>
      </c>
    </row>
    <row r="175" spans="1:28" x14ac:dyDescent="0.25">
      <c r="A175" s="230">
        <v>45254</v>
      </c>
      <c r="B175" s="12" t="s">
        <v>241</v>
      </c>
      <c r="C175" s="12" t="s">
        <v>14</v>
      </c>
      <c r="D175" s="12" t="s">
        <v>572</v>
      </c>
      <c r="E175" s="12" t="s">
        <v>558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31">
        <v>786</v>
      </c>
      <c r="L175" s="232">
        <f t="shared" si="46"/>
        <v>333.23400000000004</v>
      </c>
      <c r="M175" s="10">
        <f t="shared" si="47"/>
        <v>319.90464000000003</v>
      </c>
      <c r="O175" s="230">
        <v>45281</v>
      </c>
      <c r="P175" s="12" t="s">
        <v>125</v>
      </c>
      <c r="Q175" s="12" t="s">
        <v>32</v>
      </c>
      <c r="R175" s="12" t="s">
        <v>491</v>
      </c>
      <c r="S175" s="12" t="s">
        <v>174</v>
      </c>
      <c r="T175" s="12"/>
      <c r="U175" s="55">
        <v>300</v>
      </c>
      <c r="V175" s="55">
        <f t="shared" si="48"/>
        <v>297</v>
      </c>
      <c r="W175" s="55">
        <f t="shared" si="48"/>
        <v>294.02999999999997</v>
      </c>
      <c r="X175" s="55"/>
      <c r="Y175" s="55">
        <f t="shared" si="49"/>
        <v>291.06</v>
      </c>
      <c r="Z175" s="231"/>
      <c r="AA175" s="232">
        <f t="shared" si="50"/>
        <v>294.02999999999997</v>
      </c>
      <c r="AB175" s="10">
        <f t="shared" si="51"/>
        <v>291.08969999999999</v>
      </c>
    </row>
    <row r="176" spans="1:28" x14ac:dyDescent="0.25">
      <c r="A176" s="230">
        <v>45255</v>
      </c>
      <c r="B176" s="12" t="s">
        <v>143</v>
      </c>
      <c r="C176" s="12" t="s">
        <v>37</v>
      </c>
      <c r="D176" s="12" t="s">
        <v>491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31">
        <v>788</v>
      </c>
      <c r="L176" s="231">
        <f t="shared" si="46"/>
        <v>365.07500000000005</v>
      </c>
      <c r="M176" s="10">
        <f t="shared" si="47"/>
        <v>350.47200000000004</v>
      </c>
      <c r="O176" s="230" t="s">
        <v>574</v>
      </c>
      <c r="P176" s="12" t="s">
        <v>241</v>
      </c>
      <c r="Q176" s="12" t="s">
        <v>14</v>
      </c>
      <c r="R176" s="12" t="s">
        <v>491</v>
      </c>
      <c r="S176" s="12" t="s">
        <v>452</v>
      </c>
      <c r="T176" s="12"/>
      <c r="U176" s="55">
        <v>150</v>
      </c>
      <c r="V176" s="55">
        <f t="shared" si="48"/>
        <v>148.5</v>
      </c>
      <c r="W176" s="55">
        <f t="shared" si="48"/>
        <v>147.01499999999999</v>
      </c>
      <c r="X176" s="12"/>
      <c r="Y176" s="55">
        <f t="shared" si="49"/>
        <v>145.53</v>
      </c>
      <c r="Z176" s="231"/>
      <c r="AA176" s="232">
        <f t="shared" si="50"/>
        <v>147.01499999999999</v>
      </c>
      <c r="AB176" s="10">
        <f t="shared" si="51"/>
        <v>145.54485</v>
      </c>
    </row>
    <row r="177" spans="1:28" x14ac:dyDescent="0.25">
      <c r="A177" s="230">
        <v>45257</v>
      </c>
      <c r="B177" s="12" t="s">
        <v>125</v>
      </c>
      <c r="C177" s="99" t="s">
        <v>32</v>
      </c>
      <c r="D177" s="99" t="s">
        <v>491</v>
      </c>
      <c r="E177" s="99" t="s">
        <v>549</v>
      </c>
      <c r="F177" s="265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31">
        <v>787</v>
      </c>
      <c r="L177" s="231">
        <f t="shared" si="46"/>
        <v>135.22399999999999</v>
      </c>
      <c r="M177" s="10">
        <f t="shared" si="47"/>
        <v>129.81503999999998</v>
      </c>
      <c r="O177" s="230"/>
      <c r="P177" s="12"/>
      <c r="Q177" s="12"/>
      <c r="R177" s="12"/>
      <c r="S177" s="12"/>
      <c r="T177" s="12"/>
      <c r="U177" s="55"/>
      <c r="V177" s="55"/>
      <c r="W177" s="55"/>
      <c r="X177" s="12"/>
      <c r="Y177" s="55"/>
      <c r="Z177" s="231"/>
      <c r="AA177" s="232"/>
      <c r="AB177" s="10"/>
    </row>
    <row r="178" spans="1:28" x14ac:dyDescent="0.25">
      <c r="A178" s="230">
        <v>45259</v>
      </c>
      <c r="B178" s="12" t="s">
        <v>148</v>
      </c>
      <c r="C178" s="12" t="s">
        <v>85</v>
      </c>
      <c r="D178" s="12" t="s">
        <v>491</v>
      </c>
      <c r="E178" s="12" t="s">
        <v>575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31">
        <v>785</v>
      </c>
      <c r="L178" s="231">
        <f t="shared" si="46"/>
        <v>147.01499999999999</v>
      </c>
      <c r="M178" s="10">
        <f t="shared" si="47"/>
        <v>141.13439999999997</v>
      </c>
      <c r="O178" s="230"/>
      <c r="P178" s="12"/>
      <c r="Q178" s="12"/>
      <c r="R178" s="12"/>
      <c r="S178" s="12"/>
      <c r="T178" s="12"/>
      <c r="U178" s="55"/>
      <c r="V178" s="55"/>
      <c r="W178" s="55"/>
      <c r="X178" s="12"/>
      <c r="Y178" s="55"/>
      <c r="Z178" s="231"/>
      <c r="AA178" s="232"/>
      <c r="AB178" s="10"/>
    </row>
    <row r="179" spans="1:28" x14ac:dyDescent="0.25">
      <c r="A179" s="230">
        <v>45240</v>
      </c>
      <c r="B179" s="12" t="s">
        <v>143</v>
      </c>
      <c r="C179" s="264" t="s">
        <v>37</v>
      </c>
      <c r="D179" s="264" t="s">
        <v>576</v>
      </c>
      <c r="E179" s="264"/>
      <c r="F179" s="233">
        <v>150</v>
      </c>
      <c r="G179" s="233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31">
        <v>788</v>
      </c>
      <c r="L179" s="231">
        <f t="shared" si="46"/>
        <v>147.01499999999999</v>
      </c>
      <c r="M179" s="10">
        <f t="shared" si="47"/>
        <v>141.13439999999997</v>
      </c>
      <c r="O179" s="230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31"/>
      <c r="AA179" s="232"/>
      <c r="AB179" s="10"/>
    </row>
    <row r="180" spans="1:28" x14ac:dyDescent="0.25">
      <c r="A180" s="230">
        <v>45247</v>
      </c>
      <c r="B180" s="12" t="s">
        <v>125</v>
      </c>
      <c r="C180" s="99" t="s">
        <v>32</v>
      </c>
      <c r="D180" s="99" t="s">
        <v>577</v>
      </c>
      <c r="E180" s="99"/>
      <c r="F180" s="265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31">
        <v>787</v>
      </c>
      <c r="L180" s="231">
        <f t="shared" si="46"/>
        <v>98.01</v>
      </c>
      <c r="M180" s="10">
        <f t="shared" si="47"/>
        <v>94.089600000000004</v>
      </c>
      <c r="O180" s="230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31"/>
      <c r="AA180" s="232"/>
      <c r="AB180" s="10"/>
    </row>
    <row r="181" spans="1:28" x14ac:dyDescent="0.25">
      <c r="A181" s="230"/>
      <c r="B181" s="12"/>
      <c r="C181" s="12"/>
      <c r="D181" s="12"/>
      <c r="E181" s="12"/>
      <c r="F181" s="24" t="s">
        <v>61</v>
      </c>
      <c r="G181" s="25">
        <f>SUM(G155:G180)</f>
        <v>8320.9500000000007</v>
      </c>
      <c r="H181" s="25"/>
      <c r="I181" s="25" t="s">
        <v>523</v>
      </c>
      <c r="J181" s="25">
        <f>SUM(J155:J180)</f>
        <v>7988.112000000001</v>
      </c>
      <c r="K181" s="25"/>
      <c r="L181" s="25"/>
      <c r="M181" s="25">
        <f>SUM(M155:M180)</f>
        <v>5172.2308800000001</v>
      </c>
      <c r="O181" s="230"/>
      <c r="P181" s="12"/>
      <c r="Q181" s="12"/>
      <c r="R181" s="12"/>
      <c r="S181" s="12"/>
      <c r="T181" s="12"/>
      <c r="U181" s="55"/>
      <c r="V181" s="55">
        <f>U181*0.99</f>
        <v>0</v>
      </c>
      <c r="W181" s="55">
        <f>V181*0.99</f>
        <v>0</v>
      </c>
      <c r="X181" s="12"/>
      <c r="Y181" s="55">
        <f>V181*0.98</f>
        <v>0</v>
      </c>
      <c r="Z181" s="231"/>
      <c r="AA181" s="232">
        <f>W181-X181</f>
        <v>0</v>
      </c>
      <c r="AB181" s="10">
        <f>AA181*0.99</f>
        <v>0</v>
      </c>
    </row>
    <row r="182" spans="1:28" x14ac:dyDescent="0.25">
      <c r="A182" s="230"/>
      <c r="B182" s="12"/>
      <c r="C182" s="12"/>
      <c r="D182" s="12"/>
      <c r="E182" s="12"/>
      <c r="F182" s="24" t="s">
        <v>524</v>
      </c>
      <c r="G182" s="234">
        <f>G181*0.99</f>
        <v>8237.7404999999999</v>
      </c>
      <c r="H182" s="234"/>
      <c r="I182" s="8"/>
      <c r="J182" s="8"/>
      <c r="K182" s="10"/>
      <c r="L182" s="10"/>
      <c r="M182" s="10"/>
      <c r="O182" s="230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31"/>
      <c r="AA182" s="231"/>
      <c r="AB182" s="10"/>
    </row>
    <row r="183" spans="1:28" ht="15.75" x14ac:dyDescent="0.25">
      <c r="A183" s="15"/>
      <c r="B183" s="12"/>
      <c r="C183" s="12"/>
      <c r="D183" s="12"/>
      <c r="E183" s="12"/>
      <c r="F183" s="337" t="s">
        <v>65</v>
      </c>
      <c r="G183" s="337"/>
      <c r="H183" s="337"/>
      <c r="I183" s="337"/>
      <c r="J183" s="235"/>
      <c r="K183" s="236">
        <f>G182-J181</f>
        <v>249.62849999999889</v>
      </c>
      <c r="L183" s="237"/>
      <c r="M183" s="44"/>
      <c r="O183" s="230"/>
      <c r="P183" s="12"/>
      <c r="Q183" s="12"/>
      <c r="R183" s="12"/>
      <c r="S183" s="12"/>
      <c r="T183" s="12"/>
      <c r="U183" s="24" t="s">
        <v>61</v>
      </c>
      <c r="V183" s="25">
        <f>SUM(V157:V182)</f>
        <v>3969.9</v>
      </c>
      <c r="W183" s="25"/>
      <c r="X183" s="25" t="s">
        <v>523</v>
      </c>
      <c r="Y183" s="25">
        <f>SUM(Y157:Y182)</f>
        <v>3890.502</v>
      </c>
      <c r="Z183" s="25"/>
      <c r="AA183" s="25"/>
      <c r="AB183" s="25">
        <f>SUM(AB157:AB182)</f>
        <v>3692.8989900000006</v>
      </c>
    </row>
    <row r="184" spans="1:28" x14ac:dyDescent="0.25">
      <c r="O184" s="230"/>
      <c r="P184" s="12"/>
      <c r="Q184" s="12"/>
      <c r="R184" s="12"/>
      <c r="S184" s="12"/>
      <c r="T184" s="12"/>
      <c r="U184" s="24" t="s">
        <v>524</v>
      </c>
      <c r="V184" s="234">
        <f>V183*0.99</f>
        <v>3930.201</v>
      </c>
      <c r="W184" s="234"/>
      <c r="X184" s="8"/>
      <c r="Y184" s="8"/>
      <c r="Z184" s="10"/>
      <c r="AA184" s="10"/>
      <c r="AB184" s="10"/>
    </row>
    <row r="185" spans="1:28" ht="15.75" x14ac:dyDescent="0.25">
      <c r="O185" s="15"/>
      <c r="P185" s="12"/>
      <c r="Q185" s="12"/>
      <c r="R185" s="12"/>
      <c r="S185" s="12"/>
      <c r="T185" s="12"/>
      <c r="U185" s="337" t="s">
        <v>65</v>
      </c>
      <c r="V185" s="337"/>
      <c r="W185" s="337"/>
      <c r="X185" s="337"/>
      <c r="Y185" s="235"/>
      <c r="Z185" s="236">
        <f>V184-Y183</f>
        <v>39.699000000000069</v>
      </c>
      <c r="AA185" s="237"/>
      <c r="AB185" s="44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2024-01-03T17:25:27Z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