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9" documentId="11_0A7B46EA81FE14AC1976F112AE2A29BE1A3459E0" xr6:coauthVersionLast="47" xr6:coauthVersionMax="47" xr10:uidLastSave="{7896C01A-F30C-4602-B974-9CC37352E79B}"/>
  <bookViews>
    <workbookView xWindow="-120" yWindow="-120" windowWidth="20730" windowHeight="11040" tabRatio="646" firstSheet="8" activeTab="8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4" sheetId="38" r:id="rId30"/>
  </sheets>
  <externalReferences>
    <externalReference r:id="rId3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38" l="1"/>
  <c r="G6" i="38"/>
  <c r="N79" i="23" l="1"/>
  <c r="R73" i="24"/>
  <c r="G179" i="10"/>
  <c r="H179" i="10" s="1"/>
  <c r="L179" i="10" s="1"/>
  <c r="M179" i="10" s="1"/>
  <c r="J179" i="10"/>
  <c r="G176" i="10"/>
  <c r="G180" i="10"/>
  <c r="H180" i="10" s="1"/>
  <c r="L180" i="10" s="1"/>
  <c r="M180" i="10" s="1"/>
  <c r="J180" i="10" l="1"/>
  <c r="J134" i="9"/>
  <c r="G134" i="9"/>
  <c r="I23" i="36" l="1"/>
  <c r="G23" i="36"/>
  <c r="G174" i="10"/>
  <c r="G178" i="10"/>
  <c r="H178" i="10" s="1"/>
  <c r="L178" i="10" s="1"/>
  <c r="M178" i="10" s="1"/>
  <c r="G177" i="10"/>
  <c r="J176" i="10"/>
  <c r="J174" i="10" l="1"/>
  <c r="H174" i="10"/>
  <c r="L174" i="10" s="1"/>
  <c r="M174" i="10" s="1"/>
  <c r="J178" i="10"/>
  <c r="H177" i="10"/>
  <c r="L177" i="10" s="1"/>
  <c r="M177" i="10" s="1"/>
  <c r="J177" i="10"/>
  <c r="H176" i="10"/>
  <c r="L176" i="10" s="1"/>
  <c r="M176" i="10" s="1"/>
  <c r="G162" i="10" l="1"/>
  <c r="J162" i="10" s="1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F154" i="16"/>
  <c r="G154" i="16" s="1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F146" i="16"/>
  <c r="G146" i="16" s="1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E338" i="13" s="1"/>
  <c r="T359" i="7"/>
  <c r="R359" i="7"/>
  <c r="H162" i="10" l="1"/>
  <c r="L162" i="10" s="1"/>
  <c r="M162" i="10" s="1"/>
  <c r="J131" i="37"/>
  <c r="I40" i="37"/>
  <c r="I41" i="37" s="1"/>
  <c r="T133" i="37"/>
  <c r="P164" i="16"/>
  <c r="E316" i="13" s="1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E320" i="13" s="1"/>
  <c r="M73" i="24" l="1"/>
  <c r="J323" i="13" s="1"/>
  <c r="T137" i="36" l="1"/>
  <c r="S137" i="36"/>
  <c r="R137" i="36"/>
  <c r="R138" i="36" s="1"/>
  <c r="I137" i="36"/>
  <c r="H137" i="36"/>
  <c r="G137" i="36"/>
  <c r="G138" i="36" s="1"/>
  <c r="U114" i="36"/>
  <c r="T114" i="36"/>
  <c r="S114" i="36"/>
  <c r="R114" i="36"/>
  <c r="R115" i="36" s="1"/>
  <c r="J114" i="36"/>
  <c r="H114" i="36"/>
  <c r="G114" i="36"/>
  <c r="G115" i="36" s="1"/>
  <c r="I116" i="36" s="1"/>
  <c r="U91" i="36"/>
  <c r="T91" i="36"/>
  <c r="S91" i="36"/>
  <c r="R91" i="36"/>
  <c r="R92" i="36" s="1"/>
  <c r="I91" i="36"/>
  <c r="H91" i="36"/>
  <c r="G91" i="36"/>
  <c r="G92" i="36" s="1"/>
  <c r="T67" i="36"/>
  <c r="S67" i="36"/>
  <c r="R67" i="36"/>
  <c r="R68" i="36" s="1"/>
  <c r="J67" i="36"/>
  <c r="I67" i="36"/>
  <c r="H67" i="36"/>
  <c r="G67" i="36"/>
  <c r="G68" i="36" s="1"/>
  <c r="T45" i="36"/>
  <c r="S45" i="36"/>
  <c r="R45" i="36"/>
  <c r="R46" i="36" s="1"/>
  <c r="J45" i="36"/>
  <c r="I45" i="36"/>
  <c r="H45" i="36"/>
  <c r="G45" i="36"/>
  <c r="G46" i="36" s="1"/>
  <c r="I46" i="36" s="1"/>
  <c r="U23" i="36"/>
  <c r="S23" i="36"/>
  <c r="R23" i="36"/>
  <c r="R24" i="36" s="1"/>
  <c r="G24" i="36"/>
  <c r="T4" i="36"/>
  <c r="T23" i="36" s="1"/>
  <c r="Z258" i="2"/>
  <c r="T24" i="36" l="1"/>
  <c r="I69" i="36"/>
  <c r="I47" i="36"/>
  <c r="T116" i="36"/>
  <c r="T69" i="36"/>
  <c r="U67" i="36"/>
  <c r="T93" i="36"/>
  <c r="T25" i="36"/>
  <c r="I93" i="36"/>
  <c r="J91" i="36"/>
  <c r="J137" i="36"/>
  <c r="I139" i="36"/>
  <c r="T139" i="36"/>
  <c r="U137" i="36"/>
  <c r="T47" i="36"/>
  <c r="U45" i="36"/>
  <c r="V134" i="10"/>
  <c r="W134" i="10" s="1"/>
  <c r="Y134" i="10" s="1"/>
  <c r="G134" i="10"/>
  <c r="H134" i="10" s="1"/>
  <c r="F79" i="23"/>
  <c r="E307" i="13" s="1"/>
  <c r="L134" i="10" l="1"/>
  <c r="M134" i="10" s="1"/>
  <c r="J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M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E335" i="13" s="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V181" i="10"/>
  <c r="Y181" i="10" s="1"/>
  <c r="V176" i="10"/>
  <c r="W176" i="10" s="1"/>
  <c r="AA176" i="10" s="1"/>
  <c r="AB176" i="10" s="1"/>
  <c r="G175" i="10"/>
  <c r="J175" i="10" s="1"/>
  <c r="V175" i="10"/>
  <c r="Y175" i="10" s="1"/>
  <c r="G173" i="10"/>
  <c r="V173" i="10"/>
  <c r="Y173" i="10" s="1"/>
  <c r="G172" i="10"/>
  <c r="J172" i="10" s="1"/>
  <c r="V172" i="10"/>
  <c r="Y172" i="10" s="1"/>
  <c r="G171" i="10"/>
  <c r="J171" i="10" s="1"/>
  <c r="V171" i="10"/>
  <c r="W171" i="10" s="1"/>
  <c r="AA171" i="10" s="1"/>
  <c r="AB171" i="10" s="1"/>
  <c r="G170" i="10"/>
  <c r="J170" i="10" s="1"/>
  <c r="V170" i="10"/>
  <c r="Y170" i="10" s="1"/>
  <c r="G169" i="10"/>
  <c r="J169" i="10" s="1"/>
  <c r="V169" i="10"/>
  <c r="Y169" i="10" s="1"/>
  <c r="G168" i="10"/>
  <c r="J168" i="10" s="1"/>
  <c r="V168" i="10"/>
  <c r="Y168" i="10" s="1"/>
  <c r="G167" i="10"/>
  <c r="J167" i="10" s="1"/>
  <c r="V167" i="10"/>
  <c r="W167" i="10" s="1"/>
  <c r="AA167" i="10" s="1"/>
  <c r="AB167" i="10" s="1"/>
  <c r="G166" i="10"/>
  <c r="J166" i="10" s="1"/>
  <c r="V166" i="10"/>
  <c r="Y166" i="10" s="1"/>
  <c r="G165" i="10"/>
  <c r="V165" i="10"/>
  <c r="Y165" i="10" s="1"/>
  <c r="G164" i="10"/>
  <c r="J164" i="10" s="1"/>
  <c r="V164" i="10"/>
  <c r="Y164" i="10" s="1"/>
  <c r="G163" i="10"/>
  <c r="J163" i="10" s="1"/>
  <c r="V163" i="10"/>
  <c r="W163" i="10" s="1"/>
  <c r="AA163" i="10" s="1"/>
  <c r="AB163" i="10" s="1"/>
  <c r="G161" i="10"/>
  <c r="J161" i="10" s="1"/>
  <c r="V161" i="10"/>
  <c r="W161" i="10" s="1"/>
  <c r="AA161" i="10" s="1"/>
  <c r="AB161" i="10" s="1"/>
  <c r="G160" i="10"/>
  <c r="V160" i="10"/>
  <c r="Y160" i="10" s="1"/>
  <c r="G159" i="10"/>
  <c r="J159" i="10" s="1"/>
  <c r="V159" i="10"/>
  <c r="Y159" i="10" s="1"/>
  <c r="G158" i="10"/>
  <c r="V158" i="10"/>
  <c r="W158" i="10" s="1"/>
  <c r="AA158" i="10" s="1"/>
  <c r="AB158" i="10" s="1"/>
  <c r="G157" i="10"/>
  <c r="J157" i="10" s="1"/>
  <c r="V157" i="10"/>
  <c r="Y157" i="10" s="1"/>
  <c r="G156" i="10"/>
  <c r="J156" i="10" s="1"/>
  <c r="G155" i="10"/>
  <c r="V145" i="10"/>
  <c r="W145" i="10" s="1"/>
  <c r="V144" i="10"/>
  <c r="W144" i="10" s="1"/>
  <c r="G143" i="10"/>
  <c r="V143" i="10"/>
  <c r="W143" i="10" s="1"/>
  <c r="G142" i="10"/>
  <c r="V142" i="10"/>
  <c r="W142" i="10" s="1"/>
  <c r="G141" i="10"/>
  <c r="V141" i="10"/>
  <c r="G140" i="10"/>
  <c r="V140" i="10"/>
  <c r="W140" i="10" s="1"/>
  <c r="G139" i="10"/>
  <c r="V139" i="10"/>
  <c r="W139" i="10" s="1"/>
  <c r="G138" i="10"/>
  <c r="V138" i="10"/>
  <c r="G137" i="10"/>
  <c r="V137" i="10"/>
  <c r="W137" i="10" s="1"/>
  <c r="Y137" i="10" s="1"/>
  <c r="G136" i="10"/>
  <c r="V136" i="10"/>
  <c r="W136" i="10" s="1"/>
  <c r="Y136" i="10" s="1"/>
  <c r="G135" i="10"/>
  <c r="V135" i="10"/>
  <c r="W135" i="10" s="1"/>
  <c r="Y135" i="10" s="1"/>
  <c r="V133" i="10"/>
  <c r="W133" i="10" s="1"/>
  <c r="Y133" i="10" s="1"/>
  <c r="G133" i="10"/>
  <c r="H133" i="10" s="1"/>
  <c r="V132" i="10"/>
  <c r="W132" i="10" s="1"/>
  <c r="Y132" i="10" s="1"/>
  <c r="G132" i="10"/>
  <c r="J132" i="10" s="1"/>
  <c r="V131" i="10"/>
  <c r="W131" i="10" s="1"/>
  <c r="Y131" i="10" s="1"/>
  <c r="G131" i="10"/>
  <c r="H131" i="10" s="1"/>
  <c r="L131" i="10" s="1"/>
  <c r="M131" i="10" s="1"/>
  <c r="V130" i="10"/>
  <c r="W130" i="10" s="1"/>
  <c r="Y130" i="10" s="1"/>
  <c r="G130" i="10"/>
  <c r="H130" i="10" s="1"/>
  <c r="L130" i="10" s="1"/>
  <c r="M130" i="10" s="1"/>
  <c r="V129" i="10"/>
  <c r="W129" i="10" s="1"/>
  <c r="Y129" i="10" s="1"/>
  <c r="G129" i="10"/>
  <c r="J129" i="10" s="1"/>
  <c r="V128" i="10"/>
  <c r="W128" i="10" s="1"/>
  <c r="Y128" i="10" s="1"/>
  <c r="G128" i="10"/>
  <c r="V127" i="10"/>
  <c r="W127" i="10" s="1"/>
  <c r="Y127" i="10" s="1"/>
  <c r="G127" i="10"/>
  <c r="H127" i="10" s="1"/>
  <c r="L127" i="10" s="1"/>
  <c r="M127" i="10" s="1"/>
  <c r="V126" i="10"/>
  <c r="G126" i="10"/>
  <c r="H126" i="10" s="1"/>
  <c r="L126" i="10" s="1"/>
  <c r="M126" i="10" s="1"/>
  <c r="G125" i="10"/>
  <c r="J125" i="10" s="1"/>
  <c r="V112" i="10"/>
  <c r="V111" i="10"/>
  <c r="Y111" i="10" s="1"/>
  <c r="G111" i="10"/>
  <c r="H111" i="10" s="1"/>
  <c r="L111" i="10" s="1"/>
  <c r="M111" i="10" s="1"/>
  <c r="V110" i="10"/>
  <c r="W110" i="10" s="1"/>
  <c r="AA110" i="10" s="1"/>
  <c r="AB110" i="10" s="1"/>
  <c r="G110" i="10"/>
  <c r="H110" i="10" s="1"/>
  <c r="L110" i="10" s="1"/>
  <c r="M110" i="10" s="1"/>
  <c r="V109" i="10"/>
  <c r="Y109" i="10" s="1"/>
  <c r="G109" i="10"/>
  <c r="H109" i="10" s="1"/>
  <c r="L109" i="10" s="1"/>
  <c r="M109" i="10" s="1"/>
  <c r="V108" i="10"/>
  <c r="Y108" i="10" s="1"/>
  <c r="G108" i="10"/>
  <c r="V107" i="10"/>
  <c r="G107" i="10"/>
  <c r="V106" i="10"/>
  <c r="Y106" i="10" s="1"/>
  <c r="G106" i="10"/>
  <c r="V105" i="10"/>
  <c r="Y105" i="10" s="1"/>
  <c r="G105" i="10"/>
  <c r="V104" i="10"/>
  <c r="Y104" i="10" s="1"/>
  <c r="G104" i="10"/>
  <c r="V103" i="10"/>
  <c r="Y103" i="10" s="1"/>
  <c r="G103" i="10"/>
  <c r="V102" i="10"/>
  <c r="W102" i="10" s="1"/>
  <c r="AA102" i="10" s="1"/>
  <c r="AB102" i="10" s="1"/>
  <c r="G102" i="10"/>
  <c r="V101" i="10"/>
  <c r="Y101" i="10" s="1"/>
  <c r="G101" i="10"/>
  <c r="V100" i="10"/>
  <c r="W100" i="10" s="1"/>
  <c r="AA100" i="10" s="1"/>
  <c r="AB100" i="10" s="1"/>
  <c r="G100" i="10"/>
  <c r="V99" i="10"/>
  <c r="Y99" i="10" s="1"/>
  <c r="G99" i="10"/>
  <c r="V98" i="10"/>
  <c r="W98" i="10" s="1"/>
  <c r="AA98" i="10" s="1"/>
  <c r="AB98" i="10" s="1"/>
  <c r="G98" i="10"/>
  <c r="V97" i="10"/>
  <c r="G97" i="10"/>
  <c r="V96" i="10"/>
  <c r="W96" i="10" s="1"/>
  <c r="AA96" i="10" s="1"/>
  <c r="AB96" i="10" s="1"/>
  <c r="G96" i="10"/>
  <c r="V95" i="10"/>
  <c r="Y95" i="10" s="1"/>
  <c r="G95" i="10"/>
  <c r="J95" i="10" s="1"/>
  <c r="V94" i="10"/>
  <c r="W94" i="10" s="1"/>
  <c r="AA94" i="10" s="1"/>
  <c r="AB94" i="10" s="1"/>
  <c r="G94" i="10"/>
  <c r="J94" i="10" s="1"/>
  <c r="G93" i="10"/>
  <c r="V81" i="10"/>
  <c r="V80" i="10"/>
  <c r="Y80" i="10" s="1"/>
  <c r="G80" i="10"/>
  <c r="J80" i="10" s="1"/>
  <c r="V79" i="10"/>
  <c r="Y79" i="10" s="1"/>
  <c r="G79" i="10"/>
  <c r="H79" i="10" s="1"/>
  <c r="L79" i="10" s="1"/>
  <c r="M79" i="10" s="1"/>
  <c r="V78" i="10"/>
  <c r="Y78" i="10" s="1"/>
  <c r="G78" i="10"/>
  <c r="V77" i="10"/>
  <c r="G77" i="10"/>
  <c r="V76" i="10"/>
  <c r="Y76" i="10" s="1"/>
  <c r="G76" i="10"/>
  <c r="J76" i="10" s="1"/>
  <c r="V75" i="10"/>
  <c r="W75" i="10" s="1"/>
  <c r="AA75" i="10" s="1"/>
  <c r="AB75" i="10" s="1"/>
  <c r="G75" i="10"/>
  <c r="H75" i="10" s="1"/>
  <c r="L75" i="10" s="1"/>
  <c r="M75" i="10" s="1"/>
  <c r="V74" i="10"/>
  <c r="Y74" i="10" s="1"/>
  <c r="G74" i="10"/>
  <c r="V73" i="10"/>
  <c r="G73" i="10"/>
  <c r="V72" i="10"/>
  <c r="Y72" i="10" s="1"/>
  <c r="G72" i="10"/>
  <c r="J72" i="10" s="1"/>
  <c r="V71" i="10"/>
  <c r="Y71" i="10" s="1"/>
  <c r="G71" i="10"/>
  <c r="H71" i="10" s="1"/>
  <c r="L71" i="10" s="1"/>
  <c r="M71" i="10" s="1"/>
  <c r="V70" i="10"/>
  <c r="Y70" i="10" s="1"/>
  <c r="G70" i="10"/>
  <c r="V69" i="10"/>
  <c r="G69" i="10"/>
  <c r="V68" i="10"/>
  <c r="Y68" i="10" s="1"/>
  <c r="G68" i="10"/>
  <c r="J68" i="10" s="1"/>
  <c r="V67" i="10"/>
  <c r="Y67" i="10" s="1"/>
  <c r="G67" i="10"/>
  <c r="J67" i="10" s="1"/>
  <c r="V66" i="10"/>
  <c r="Y66" i="10" s="1"/>
  <c r="G66" i="10"/>
  <c r="V65" i="10"/>
  <c r="G65" i="10"/>
  <c r="V64" i="10"/>
  <c r="Y64" i="10" s="1"/>
  <c r="G64" i="10"/>
  <c r="J64" i="10" s="1"/>
  <c r="V63" i="10"/>
  <c r="Y63" i="10" s="1"/>
  <c r="G63" i="10"/>
  <c r="H63" i="10" s="1"/>
  <c r="L63" i="10" s="1"/>
  <c r="M63" i="10" s="1"/>
  <c r="G62" i="10"/>
  <c r="J62" i="10" s="1"/>
  <c r="V51" i="10"/>
  <c r="V50" i="10"/>
  <c r="Y50" i="10" s="1"/>
  <c r="G50" i="10"/>
  <c r="J50" i="10" s="1"/>
  <c r="V49" i="10"/>
  <c r="Y49" i="10" s="1"/>
  <c r="G49" i="10"/>
  <c r="H49" i="10" s="1"/>
  <c r="L49" i="10" s="1"/>
  <c r="M49" i="10" s="1"/>
  <c r="V48" i="10"/>
  <c r="Y48" i="10" s="1"/>
  <c r="G48" i="10"/>
  <c r="H48" i="10" s="1"/>
  <c r="L48" i="10" s="1"/>
  <c r="M48" i="10" s="1"/>
  <c r="V47" i="10"/>
  <c r="G47" i="10"/>
  <c r="V46" i="10"/>
  <c r="Y46" i="10" s="1"/>
  <c r="G46" i="10"/>
  <c r="J46" i="10" s="1"/>
  <c r="V45" i="10"/>
  <c r="Y45" i="10" s="1"/>
  <c r="G45" i="10"/>
  <c r="H45" i="10" s="1"/>
  <c r="L45" i="10" s="1"/>
  <c r="M45" i="10" s="1"/>
  <c r="V44" i="10"/>
  <c r="Y44" i="10" s="1"/>
  <c r="G44" i="10"/>
  <c r="J44" i="10" s="1"/>
  <c r="V43" i="10"/>
  <c r="W43" i="10" s="1"/>
  <c r="AA43" i="10" s="1"/>
  <c r="AB43" i="10" s="1"/>
  <c r="G43" i="10"/>
  <c r="H43" i="10" s="1"/>
  <c r="L43" i="10" s="1"/>
  <c r="M43" i="10" s="1"/>
  <c r="V42" i="10"/>
  <c r="Y42" i="10" s="1"/>
  <c r="G42" i="10"/>
  <c r="J42" i="10" s="1"/>
  <c r="V41" i="10"/>
  <c r="W41" i="10" s="1"/>
  <c r="AA41" i="10" s="1"/>
  <c r="AB41" i="10" s="1"/>
  <c r="G41" i="10"/>
  <c r="H41" i="10" s="1"/>
  <c r="L41" i="10" s="1"/>
  <c r="M41" i="10" s="1"/>
  <c r="V40" i="10"/>
  <c r="G40" i="10"/>
  <c r="H40" i="10" s="1"/>
  <c r="L40" i="10" s="1"/>
  <c r="M40" i="10" s="1"/>
  <c r="V39" i="10"/>
  <c r="Y39" i="10" s="1"/>
  <c r="G39" i="10"/>
  <c r="V38" i="10"/>
  <c r="W38" i="10" s="1"/>
  <c r="AA38" i="10" s="1"/>
  <c r="AB38" i="10" s="1"/>
  <c r="G38" i="10"/>
  <c r="J38" i="10" s="1"/>
  <c r="V37" i="10"/>
  <c r="Y37" i="10" s="1"/>
  <c r="G37" i="10"/>
  <c r="H37" i="10" s="1"/>
  <c r="L37" i="10" s="1"/>
  <c r="M37" i="10" s="1"/>
  <c r="V36" i="10"/>
  <c r="Y36" i="10" s="1"/>
  <c r="G36" i="10"/>
  <c r="J36" i="10" s="1"/>
  <c r="V35" i="10"/>
  <c r="W35" i="10" s="1"/>
  <c r="AA35" i="10" s="1"/>
  <c r="AB35" i="10" s="1"/>
  <c r="G35" i="10"/>
  <c r="H35" i="10" s="1"/>
  <c r="L35" i="10" s="1"/>
  <c r="M35" i="10" s="1"/>
  <c r="V34" i="10"/>
  <c r="Y34" i="10" s="1"/>
  <c r="G34" i="10"/>
  <c r="H34" i="10" s="1"/>
  <c r="L34" i="10" s="1"/>
  <c r="M34" i="10" s="1"/>
  <c r="V33" i="10"/>
  <c r="Y33" i="10" s="1"/>
  <c r="G33" i="10"/>
  <c r="H33" i="10" s="1"/>
  <c r="L33" i="10" s="1"/>
  <c r="M33" i="10" s="1"/>
  <c r="G32" i="10"/>
  <c r="J32" i="10" s="1"/>
  <c r="V22" i="10"/>
  <c r="Y22" i="10" s="1"/>
  <c r="V21" i="10"/>
  <c r="Y21" i="10" s="1"/>
  <c r="G21" i="10"/>
  <c r="J21" i="10" s="1"/>
  <c r="V20" i="10"/>
  <c r="W20" i="10" s="1"/>
  <c r="AA20" i="10" s="1"/>
  <c r="AB20" i="10" s="1"/>
  <c r="G20" i="10"/>
  <c r="J20" i="10" s="1"/>
  <c r="V19" i="10"/>
  <c r="Y19" i="10" s="1"/>
  <c r="G19" i="10"/>
  <c r="J19" i="10" s="1"/>
  <c r="V18" i="10"/>
  <c r="Y18" i="10" s="1"/>
  <c r="G18" i="10"/>
  <c r="J18" i="10" s="1"/>
  <c r="V17" i="10"/>
  <c r="Y17" i="10" s="1"/>
  <c r="G17" i="10"/>
  <c r="J17" i="10" s="1"/>
  <c r="V16" i="10"/>
  <c r="W16" i="10" s="1"/>
  <c r="AA16" i="10" s="1"/>
  <c r="AB16" i="10" s="1"/>
  <c r="G16" i="10"/>
  <c r="J16" i="10" s="1"/>
  <c r="V15" i="10"/>
  <c r="Y15" i="10" s="1"/>
  <c r="G15" i="10"/>
  <c r="J15" i="10" s="1"/>
  <c r="V14" i="10"/>
  <c r="W14" i="10" s="1"/>
  <c r="AA14" i="10" s="1"/>
  <c r="AB14" i="10" s="1"/>
  <c r="G14" i="10"/>
  <c r="J14" i="10" s="1"/>
  <c r="V13" i="10"/>
  <c r="Y13" i="10" s="1"/>
  <c r="G13" i="10"/>
  <c r="J13" i="10" s="1"/>
  <c r="V12" i="10"/>
  <c r="W12" i="10" s="1"/>
  <c r="AA12" i="10" s="1"/>
  <c r="AB12" i="10" s="1"/>
  <c r="G12" i="10"/>
  <c r="J12" i="10" s="1"/>
  <c r="V11" i="10"/>
  <c r="Y11" i="10" s="1"/>
  <c r="G11" i="10"/>
  <c r="J11" i="10" s="1"/>
  <c r="V10" i="10"/>
  <c r="W10" i="10" s="1"/>
  <c r="AA10" i="10" s="1"/>
  <c r="AB10" i="10" s="1"/>
  <c r="G10" i="10"/>
  <c r="J10" i="10" s="1"/>
  <c r="V9" i="10"/>
  <c r="Y9" i="10" s="1"/>
  <c r="G9" i="10"/>
  <c r="J9" i="10" s="1"/>
  <c r="V8" i="10"/>
  <c r="W8" i="10" s="1"/>
  <c r="AA8" i="10" s="1"/>
  <c r="AB8" i="10" s="1"/>
  <c r="G8" i="10"/>
  <c r="J8" i="10" s="1"/>
  <c r="V7" i="10"/>
  <c r="Y7" i="10" s="1"/>
  <c r="G7" i="10"/>
  <c r="J7" i="10" s="1"/>
  <c r="V6" i="10"/>
  <c r="W6" i="10" s="1"/>
  <c r="AA6" i="10" s="1"/>
  <c r="AB6" i="10" s="1"/>
  <c r="G6" i="10"/>
  <c r="J6" i="10" s="1"/>
  <c r="V5" i="10"/>
  <c r="Y5" i="10" s="1"/>
  <c r="G5" i="10"/>
  <c r="J5" i="10" s="1"/>
  <c r="V4" i="10"/>
  <c r="W4" i="10" s="1"/>
  <c r="AA4" i="10" s="1"/>
  <c r="AB4" i="10" s="1"/>
  <c r="G4" i="10"/>
  <c r="J4" i="10" s="1"/>
  <c r="G3" i="10"/>
  <c r="H3" i="10" s="1"/>
  <c r="L3" i="10" s="1"/>
  <c r="M3" i="10" s="1"/>
  <c r="T134" i="9"/>
  <c r="S134" i="9"/>
  <c r="R134" i="9"/>
  <c r="R135" i="9" s="1"/>
  <c r="I134" i="9"/>
  <c r="H134" i="9"/>
  <c r="G135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500" i="7"/>
  <c r="R500" i="7"/>
  <c r="R501" i="7" s="1"/>
  <c r="I500" i="7"/>
  <c r="G500" i="7"/>
  <c r="G501" i="7" s="1"/>
  <c r="T431" i="7"/>
  <c r="R431" i="7"/>
  <c r="R432" i="7" s="1"/>
  <c r="I431" i="7"/>
  <c r="G431" i="7"/>
  <c r="G432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G181" i="10" l="1"/>
  <c r="G182" i="10" s="1"/>
  <c r="J324" i="13"/>
  <c r="E337" i="13"/>
  <c r="J325" i="13"/>
  <c r="E336" i="13"/>
  <c r="G163" i="31"/>
  <c r="J306" i="13"/>
  <c r="L8" i="14" s="1"/>
  <c r="L12" i="14" s="1"/>
  <c r="J155" i="10"/>
  <c r="H155" i="10"/>
  <c r="L155" i="10" s="1"/>
  <c r="M155" i="10" s="1"/>
  <c r="H160" i="10"/>
  <c r="L160" i="10" s="1"/>
  <c r="M160" i="10" s="1"/>
  <c r="J160" i="10"/>
  <c r="H173" i="10"/>
  <c r="L173" i="10" s="1"/>
  <c r="M173" i="10" s="1"/>
  <c r="J173" i="10"/>
  <c r="W126" i="10"/>
  <c r="V147" i="10"/>
  <c r="V148" i="10" s="1"/>
  <c r="H158" i="10"/>
  <c r="L158" i="10" s="1"/>
  <c r="M158" i="10" s="1"/>
  <c r="J158" i="10"/>
  <c r="H165" i="10"/>
  <c r="L165" i="10" s="1"/>
  <c r="M165" i="10" s="1"/>
  <c r="J165" i="10"/>
  <c r="J276" i="13"/>
  <c r="K8" i="14" s="1"/>
  <c r="K12" i="14" s="1"/>
  <c r="L133" i="10"/>
  <c r="J133" i="10"/>
  <c r="Y142" i="10"/>
  <c r="AA142" i="10"/>
  <c r="AB142" i="10" s="1"/>
  <c r="AA139" i="10"/>
  <c r="AB139" i="10" s="1"/>
  <c r="Y139" i="10"/>
  <c r="Y143" i="10"/>
  <c r="AA143" i="10"/>
  <c r="AB143" i="10" s="1"/>
  <c r="AA132" i="10"/>
  <c r="AB132" i="10" s="1"/>
  <c r="AA136" i="10"/>
  <c r="AB136" i="10" s="1"/>
  <c r="AA140" i="10"/>
  <c r="AB140" i="10" s="1"/>
  <c r="Y140" i="10"/>
  <c r="Y144" i="10"/>
  <c r="AA144" i="10"/>
  <c r="AB144" i="10" s="1"/>
  <c r="AA145" i="10"/>
  <c r="AB145" i="10" s="1"/>
  <c r="Y145" i="10"/>
  <c r="AA128" i="10"/>
  <c r="AB128" i="10" s="1"/>
  <c r="H142" i="10"/>
  <c r="P135" i="31"/>
  <c r="G133" i="16"/>
  <c r="E254" i="13" s="1"/>
  <c r="S125" i="8"/>
  <c r="J246" i="13"/>
  <c r="J8" i="14" s="1"/>
  <c r="J12" i="14" s="1"/>
  <c r="I361" i="7"/>
  <c r="E261" i="13" s="1"/>
  <c r="I502" i="7"/>
  <c r="I38" i="8"/>
  <c r="E79" i="13" s="1"/>
  <c r="J108" i="6"/>
  <c r="E322" i="13" s="1"/>
  <c r="U55" i="18"/>
  <c r="E117" i="13" s="1"/>
  <c r="J177" i="18"/>
  <c r="E330" i="13" s="1"/>
  <c r="I66" i="11"/>
  <c r="E83" i="13" s="1"/>
  <c r="J87" i="15"/>
  <c r="E203" i="13" s="1"/>
  <c r="J134" i="15"/>
  <c r="E325" i="13" s="1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E333" i="13" s="1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3" i="7"/>
  <c r="E323" i="13" s="1"/>
  <c r="Y14" i="10"/>
  <c r="V52" i="5"/>
  <c r="E108" i="13" s="1"/>
  <c r="V164" i="5"/>
  <c r="V107" i="5"/>
  <c r="E229" i="13" s="1"/>
  <c r="U134" i="9"/>
  <c r="P75" i="16"/>
  <c r="E164" i="13" s="1"/>
  <c r="W63" i="10"/>
  <c r="AA63" i="10" s="1"/>
  <c r="AB63" i="10" s="1"/>
  <c r="I287" i="2"/>
  <c r="E256" i="13" s="1"/>
  <c r="I38" i="3"/>
  <c r="E8" i="13" s="1"/>
  <c r="I123" i="3"/>
  <c r="E136" i="13" s="1"/>
  <c r="J24" i="4"/>
  <c r="E9" i="13" s="1"/>
  <c r="I204" i="11"/>
  <c r="E328" i="13" s="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Y98" i="10"/>
  <c r="J40" i="15"/>
  <c r="E80" i="13" s="1"/>
  <c r="U83" i="18"/>
  <c r="E178" i="13" s="1"/>
  <c r="J84" i="17"/>
  <c r="E150" i="13" s="1"/>
  <c r="L14" i="20"/>
  <c r="E59" i="13" s="1"/>
  <c r="H80" i="10"/>
  <c r="L80" i="10" s="1"/>
  <c r="M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W166" i="10"/>
  <c r="AA166" i="10" s="1"/>
  <c r="AB166" i="10" s="1"/>
  <c r="S138" i="11"/>
  <c r="E236" i="13" s="1"/>
  <c r="J55" i="12"/>
  <c r="E84" i="13" s="1"/>
  <c r="J168" i="12"/>
  <c r="E329" i="13" s="1"/>
  <c r="J84" i="19"/>
  <c r="E148" i="13" s="1"/>
  <c r="W18" i="10"/>
  <c r="AA18" i="10" s="1"/>
  <c r="AB18" i="10" s="1"/>
  <c r="H163" i="10"/>
  <c r="L163" i="10" s="1"/>
  <c r="M163" i="10" s="1"/>
  <c r="G232" i="1"/>
  <c r="G233" i="1" s="1"/>
  <c r="I232" i="1" s="1"/>
  <c r="J234" i="1" s="1"/>
  <c r="E195" i="13" s="1"/>
  <c r="W70" i="10"/>
  <c r="AA70" i="10" s="1"/>
  <c r="AB70" i="10" s="1"/>
  <c r="H64" i="10"/>
  <c r="L64" i="10" s="1"/>
  <c r="M64" i="10" s="1"/>
  <c r="Y96" i="10"/>
  <c r="W37" i="10"/>
  <c r="AA37" i="10" s="1"/>
  <c r="AB37" i="10" s="1"/>
  <c r="J48" i="10"/>
  <c r="H94" i="10"/>
  <c r="L94" i="10" s="1"/>
  <c r="M94" i="10" s="1"/>
  <c r="H125" i="10"/>
  <c r="W157" i="10"/>
  <c r="AA157" i="10" s="1"/>
  <c r="AB157" i="10" s="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W67" i="10"/>
  <c r="AA67" i="10" s="1"/>
  <c r="AB67" i="10" s="1"/>
  <c r="I63" i="9"/>
  <c r="E143" i="13" s="1"/>
  <c r="W34" i="10"/>
  <c r="AA34" i="10" s="1"/>
  <c r="AB34" i="10" s="1"/>
  <c r="Y41" i="10"/>
  <c r="W79" i="10"/>
  <c r="AA79" i="10" s="1"/>
  <c r="AB79" i="10" s="1"/>
  <c r="H136" i="10"/>
  <c r="W172" i="10"/>
  <c r="AA172" i="10" s="1"/>
  <c r="AB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W49" i="10"/>
  <c r="AA49" i="10" s="1"/>
  <c r="AB49" i="10" s="1"/>
  <c r="J43" i="10"/>
  <c r="J75" i="10"/>
  <c r="I227" i="2"/>
  <c r="E196" i="13" s="1"/>
  <c r="I346" i="2"/>
  <c r="E318" i="13" s="1"/>
  <c r="I80" i="3"/>
  <c r="E74" i="13" s="1"/>
  <c r="I168" i="3"/>
  <c r="E197" i="13" s="1"/>
  <c r="J79" i="4"/>
  <c r="E75" i="13" s="1"/>
  <c r="I125" i="8"/>
  <c r="E324" i="13" s="1"/>
  <c r="J34" i="6"/>
  <c r="E77" i="13" s="1"/>
  <c r="S203" i="11"/>
  <c r="U168" i="12"/>
  <c r="U26" i="18"/>
  <c r="E55" i="13" s="1"/>
  <c r="J168" i="19"/>
  <c r="E331" i="13" s="1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H6" i="10"/>
  <c r="L6" i="10" s="1"/>
  <c r="M6" i="10" s="1"/>
  <c r="W11" i="10"/>
  <c r="AA11" i="10" s="1"/>
  <c r="AB11" i="10" s="1"/>
  <c r="H171" i="10"/>
  <c r="L171" i="10" s="1"/>
  <c r="M171" i="10" s="1"/>
  <c r="W175" i="10"/>
  <c r="AA175" i="10" s="1"/>
  <c r="AB175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H169" i="10"/>
  <c r="L169" i="10" s="1"/>
  <c r="M169" i="10" s="1"/>
  <c r="G48" i="16"/>
  <c r="E71" i="13" s="1"/>
  <c r="P163" i="31"/>
  <c r="H7" i="10"/>
  <c r="L7" i="10" s="1"/>
  <c r="M7" i="10" s="1"/>
  <c r="W76" i="10"/>
  <c r="AA76" i="10" s="1"/>
  <c r="AB76" i="10" s="1"/>
  <c r="Y94" i="10"/>
  <c r="Y110" i="10"/>
  <c r="J126" i="10"/>
  <c r="Y158" i="10"/>
  <c r="Y161" i="10"/>
  <c r="W170" i="10"/>
  <c r="AA170" i="10" s="1"/>
  <c r="AB170" i="10" s="1"/>
  <c r="E31" i="20"/>
  <c r="E89" i="13" s="1"/>
  <c r="G293" i="1"/>
  <c r="G294" i="1" s="1"/>
  <c r="I293" i="1" s="1"/>
  <c r="J295" i="1" s="1"/>
  <c r="E255" i="13" s="1"/>
  <c r="I254" i="3"/>
  <c r="E319" i="13" s="1"/>
  <c r="H16" i="10"/>
  <c r="L16" i="10" s="1"/>
  <c r="M16" i="10" s="1"/>
  <c r="H167" i="10"/>
  <c r="L167" i="10" s="1"/>
  <c r="M167" i="10" s="1"/>
  <c r="Y176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H11" i="10"/>
  <c r="L11" i="10" s="1"/>
  <c r="M11" i="10" s="1"/>
  <c r="H36" i="10"/>
  <c r="L36" i="10" s="1"/>
  <c r="M36" i="10" s="1"/>
  <c r="W42" i="10"/>
  <c r="AA42" i="10" s="1"/>
  <c r="AB42" i="10" s="1"/>
  <c r="J49" i="10"/>
  <c r="J63" i="10"/>
  <c r="W71" i="10"/>
  <c r="AA71" i="10" s="1"/>
  <c r="AB71" i="10" s="1"/>
  <c r="Y100" i="10"/>
  <c r="H129" i="10"/>
  <c r="L129" i="10" s="1"/>
  <c r="M129" i="10" s="1"/>
  <c r="H132" i="10"/>
  <c r="L132" i="10" s="1"/>
  <c r="M132" i="10" s="1"/>
  <c r="H156" i="10"/>
  <c r="L156" i="10" s="1"/>
  <c r="M156" i="10" s="1"/>
  <c r="I82" i="8"/>
  <c r="E202" i="13" s="1"/>
  <c r="W95" i="10"/>
  <c r="AA95" i="10" s="1"/>
  <c r="AB95" i="10" s="1"/>
  <c r="W104" i="10"/>
  <c r="AA104" i="10" s="1"/>
  <c r="AB104" i="10" s="1"/>
  <c r="W111" i="10"/>
  <c r="AA111" i="10" s="1"/>
  <c r="AB111" i="10" s="1"/>
  <c r="H140" i="10"/>
  <c r="W159" i="10"/>
  <c r="AA159" i="10" s="1"/>
  <c r="AB159" i="10" s="1"/>
  <c r="Y171" i="10"/>
  <c r="W181" i="10"/>
  <c r="AA181" i="10" s="1"/>
  <c r="AB181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Y6" i="10"/>
  <c r="Y10" i="10"/>
  <c r="J34" i="10"/>
  <c r="Y38" i="10"/>
  <c r="J41" i="10"/>
  <c r="W44" i="10"/>
  <c r="AA44" i="10" s="1"/>
  <c r="AB44" i="10" s="1"/>
  <c r="H46" i="10"/>
  <c r="L46" i="10" s="1"/>
  <c r="M46" i="10" s="1"/>
  <c r="Y75" i="10"/>
  <c r="W78" i="10"/>
  <c r="AA78" i="10" s="1"/>
  <c r="AB78" i="10" s="1"/>
  <c r="Y102" i="10"/>
  <c r="J109" i="10"/>
  <c r="J131" i="10"/>
  <c r="Y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E321" i="13" s="1"/>
  <c r="S59" i="8"/>
  <c r="E172" i="13" s="1"/>
  <c r="U89" i="6"/>
  <c r="E291" i="13" s="1"/>
  <c r="J33" i="10"/>
  <c r="W46" i="10"/>
  <c r="AA46" i="10" s="1"/>
  <c r="AB46" i="10" s="1"/>
  <c r="W50" i="10"/>
  <c r="AA50" i="10" s="1"/>
  <c r="AB50" i="10" s="1"/>
  <c r="W109" i="10"/>
  <c r="AA109" i="10" s="1"/>
  <c r="AB109" i="10" s="1"/>
  <c r="J130" i="10"/>
  <c r="W141" i="10"/>
  <c r="E14" i="20"/>
  <c r="E23" i="13" s="1"/>
  <c r="E370" i="13"/>
  <c r="N3" i="14" s="1"/>
  <c r="N6" i="14" s="1"/>
  <c r="N15" i="14" s="1"/>
  <c r="T502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H10" i="10"/>
  <c r="L10" i="10" s="1"/>
  <c r="M10" i="10" s="1"/>
  <c r="H14" i="10"/>
  <c r="L14" i="10" s="1"/>
  <c r="M14" i="10" s="1"/>
  <c r="H15" i="10"/>
  <c r="L15" i="10" s="1"/>
  <c r="M15" i="10" s="1"/>
  <c r="H19" i="10"/>
  <c r="L19" i="10" s="1"/>
  <c r="M19" i="10" s="1"/>
  <c r="W21" i="10"/>
  <c r="AA21" i="10" s="1"/>
  <c r="AB21" i="10" s="1"/>
  <c r="H38" i="10"/>
  <c r="L38" i="10" s="1"/>
  <c r="M38" i="10" s="1"/>
  <c r="Y43" i="10"/>
  <c r="H72" i="10"/>
  <c r="L72" i="10" s="1"/>
  <c r="M72" i="10" s="1"/>
  <c r="J79" i="10"/>
  <c r="W108" i="10"/>
  <c r="AA108" i="10" s="1"/>
  <c r="AB108" i="10" s="1"/>
  <c r="J110" i="10"/>
  <c r="J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H18" i="10"/>
  <c r="L18" i="10" s="1"/>
  <c r="M18" i="10" s="1"/>
  <c r="W36" i="10"/>
  <c r="AA36" i="10" s="1"/>
  <c r="AB36" i="10" s="1"/>
  <c r="W45" i="10"/>
  <c r="AA45" i="10" s="1"/>
  <c r="AB45" i="10" s="1"/>
  <c r="H62" i="10"/>
  <c r="L62" i="10" s="1"/>
  <c r="M62" i="10" s="1"/>
  <c r="H67" i="10"/>
  <c r="L67" i="10" s="1"/>
  <c r="M67" i="10" s="1"/>
  <c r="W68" i="10"/>
  <c r="AA68" i="10" s="1"/>
  <c r="AB68" i="10" s="1"/>
  <c r="W106" i="10"/>
  <c r="AA106" i="10" s="1"/>
  <c r="AB106" i="10" s="1"/>
  <c r="H138" i="10"/>
  <c r="U149" i="18"/>
  <c r="E299" i="13" s="1"/>
  <c r="U84" i="19"/>
  <c r="E179" i="13" s="1"/>
  <c r="G353" i="1"/>
  <c r="G354" i="1" s="1"/>
  <c r="I353" i="1" s="1"/>
  <c r="J355" i="1" s="1"/>
  <c r="E317" i="13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3" i="7"/>
  <c r="U15" i="6"/>
  <c r="E47" i="13" s="1"/>
  <c r="G52" i="10"/>
  <c r="G53" i="10" s="1"/>
  <c r="E83" i="20"/>
  <c r="E272" i="13" s="1"/>
  <c r="E101" i="20"/>
  <c r="I197" i="7"/>
  <c r="I199" i="7" s="1"/>
  <c r="E140" i="13" s="1"/>
  <c r="H8" i="10"/>
  <c r="L8" i="10" s="1"/>
  <c r="M8" i="10" s="1"/>
  <c r="W19" i="10"/>
  <c r="AA19" i="10" s="1"/>
  <c r="AB19" i="10" s="1"/>
  <c r="H32" i="10"/>
  <c r="L32" i="10" s="1"/>
  <c r="M32" i="10" s="1"/>
  <c r="J35" i="10"/>
  <c r="J37" i="10"/>
  <c r="J71" i="10"/>
  <c r="Y163" i="10"/>
  <c r="W168" i="10"/>
  <c r="AA168" i="10" s="1"/>
  <c r="AB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H65" i="10"/>
  <c r="L65" i="10" s="1"/>
  <c r="M65" i="10" s="1"/>
  <c r="J65" i="10"/>
  <c r="Y69" i="10"/>
  <c r="W69" i="10"/>
  <c r="AA69" i="10" s="1"/>
  <c r="AB69" i="10" s="1"/>
  <c r="J74" i="10"/>
  <c r="H74" i="10"/>
  <c r="L74" i="10" s="1"/>
  <c r="M74" i="10" s="1"/>
  <c r="W81" i="10"/>
  <c r="AA81" i="10" s="1"/>
  <c r="AB81" i="10" s="1"/>
  <c r="Y81" i="10"/>
  <c r="H98" i="10"/>
  <c r="L98" i="10" s="1"/>
  <c r="M98" i="10" s="1"/>
  <c r="J98" i="10"/>
  <c r="J101" i="10"/>
  <c r="H101" i="10"/>
  <c r="L101" i="10" s="1"/>
  <c r="M101" i="10" s="1"/>
  <c r="H106" i="10"/>
  <c r="L106" i="10" s="1"/>
  <c r="M106" i="10" s="1"/>
  <c r="J106" i="10"/>
  <c r="J108" i="10"/>
  <c r="H108" i="10"/>
  <c r="L108" i="10" s="1"/>
  <c r="M108" i="10" s="1"/>
  <c r="H4" i="10"/>
  <c r="L4" i="10" s="1"/>
  <c r="M4" i="10" s="1"/>
  <c r="W7" i="10"/>
  <c r="AA7" i="10" s="1"/>
  <c r="AB7" i="10" s="1"/>
  <c r="H12" i="10"/>
  <c r="L12" i="10" s="1"/>
  <c r="M12" i="10" s="1"/>
  <c r="W15" i="10"/>
  <c r="AA15" i="10" s="1"/>
  <c r="AB15" i="10" s="1"/>
  <c r="H20" i="10"/>
  <c r="L20" i="10" s="1"/>
  <c r="M20" i="10" s="1"/>
  <c r="H21" i="10"/>
  <c r="L21" i="10" s="1"/>
  <c r="M21" i="10" s="1"/>
  <c r="W22" i="10"/>
  <c r="AA22" i="10" s="1"/>
  <c r="AB22" i="10" s="1"/>
  <c r="J40" i="10"/>
  <c r="H42" i="10"/>
  <c r="L42" i="10" s="1"/>
  <c r="M42" i="10" s="1"/>
  <c r="H5" i="10"/>
  <c r="L5" i="10" s="1"/>
  <c r="M5" i="10" s="1"/>
  <c r="Y8" i="10"/>
  <c r="W9" i="10"/>
  <c r="AA9" i="10" s="1"/>
  <c r="AB9" i="10" s="1"/>
  <c r="H13" i="10"/>
  <c r="L13" i="10" s="1"/>
  <c r="M13" i="10" s="1"/>
  <c r="Y16" i="10"/>
  <c r="W17" i="10"/>
  <c r="AA17" i="10" s="1"/>
  <c r="AB17" i="10" s="1"/>
  <c r="Y35" i="10"/>
  <c r="H39" i="10"/>
  <c r="L39" i="10" s="1"/>
  <c r="M39" i="10" s="1"/>
  <c r="J39" i="10"/>
  <c r="H47" i="10"/>
  <c r="L47" i="10" s="1"/>
  <c r="M47" i="10" s="1"/>
  <c r="J47" i="10"/>
  <c r="W51" i="10"/>
  <c r="AA51" i="10" s="1"/>
  <c r="AB51" i="10" s="1"/>
  <c r="Y51" i="10"/>
  <c r="Y65" i="10"/>
  <c r="W65" i="10"/>
  <c r="AA65" i="10" s="1"/>
  <c r="AB65" i="10" s="1"/>
  <c r="H68" i="10"/>
  <c r="L68" i="10" s="1"/>
  <c r="M68" i="10" s="1"/>
  <c r="J70" i="10"/>
  <c r="H70" i="10"/>
  <c r="L70" i="10" s="1"/>
  <c r="M70" i="10" s="1"/>
  <c r="W72" i="10"/>
  <c r="AA72" i="10" s="1"/>
  <c r="AB72" i="10" s="1"/>
  <c r="H77" i="10"/>
  <c r="L77" i="10" s="1"/>
  <c r="M77" i="10" s="1"/>
  <c r="J77" i="10"/>
  <c r="G82" i="10"/>
  <c r="G83" i="10" s="1"/>
  <c r="H95" i="10"/>
  <c r="L95" i="10" s="1"/>
  <c r="M95" i="10" s="1"/>
  <c r="H100" i="10"/>
  <c r="L100" i="10" s="1"/>
  <c r="M100" i="10" s="1"/>
  <c r="J100" i="10"/>
  <c r="J103" i="10"/>
  <c r="H103" i="10"/>
  <c r="L103" i="10" s="1"/>
  <c r="M103" i="10" s="1"/>
  <c r="T41" i="9"/>
  <c r="T136" i="9"/>
  <c r="V53" i="10"/>
  <c r="V54" i="10" s="1"/>
  <c r="W33" i="10"/>
  <c r="AA33" i="10" s="1"/>
  <c r="AB33" i="10" s="1"/>
  <c r="G23" i="10"/>
  <c r="G24" i="10" s="1"/>
  <c r="Y40" i="10"/>
  <c r="W40" i="10"/>
  <c r="AA40" i="10" s="1"/>
  <c r="AB40" i="10" s="1"/>
  <c r="J66" i="10"/>
  <c r="H66" i="10"/>
  <c r="L66" i="10" s="1"/>
  <c r="M66" i="10" s="1"/>
  <c r="H73" i="10"/>
  <c r="L73" i="10" s="1"/>
  <c r="M73" i="10" s="1"/>
  <c r="J73" i="10"/>
  <c r="Y77" i="10"/>
  <c r="W77" i="10"/>
  <c r="AA77" i="10" s="1"/>
  <c r="AB77" i="10" s="1"/>
  <c r="J97" i="10"/>
  <c r="H97" i="10"/>
  <c r="L97" i="10" s="1"/>
  <c r="M97" i="10" s="1"/>
  <c r="H102" i="10"/>
  <c r="L102" i="10" s="1"/>
  <c r="M102" i="10" s="1"/>
  <c r="J102" i="10"/>
  <c r="J105" i="10"/>
  <c r="H105" i="10"/>
  <c r="L105" i="10" s="1"/>
  <c r="M105" i="10" s="1"/>
  <c r="Y47" i="10"/>
  <c r="W47" i="10"/>
  <c r="AA47" i="10" s="1"/>
  <c r="AB47" i="10" s="1"/>
  <c r="J3" i="10"/>
  <c r="J23" i="10" s="1"/>
  <c r="Y4" i="10"/>
  <c r="W5" i="10"/>
  <c r="AA5" i="10" s="1"/>
  <c r="AB5" i="10" s="1"/>
  <c r="H9" i="10"/>
  <c r="L9" i="10" s="1"/>
  <c r="M9" i="10" s="1"/>
  <c r="Y12" i="10"/>
  <c r="W13" i="10"/>
  <c r="AA13" i="10" s="1"/>
  <c r="AB13" i="10" s="1"/>
  <c r="H17" i="10"/>
  <c r="L17" i="10" s="1"/>
  <c r="M17" i="10" s="1"/>
  <c r="Y20" i="10"/>
  <c r="W39" i="10"/>
  <c r="AA39" i="10" s="1"/>
  <c r="AB39" i="10" s="1"/>
  <c r="H44" i="10"/>
  <c r="L44" i="10" s="1"/>
  <c r="M44" i="10" s="1"/>
  <c r="J45" i="10"/>
  <c r="H50" i="10"/>
  <c r="L50" i="10" s="1"/>
  <c r="M50" i="10" s="1"/>
  <c r="W64" i="10"/>
  <c r="AA64" i="10" s="1"/>
  <c r="AB64" i="10" s="1"/>
  <c r="H69" i="10"/>
  <c r="L69" i="10" s="1"/>
  <c r="M69" i="10" s="1"/>
  <c r="J69" i="10"/>
  <c r="Y73" i="10"/>
  <c r="W73" i="10"/>
  <c r="AA73" i="10" s="1"/>
  <c r="AB73" i="10" s="1"/>
  <c r="H76" i="10"/>
  <c r="L76" i="10" s="1"/>
  <c r="M76" i="10" s="1"/>
  <c r="J78" i="10"/>
  <c r="H78" i="10"/>
  <c r="L78" i="10" s="1"/>
  <c r="M78" i="10" s="1"/>
  <c r="W80" i="10"/>
  <c r="AA80" i="10" s="1"/>
  <c r="AB80" i="10" s="1"/>
  <c r="H96" i="10"/>
  <c r="L96" i="10" s="1"/>
  <c r="M96" i="10" s="1"/>
  <c r="J96" i="10"/>
  <c r="Y97" i="10"/>
  <c r="W97" i="10"/>
  <c r="AA97" i="10" s="1"/>
  <c r="AB97" i="10" s="1"/>
  <c r="J99" i="10"/>
  <c r="H99" i="10"/>
  <c r="L99" i="10" s="1"/>
  <c r="M99" i="10" s="1"/>
  <c r="H104" i="10"/>
  <c r="L104" i="10" s="1"/>
  <c r="M104" i="10" s="1"/>
  <c r="J104" i="10"/>
  <c r="J107" i="10"/>
  <c r="H107" i="10"/>
  <c r="L107" i="10" s="1"/>
  <c r="M107" i="10" s="1"/>
  <c r="V24" i="10"/>
  <c r="V25" i="10" s="1"/>
  <c r="Y107" i="10"/>
  <c r="W107" i="10"/>
  <c r="AA107" i="10" s="1"/>
  <c r="AB107" i="10" s="1"/>
  <c r="J93" i="10"/>
  <c r="G113" i="10"/>
  <c r="G114" i="10" s="1"/>
  <c r="J128" i="10"/>
  <c r="H128" i="10"/>
  <c r="L128" i="10" s="1"/>
  <c r="M128" i="10" s="1"/>
  <c r="H139" i="10"/>
  <c r="H164" i="10"/>
  <c r="L164" i="10" s="1"/>
  <c r="M164" i="10" s="1"/>
  <c r="W48" i="10"/>
  <c r="AA48" i="10" s="1"/>
  <c r="AB48" i="10" s="1"/>
  <c r="W66" i="10"/>
  <c r="AA66" i="10" s="1"/>
  <c r="AB66" i="10" s="1"/>
  <c r="W74" i="10"/>
  <c r="AA74" i="10" s="1"/>
  <c r="AB74" i="10" s="1"/>
  <c r="H93" i="10"/>
  <c r="L93" i="10" s="1"/>
  <c r="M93" i="10" s="1"/>
  <c r="V114" i="10"/>
  <c r="V115" i="10" s="1"/>
  <c r="Y112" i="10"/>
  <c r="W112" i="10"/>
  <c r="AA112" i="10" s="1"/>
  <c r="AB112" i="10" s="1"/>
  <c r="H166" i="10"/>
  <c r="L166" i="10" s="1"/>
  <c r="M166" i="10" s="1"/>
  <c r="W99" i="10"/>
  <c r="AA99" i="10" s="1"/>
  <c r="AB99" i="10" s="1"/>
  <c r="W101" i="10"/>
  <c r="AA101" i="10" s="1"/>
  <c r="AB101" i="10" s="1"/>
  <c r="W103" i="10"/>
  <c r="AA103" i="10" s="1"/>
  <c r="AB103" i="10" s="1"/>
  <c r="W105" i="10"/>
  <c r="AA105" i="10" s="1"/>
  <c r="AB105" i="10" s="1"/>
  <c r="J127" i="10"/>
  <c r="H143" i="10"/>
  <c r="V83" i="10"/>
  <c r="V84" i="10" s="1"/>
  <c r="H172" i="10"/>
  <c r="L172" i="10" s="1"/>
  <c r="M172" i="10" s="1"/>
  <c r="H161" i="10"/>
  <c r="L161" i="10" s="1"/>
  <c r="M161" i="10" s="1"/>
  <c r="S66" i="11"/>
  <c r="E115" i="13" s="1"/>
  <c r="L65" i="20"/>
  <c r="E242" i="13" s="1"/>
  <c r="H157" i="10"/>
  <c r="L157" i="10" s="1"/>
  <c r="M157" i="10" s="1"/>
  <c r="U84" i="12"/>
  <c r="E177" i="13" s="1"/>
  <c r="H135" i="10"/>
  <c r="G145" i="10"/>
  <c r="G146" i="10" s="1"/>
  <c r="W164" i="10"/>
  <c r="AA164" i="10" s="1"/>
  <c r="AB164" i="10" s="1"/>
  <c r="H168" i="10"/>
  <c r="L168" i="10" s="1"/>
  <c r="M168" i="10" s="1"/>
  <c r="H175" i="10"/>
  <c r="L175" i="10" s="1"/>
  <c r="M175" i="10" s="1"/>
  <c r="S97" i="11"/>
  <c r="E176" i="13" s="1"/>
  <c r="I171" i="11"/>
  <c r="E266" i="13" s="1"/>
  <c r="U177" i="18"/>
  <c r="H141" i="10"/>
  <c r="H159" i="10"/>
  <c r="L159" i="10" s="1"/>
  <c r="M159" i="10" s="1"/>
  <c r="U112" i="17"/>
  <c r="E241" i="13" s="1"/>
  <c r="P102" i="16"/>
  <c r="E224" i="13" s="1"/>
  <c r="H137" i="10"/>
  <c r="V183" i="10"/>
  <c r="V184" i="10" s="1"/>
  <c r="H170" i="10"/>
  <c r="L170" i="10" s="1"/>
  <c r="M170" i="10" s="1"/>
  <c r="J140" i="17"/>
  <c r="E271" i="13" s="1"/>
  <c r="W138" i="10"/>
  <c r="W160" i="10"/>
  <c r="AA160" i="10" s="1"/>
  <c r="AB160" i="10" s="1"/>
  <c r="W165" i="10"/>
  <c r="AA165" i="10" s="1"/>
  <c r="AB165" i="10" s="1"/>
  <c r="W169" i="10"/>
  <c r="AA169" i="10" s="1"/>
  <c r="AB169" i="10" s="1"/>
  <c r="W173" i="10"/>
  <c r="AA173" i="10" s="1"/>
  <c r="AB173" i="10" s="1"/>
  <c r="J181" i="10" l="1"/>
  <c r="M181" i="10"/>
  <c r="J338" i="13"/>
  <c r="M8" i="14" s="1"/>
  <c r="M12" i="14" s="1"/>
  <c r="AA126" i="10"/>
  <c r="AB126" i="10" s="1"/>
  <c r="Y126" i="10"/>
  <c r="K183" i="10"/>
  <c r="E327" i="13" s="1"/>
  <c r="Y138" i="10"/>
  <c r="AA138" i="10"/>
  <c r="AB138" i="10" s="1"/>
  <c r="L142" i="10"/>
  <c r="M142" i="10" s="1"/>
  <c r="J142" i="10"/>
  <c r="AA131" i="10"/>
  <c r="AB131" i="10" s="1"/>
  <c r="L141" i="10"/>
  <c r="M141" i="10" s="1"/>
  <c r="J141" i="10"/>
  <c r="J143" i="10"/>
  <c r="L143" i="10"/>
  <c r="M143" i="10" s="1"/>
  <c r="AA127" i="10"/>
  <c r="AB127" i="10" s="1"/>
  <c r="J138" i="10"/>
  <c r="L138" i="10"/>
  <c r="M138" i="10" s="1"/>
  <c r="Y141" i="10"/>
  <c r="AA141" i="10"/>
  <c r="AB141" i="10" s="1"/>
  <c r="L125" i="10"/>
  <c r="AA130" i="10"/>
  <c r="AB130" i="10" s="1"/>
  <c r="J137" i="10"/>
  <c r="L137" i="10"/>
  <c r="M137" i="10" s="1"/>
  <c r="J139" i="10"/>
  <c r="L139" i="10"/>
  <c r="M139" i="10" s="1"/>
  <c r="AA129" i="10"/>
  <c r="AB129" i="10" s="1"/>
  <c r="J140" i="10"/>
  <c r="L140" i="10"/>
  <c r="M140" i="10" s="1"/>
  <c r="L135" i="10"/>
  <c r="M135" i="10" s="1"/>
  <c r="J135" i="10"/>
  <c r="J136" i="10"/>
  <c r="L136" i="10"/>
  <c r="M136" i="10" s="1"/>
  <c r="AA135" i="10"/>
  <c r="AB135" i="10" s="1"/>
  <c r="AA133" i="10"/>
  <c r="AB133" i="10" s="1"/>
  <c r="AA137" i="10"/>
  <c r="AB137" i="10" s="1"/>
  <c r="M133" i="10"/>
  <c r="E112" i="13"/>
  <c r="Y183" i="10"/>
  <c r="Z185" i="10" s="1"/>
  <c r="AB183" i="10"/>
  <c r="M52" i="10"/>
  <c r="Y53" i="10"/>
  <c r="Z55" i="10" s="1"/>
  <c r="E114" i="13" s="1"/>
  <c r="J52" i="10"/>
  <c r="K54" i="10" s="1"/>
  <c r="E82" i="13" s="1"/>
  <c r="E94" i="13" s="1"/>
  <c r="E3" i="14" s="1"/>
  <c r="E6" i="14" s="1"/>
  <c r="E15" i="14" s="1"/>
  <c r="J82" i="10"/>
  <c r="K84" i="10" s="1"/>
  <c r="E144" i="13" s="1"/>
  <c r="E156" i="13" s="1"/>
  <c r="G3" i="14" s="1"/>
  <c r="G6" i="14" s="1"/>
  <c r="G15" i="14" s="1"/>
  <c r="Y83" i="10"/>
  <c r="Z85" i="10" s="1"/>
  <c r="E175" i="13" s="1"/>
  <c r="E187" i="13" s="1"/>
  <c r="H3" i="14" s="1"/>
  <c r="H6" i="14" s="1"/>
  <c r="H15" i="14" s="1"/>
  <c r="AB114" i="10"/>
  <c r="K25" i="10"/>
  <c r="E16" i="13" s="1"/>
  <c r="AB24" i="10"/>
  <c r="M82" i="10"/>
  <c r="Y114" i="10"/>
  <c r="Z116" i="10" s="1"/>
  <c r="E235" i="13" s="1"/>
  <c r="E5" i="13"/>
  <c r="M23" i="10"/>
  <c r="AB83" i="10"/>
  <c r="AB53" i="10"/>
  <c r="M113" i="10"/>
  <c r="J113" i="10"/>
  <c r="K115" i="10" s="1"/>
  <c r="E205" i="13" s="1"/>
  <c r="E217" i="13" s="1"/>
  <c r="I3" i="14" s="1"/>
  <c r="I6" i="14" s="1"/>
  <c r="I15" i="14" s="1"/>
  <c r="Y24" i="10"/>
  <c r="Z26" i="10" s="1"/>
  <c r="E52" i="13" s="1"/>
  <c r="E63" i="13" s="1"/>
  <c r="D3" i="14" s="1"/>
  <c r="D6" i="14" s="1"/>
  <c r="D15" i="14" s="1"/>
  <c r="Y147" i="10" l="1"/>
  <c r="Z149" i="10" s="1"/>
  <c r="E296" i="13" s="1"/>
  <c r="AB147" i="10"/>
  <c r="J145" i="10"/>
  <c r="K147" i="10" s="1"/>
  <c r="E265" i="13" s="1"/>
  <c r="L145" i="10"/>
  <c r="M125" i="10"/>
  <c r="M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I25" i="36" l="1"/>
  <c r="I136" i="9"/>
  <c r="E326" i="13" s="1"/>
  <c r="E339" i="13" s="1"/>
  <c r="M3" i="14" s="1"/>
  <c r="M6" i="14" s="1"/>
  <c r="M15" i="14" s="1"/>
  <c r="O15" i="14" s="1"/>
  <c r="AA81" i="7"/>
</calcChain>
</file>

<file path=xl/sharedStrings.xml><?xml version="1.0" encoding="utf-8"?>
<sst xmlns="http://schemas.openxmlformats.org/spreadsheetml/2006/main" count="13429" uniqueCount="1118">
  <si>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</si>
  <si>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</si>
  <si>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</si>
  <si>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</si>
  <si>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</si>
  <si>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</si>
  <si>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</si>
  <si>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</si>
  <si>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</si>
  <si>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</si>
  <si>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</si>
  <si>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</si>
  <si>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</si>
  <si>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</si>
  <si>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</si>
  <si>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</si>
  <si>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</si>
  <si>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</si>
  <si>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</si>
  <si>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</si>
  <si>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</si>
  <si>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</si>
  <si>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</si>
  <si>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</si>
  <si>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</si>
  <si>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</si>
  <si>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</si>
  <si>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</si>
  <si>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</si>
  <si>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</si>
  <si>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</si>
  <si>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</si>
  <si>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</si>
  <si>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</si>
  <si>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</si>
  <si>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</si>
  <si>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</si>
  <si>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</si>
  <si>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</si>
  <si>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</si>
  <si>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</si>
  <si>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</si>
  <si>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</si>
  <si>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</si>
  <si>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</si>
  <si>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</si>
  <si>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</si>
  <si>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</si>
  <si>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</si>
  <si>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</si>
  <si>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</si>
  <si>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</si>
  <si>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</si>
  <si>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</si>
  <si>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</si>
  <si>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</si>
  <si>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</si>
  <si>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</si>
  <si>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</si>
  <si>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</si>
  <si>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</si>
  <si>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</si>
  <si>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</si>
  <si>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</si>
  <si>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</si>
  <si>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</si>
  <si>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</si>
  <si>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</si>
  <si>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</si>
  <si>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</si>
  <si>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</si>
  <si>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</si>
  <si>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</si>
  <si>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</si>
  <si>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</si>
  <si>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</si>
  <si>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</si>
  <si>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</si>
  <si>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</si>
  <si>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</si>
  <si>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</si>
  <si>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</si>
  <si>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</si>
  <si>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</si>
  <si>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</si>
  <si>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</si>
  <si>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</si>
  <si>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</si>
  <si>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</si>
  <si>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</si>
  <si>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</si>
  <si>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</si>
  <si>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</si>
  <si>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</si>
  <si>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</si>
  <si>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</si>
  <si>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</si>
  <si>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</si>
  <si>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</si>
  <si>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</si>
  <si>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</si>
  <si>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</si>
  <si>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</si>
  <si>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</si>
  <si>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</si>
  <si>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</si>
  <si>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</si>
  <si>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</si>
  <si>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</si>
  <si>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</si>
  <si>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</si>
  <si>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</si>
  <si>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</si>
  <si>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</si>
  <si>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</si>
  <si>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</si>
  <si>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</si>
  <si>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</si>
  <si>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</si>
  <si>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</si>
  <si>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</si>
  <si>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</si>
  <si>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</si>
  <si>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</si>
  <si>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</si>
  <si>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</si>
  <si>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</si>
  <si>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</si>
  <si>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</si>
  <si>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</si>
  <si>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</si>
  <si>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</si>
  <si>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</si>
  <si>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</si>
  <si>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</si>
  <si>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</si>
  <si>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</si>
  <si>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</si>
  <si>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</si>
  <si>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</si>
  <si>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</si>
  <si>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</si>
  <si>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</si>
  <si>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</si>
  <si>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</si>
  <si>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</si>
  <si>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</si>
  <si>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</si>
  <si>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</si>
  <si>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</si>
  <si>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</si>
  <si>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</si>
  <si>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</si>
  <si>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</si>
  <si>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</si>
  <si>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</si>
  <si>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</si>
  <si>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</si>
  <si>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</si>
  <si>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</si>
  <si>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</si>
  <si>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</si>
  <si>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</si>
  <si>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</si>
  <si>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</si>
  <si>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</si>
  <si>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</si>
  <si>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</si>
  <si>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</si>
  <si>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</si>
  <si>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</si>
  <si>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</si>
  <si>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</si>
  <si>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</si>
  <si>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</si>
  <si>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</si>
  <si>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</si>
  <si>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</si>
  <si>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</si>
  <si>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</si>
  <si>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</si>
  <si>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</si>
  <si>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</si>
  <si>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</si>
  <si>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</si>
  <si>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</si>
  <si>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</si>
  <si>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</si>
  <si>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</si>
  <si>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</si>
  <si>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</si>
  <si>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</si>
  <si>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</si>
  <si>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</si>
  <si>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</si>
  <si>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</si>
  <si>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</si>
  <si>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</si>
  <si>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</si>
  <si>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</si>
  <si>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</si>
  <si>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</si>
  <si>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</si>
  <si>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</si>
  <si>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</si>
  <si>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</si>
  <si>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</si>
  <si>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</si>
  <si>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</si>
  <si>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</si>
  <si>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</si>
  <si>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</si>
  <si>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</si>
  <si>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</si>
  <si>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</si>
  <si>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</si>
  <si>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</si>
  <si>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</si>
  <si>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</si>
  <si>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</si>
  <si>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</si>
  <si>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</si>
  <si>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</si>
  <si>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</si>
  <si>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</si>
  <si>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</si>
  <si>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</si>
  <si>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</si>
  <si>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</si>
  <si>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</si>
  <si>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</si>
  <si>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</si>
  <si>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</si>
  <si>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</si>
  <si>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</si>
  <si>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</si>
  <si>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</si>
  <si>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</si>
  <si>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</si>
  <si>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</si>
  <si>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</si>
  <si>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</si>
  <si>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</si>
  <si>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</si>
  <si>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</si>
  <si>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</si>
  <si>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</si>
  <si>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</si>
  <si>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</si>
  <si>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</si>
  <si>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</si>
  <si>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</si>
  <si>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</si>
  <si>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</si>
  <si>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</si>
  <si>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</si>
  <si>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</si>
  <si>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</si>
  <si>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</si>
  <si>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</si>
  <si>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</si>
  <si>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</si>
  <si>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</si>
  <si>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</si>
  <si>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</si>
  <si>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</si>
  <si>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</si>
  <si>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</si>
  <si>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</si>
  <si>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</si>
  <si>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</si>
  <si>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</si>
  <si>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</si>
  <si>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</si>
  <si>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</si>
  <si>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</si>
  <si>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</si>
  <si>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</si>
  <si>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</si>
  <si>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</si>
  <si>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</si>
  <si>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</si>
  <si>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</si>
  <si>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</si>
  <si>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</si>
  <si>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</si>
  <si>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</si>
  <si>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</si>
  <si>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</si>
  <si>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</si>
  <si>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</si>
  <si>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</si>
  <si>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</si>
  <si>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</si>
  <si>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</si>
  <si>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</si>
  <si>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</si>
  <si>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</si>
  <si>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</si>
  <si>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</si>
  <si>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</si>
  <si>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</si>
  <si>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</si>
  <si>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</si>
  <si>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</si>
  <si>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</si>
  <si>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</si>
  <si>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</si>
  <si>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</si>
  <si>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</si>
  <si>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</si>
  <si>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</si>
  <si>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</si>
  <si>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</si>
  <si>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</si>
  <si>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</si>
  <si>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</si>
  <si>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</si>
  <si>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</si>
  <si>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</si>
  <si>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</si>
  <si>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</si>
  <si>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</si>
  <si>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</si>
  <si>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</si>
  <si>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</si>
  <si>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</si>
  <si>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</si>
  <si>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</si>
  <si>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</si>
  <si>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</si>
  <si>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</si>
  <si>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</si>
  <si>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</si>
  <si>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</si>
  <si>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</si>
  <si>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</si>
  <si>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</si>
  <si>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</si>
  <si>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</si>
  <si>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</si>
  <si>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</si>
  <si>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</si>
  <si>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</si>
  <si>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</si>
  <si>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</si>
  <si>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</si>
  <si>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</si>
  <si>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</si>
  <si>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</si>
  <si>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</si>
  <si>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</si>
  <si>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</si>
  <si>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</si>
  <si>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</si>
  <si>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</si>
  <si>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</si>
  <si>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</si>
  <si>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</si>
  <si>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</si>
  <si>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</si>
  <si>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</si>
  <si>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</si>
  <si>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</si>
  <si>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</si>
  <si>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</si>
  <si>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</si>
  <si>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</si>
  <si>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</si>
  <si>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</si>
  <si>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</si>
  <si>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</si>
  <si>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</si>
  <si>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</si>
  <si>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</si>
  <si>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</si>
  <si>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</si>
  <si>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</si>
  <si>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</si>
  <si>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</si>
  <si>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</si>
  <si>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</si>
  <si>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</si>
  <si>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</si>
  <si>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</si>
  <si>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</si>
  <si>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</si>
  <si>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</si>
  <si>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</si>
  <si>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</si>
  <si>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</si>
  <si>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</si>
  <si>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</si>
  <si>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</si>
  <si>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</si>
  <si>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</si>
  <si>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</si>
  <si>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</si>
  <si>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</si>
  <si>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</si>
  <si>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</si>
  <si>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</si>
  <si>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</si>
  <si>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</si>
  <si>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</si>
  <si>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</si>
  <si>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</si>
  <si>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</si>
  <si>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</si>
  <si>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</si>
  <si>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</si>
  <si>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</si>
  <si>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</si>
  <si>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</si>
  <si>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</si>
  <si>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</si>
  <si>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</si>
  <si>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</si>
  <si>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</si>
  <si>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</si>
  <si>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</si>
  <si>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</si>
  <si>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</si>
  <si>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</si>
  <si>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</si>
  <si>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</si>
  <si>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</si>
  <si>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</si>
  <si>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</si>
  <si>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</si>
  <si>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</si>
  <si>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</si>
  <si>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</si>
  <si>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</si>
  <si>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</si>
  <si>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</si>
  <si>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</si>
  <si>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</si>
  <si>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</si>
  <si>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</si>
  <si>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</si>
  <si>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</si>
  <si>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</si>
  <si>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</si>
  <si>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</si>
  <si>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</si>
  <si>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</si>
  <si>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</si>
  <si>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</si>
  <si>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</si>
  <si>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</si>
  <si>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</si>
  <si>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</si>
  <si>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</si>
  <si>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</si>
  <si>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</si>
  <si>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</si>
  <si>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</si>
  <si>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</si>
  <si>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</si>
  <si>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</si>
  <si>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</si>
  <si>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</si>
  <si>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</si>
  <si>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</si>
  <si>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</si>
  <si>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</si>
  <si>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</si>
  <si>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</si>
  <si>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</si>
  <si>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</si>
  <si>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</si>
  <si>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</si>
  <si>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</si>
  <si>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</si>
  <si>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</si>
  <si>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</si>
  <si>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</si>
  <si>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</si>
  <si>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</si>
  <si>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</si>
  <si>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</si>
  <si>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</si>
  <si>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</si>
  <si>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</si>
  <si>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</si>
  <si>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</si>
  <si>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</si>
  <si>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</si>
  <si>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</si>
  <si>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</si>
  <si>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</si>
  <si>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</si>
  <si>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</si>
  <si>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</si>
  <si>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</si>
  <si>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</si>
  <si>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</si>
  <si>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</si>
  <si>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</si>
  <si>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</si>
  <si>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</si>
  <si>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</si>
  <si>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</si>
  <si>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</si>
  <si>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</si>
  <si>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</si>
  <si>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</si>
  <si>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</si>
  <si>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</si>
  <si>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</si>
  <si>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</si>
  <si>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</si>
  <si>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</si>
  <si>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</si>
  <si>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</si>
  <si>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</si>
  <si>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</si>
  <si>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</si>
  <si>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</si>
  <si>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</si>
  <si>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</si>
  <si>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</si>
  <si>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</si>
  <si>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</si>
  <si>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</si>
  <si>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</si>
  <si>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</si>
  <si>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</si>
  <si>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</si>
  <si>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</si>
  <si>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</si>
  <si>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</si>
  <si>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</si>
  <si>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</si>
  <si>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</si>
  <si>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</si>
  <si>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</si>
  <si>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</si>
  <si>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</si>
  <si>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</si>
  <si>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</si>
  <si>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</si>
  <si>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</si>
  <si>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</si>
  <si>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</si>
  <si>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</si>
  <si>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</si>
  <si>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</si>
  <si>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</si>
  <si>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</si>
  <si>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</si>
  <si>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</si>
  <si>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</si>
  <si>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</si>
  <si>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</si>
  <si>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</si>
  <si>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</si>
  <si>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</si>
  <si>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</si>
  <si>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</si>
  <si>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</si>
  <si>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</si>
  <si>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</si>
  <si>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</si>
  <si>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</si>
  <si>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</si>
  <si>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</si>
  <si>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</si>
  <si>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</si>
  <si>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</si>
  <si>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</si>
  <si>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</si>
  <si>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</si>
  <si>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</si>
  <si>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</si>
  <si>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</si>
  <si>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</si>
  <si>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</si>
  <si>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</si>
  <si>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</si>
  <si>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</si>
  <si>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</si>
  <si>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</si>
  <si>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</si>
  <si>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</si>
  <si>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</si>
  <si>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</si>
  <si>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</si>
  <si>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</si>
  <si>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</si>
  <si>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</si>
  <si>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</si>
  <si>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</si>
  <si>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</si>
  <si>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</si>
  <si>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</si>
  <si>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</si>
  <si>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</si>
  <si>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</si>
  <si>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</si>
  <si>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</si>
  <si>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</si>
  <si>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</si>
  <si>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</si>
  <si>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</si>
  <si>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</si>
  <si>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</si>
  <si>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</si>
  <si>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</si>
  <si>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</si>
  <si>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</si>
  <si>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</si>
  <si>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</si>
  <si>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</si>
  <si>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</si>
  <si>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</si>
  <si>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</si>
  <si>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</si>
  <si>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</si>
  <si>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</si>
  <si>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</si>
  <si>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</si>
  <si>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</si>
  <si>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</si>
  <si>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</si>
  <si>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</si>
  <si>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</si>
  <si>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</si>
  <si>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</si>
  <si>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</si>
  <si>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</si>
  <si>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</si>
  <si>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</si>
  <si>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</si>
  <si>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</si>
  <si>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</si>
  <si>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</si>
  <si>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</si>
  <si>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</si>
  <si>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</si>
  <si>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</si>
  <si>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</si>
  <si>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</si>
  <si>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</si>
  <si>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</si>
  <si>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</si>
  <si>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</si>
  <si>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</si>
  <si>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</si>
  <si>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</si>
  <si>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</si>
  <si>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</si>
  <si>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</si>
  <si>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</si>
  <si>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</si>
  <si>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</si>
  <si>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</si>
  <si>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</si>
  <si>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</si>
  <si>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</si>
  <si>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</si>
  <si>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</si>
  <si>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</si>
  <si>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</si>
  <si>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</si>
  <si>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</si>
  <si>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</si>
  <si>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</si>
  <si>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</si>
  <si>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</si>
  <si>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</si>
  <si>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</si>
  <si>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</si>
  <si>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</si>
  <si>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</si>
  <si>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</si>
  <si>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</si>
  <si>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</si>
  <si>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</si>
  <si>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</si>
  <si>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</si>
  <si>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</si>
  <si>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</si>
  <si>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</si>
  <si>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</si>
  <si>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</si>
  <si>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</si>
  <si>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</si>
  <si>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</si>
  <si>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</si>
  <si>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</si>
  <si>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</si>
  <si>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</si>
  <si>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</si>
  <si>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</si>
  <si>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</si>
  <si>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</si>
  <si>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</si>
  <si>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</si>
  <si>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</si>
  <si>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</si>
  <si>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</si>
  <si>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</si>
  <si>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</si>
  <si>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</si>
  <si>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</si>
  <si>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</si>
  <si>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</si>
  <si>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</si>
  <si>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</si>
  <si>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</si>
  <si>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</si>
  <si>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</si>
  <si>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</si>
  <si>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</si>
  <si>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</si>
  <si>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</si>
  <si>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</si>
  <si>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</si>
  <si>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</si>
  <si>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</si>
  <si>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</si>
  <si>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</si>
  <si>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</si>
  <si>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</si>
  <si>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</si>
  <si>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</si>
  <si>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</si>
  <si>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</si>
  <si>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</si>
  <si>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</si>
  <si>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</si>
  <si>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</si>
  <si>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</si>
  <si>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</si>
  <si>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</si>
  <si>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</si>
  <si>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</si>
  <si>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</si>
  <si>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</si>
  <si>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</si>
  <si>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</si>
  <si>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</si>
  <si>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</si>
  <si>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</si>
  <si>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</si>
  <si>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</si>
  <si>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</si>
  <si>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</si>
  <si>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</si>
  <si>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</si>
  <si>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</si>
  <si>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</si>
  <si>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</si>
  <si>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</si>
  <si>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</si>
  <si>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</si>
  <si>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</si>
  <si>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</si>
  <si>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</si>
  <si>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</si>
  <si>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</si>
  <si>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</si>
  <si>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</si>
  <si>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</si>
  <si>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</si>
  <si>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</si>
  <si>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</si>
  <si>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</si>
  <si>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</si>
  <si>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</si>
  <si>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</si>
  <si>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</si>
  <si>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</si>
  <si>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</si>
  <si>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</si>
  <si>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</si>
  <si>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</si>
  <si>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</si>
  <si>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</si>
  <si>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</si>
  <si>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</si>
  <si>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</si>
  <si>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</si>
  <si>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</si>
  <si>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</si>
  <si>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</si>
  <si>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</si>
  <si>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</si>
  <si>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</si>
  <si>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</si>
  <si>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</si>
  <si>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</si>
  <si>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</si>
  <si>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</si>
  <si>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</si>
  <si>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</si>
  <si>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</si>
  <si>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</si>
  <si>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</si>
  <si>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</si>
  <si>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</si>
  <si>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</si>
  <si>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</si>
  <si>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</si>
  <si>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</si>
  <si>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</si>
  <si>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</si>
  <si>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</si>
  <si>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</si>
  <si>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</si>
  <si>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</si>
  <si>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</si>
  <si>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</si>
  <si>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</si>
  <si>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</si>
  <si>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</si>
  <si>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</si>
  <si>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</si>
  <si>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</si>
  <si>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</si>
  <si>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</si>
  <si>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</si>
  <si>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</si>
  <si>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</si>
  <si>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</si>
  <si>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</si>
  <si>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</si>
  <si>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</si>
  <si>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</si>
  <si>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</si>
  <si>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</si>
  <si>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</si>
  <si>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</si>
  <si>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</si>
  <si>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</si>
  <si>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</si>
  <si>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</si>
  <si>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</si>
  <si>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</si>
  <si>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</si>
  <si>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</si>
  <si>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</si>
  <si>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</si>
  <si>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</si>
  <si>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</si>
  <si>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</si>
  <si>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</si>
  <si>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</si>
  <si>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</si>
  <si>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</si>
  <si>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</si>
  <si>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</si>
  <si>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</si>
  <si>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</si>
  <si>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</si>
  <si>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</si>
  <si>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</si>
  <si>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</si>
  <si>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</si>
  <si>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</si>
  <si>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</si>
  <si>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</si>
  <si>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</si>
  <si>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</si>
  <si>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</si>
  <si>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</si>
  <si>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</si>
  <si>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</si>
  <si>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</si>
  <si>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</si>
  <si>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</si>
  <si>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</si>
  <si>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</si>
  <si>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</si>
  <si>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</si>
  <si>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</si>
  <si>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</si>
  <si>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</si>
  <si>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</si>
  <si>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</si>
  <si>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</si>
  <si>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</si>
  <si>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</si>
  <si>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</si>
  <si>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</si>
  <si>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</si>
  <si>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</si>
  <si>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</si>
  <si>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</si>
  <si>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</si>
  <si>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</si>
  <si>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</si>
  <si>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</si>
  <si>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</si>
  <si>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</si>
  <si>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</si>
  <si>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</si>
  <si>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</si>
  <si>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</si>
  <si>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</si>
  <si>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</si>
  <si>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</si>
  <si>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</si>
  <si>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</si>
  <si>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</si>
  <si>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</si>
  <si>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</si>
  <si>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</si>
  <si>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</si>
  <si>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</si>
  <si>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</si>
  <si>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</si>
  <si>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</si>
  <si>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</si>
  <si>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</si>
  <si>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</si>
  <si>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</si>
  <si>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</si>
  <si>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</si>
  <si>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</si>
  <si>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</si>
  <si>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</si>
  <si>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</si>
  <si>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</si>
  <si>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</si>
  <si>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</si>
  <si>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</si>
  <si>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</si>
  <si>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</si>
  <si>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</si>
  <si>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</si>
  <si>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</si>
  <si>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</si>
  <si>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</si>
  <si>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</si>
  <si>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</si>
  <si>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</si>
  <si>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</si>
  <si>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</si>
  <si>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</si>
  <si>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</si>
  <si>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</si>
  <si>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</si>
  <si>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</si>
  <si>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</si>
  <si>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</si>
  <si>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</si>
  <si>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</si>
  <si>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</si>
  <si>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</si>
  <si>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</si>
  <si>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</si>
  <si>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</si>
  <si>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</si>
  <si>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</si>
  <si>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</si>
  <si>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</si>
  <si>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</si>
  <si>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</si>
  <si>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</si>
  <si>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</si>
  <si>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</si>
  <si>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</si>
  <si>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</si>
  <si>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</si>
  <si>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</si>
  <si>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</si>
  <si>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</si>
  <si>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</si>
  <si>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</si>
  <si>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</si>
  <si>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</si>
  <si>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</si>
  <si>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</si>
  <si>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</si>
  <si>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</si>
  <si>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</si>
  <si>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</si>
  <si>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</si>
  <si>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</si>
  <si>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</si>
  <si>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</si>
  <si>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</si>
  <si>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</si>
  <si>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</si>
  <si>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</si>
  <si>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</si>
  <si>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</si>
  <si>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</si>
  <si>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</si>
  <si>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</si>
  <si>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</si>
  <si>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</si>
  <si>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</si>
  <si>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</si>
  <si>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</si>
  <si>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</si>
  <si>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</si>
  <si>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</si>
  <si>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</si>
  <si>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</si>
  <si>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</si>
  <si>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</si>
  <si>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</si>
  <si>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</si>
  <si>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</si>
  <si>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</si>
  <si>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</si>
  <si>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</si>
  <si>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</si>
  <si>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</si>
  <si>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</si>
  <si>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</si>
  <si>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</si>
  <si>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</si>
  <si>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</si>
  <si>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</si>
  <si>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</si>
  <si>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</si>
  <si>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</si>
  <si>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</si>
  <si>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</si>
  <si>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</si>
  <si>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</si>
  <si>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</si>
  <si>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</si>
  <si>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</si>
  <si>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</si>
  <si>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</si>
  <si>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</si>
  <si>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</si>
  <si>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</si>
  <si>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</si>
  <si>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</si>
  <si>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</si>
  <si>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</si>
  <si>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</si>
  <si>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</si>
  <si>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</si>
  <si>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</si>
  <si>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</si>
  <si>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</si>
  <si>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</si>
  <si>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</si>
  <si>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</si>
  <si>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</si>
  <si>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</si>
  <si>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</si>
  <si>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</si>
  <si>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</si>
  <si>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</si>
  <si>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</si>
  <si>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</si>
  <si>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</si>
  <si>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</si>
  <si>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</si>
  <si>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</si>
  <si>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</si>
  <si>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</si>
  <si>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</si>
  <si>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</si>
  <si>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</si>
  <si>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</si>
  <si>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</si>
  <si>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</si>
  <si>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</si>
  <si>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</si>
  <si>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</si>
  <si>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</si>
  <si>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</si>
  <si>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</si>
  <si>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</si>
  <si>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</si>
  <si>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</si>
  <si>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</si>
  <si>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</si>
  <si>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</si>
  <si>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</si>
  <si>
    <t>CAC 0880</t>
  </si>
  <si>
    <t>QUITO FAVORITA</t>
  </si>
  <si>
    <t>SALINAS</t>
  </si>
  <si>
    <t>ROSADO+STAND</t>
  </si>
  <si>
    <t>JEFFERSON PORTILLA</t>
  </si>
  <si>
    <t>MARCELO ZAPATA</t>
  </si>
  <si>
    <t>ALEJANDRO PORTILLA</t>
  </si>
  <si>
    <t>JHONY ZAMBRANO</t>
  </si>
  <si>
    <t>XAA 1909</t>
  </si>
  <si>
    <t xml:space="preserve">UNUVIAS </t>
  </si>
  <si>
    <t xml:space="preserve">ADELANTO QUIN CRISTIAN ABRIL </t>
  </si>
  <si>
    <t>PAGO MENSUAL WILLIAM PERZ</t>
  </si>
  <si>
    <t>STANBY ROSADO</t>
  </si>
  <si>
    <t>FLETE FALSO</t>
  </si>
  <si>
    <t xml:space="preserve">PAGO MATERIAL 20 VOLQUETAS </t>
  </si>
  <si>
    <t>GPB 3078</t>
  </si>
  <si>
    <t>CORDIVILLA</t>
  </si>
  <si>
    <t>PAGMENSUAL JENNIFERLOPEZ</t>
  </si>
  <si>
    <t>JENNIFER LOPEZ  IESS</t>
  </si>
  <si>
    <t xml:space="preserve">VALOR </t>
  </si>
  <si>
    <t>GUIDO PATRICIO SOLA</t>
  </si>
  <si>
    <t>YUNIER PATRICIO SOLA</t>
  </si>
  <si>
    <t>GBP 3040</t>
  </si>
  <si>
    <t xml:space="preserve">FACT </t>
  </si>
  <si>
    <t>QUITO SUPER</t>
  </si>
  <si>
    <t>7286-55579-55580</t>
  </si>
  <si>
    <t>7070086754-1876416</t>
  </si>
  <si>
    <t>7070086754-1876417</t>
  </si>
  <si>
    <t>7070086754-1876414</t>
  </si>
  <si>
    <t>PAA 2644</t>
  </si>
  <si>
    <t>7070086754-1876418</t>
  </si>
  <si>
    <t>7070086754-1876415</t>
  </si>
  <si>
    <t>DT</t>
  </si>
  <si>
    <t>ENVAPRESS</t>
  </si>
  <si>
    <t>CONGELADORES</t>
  </si>
  <si>
    <t>MATERIAL ABRILTRANS S.A</t>
  </si>
  <si>
    <t>BRAYAN ABRIL</t>
  </si>
  <si>
    <t>MENSUALIDAD MARIA MOYA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</si>
</sst>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3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0" borderId="2" xfId="0" applyNumberFormat="1" applyBorder="1"/>
    <xf numFmtId="0" fontId="0" fillId="43" borderId="1" xfId="0" applyFill="1" applyBorder="1" applyAlignment="1">
      <alignment horizontal="left" indent="6"/>
    </xf>
    <xf numFmtId="0" fontId="0" fillId="43" borderId="1" xfId="0" applyFill="1" applyBorder="1"/>
    <xf numFmtId="0" fontId="0" fillId="18" borderId="2" xfId="0" applyFill="1" applyBorder="1"/>
    <xf numFmtId="0" fontId="14" fillId="6" borderId="1" xfId="0" applyFont="1" applyFill="1" applyBorder="1"/>
    <xf numFmtId="165" fontId="0" fillId="32" borderId="1" xfId="0" applyNumberFormat="1" applyFill="1" applyBorder="1"/>
    <xf numFmtId="0" fontId="0" fillId="50" borderId="1" xfId="1" applyNumberFormat="1" applyFont="1" applyFill="1" applyBorder="1"/>
    <xf numFmtId="0" fontId="0" fillId="0" borderId="1" xfId="1" applyNumberFormat="1" applyFont="1" applyBorder="1" applyAlignment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1" zoomScaleNormal="100" workbookViewId="0">
      <selection activeCell="B309" sqref="B30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23" t="s">
        <v>24</v>
      </c>
      <c r="E1" s="323"/>
      <c r="F1" s="323"/>
      <c r="G1" s="323"/>
      <c r="H1" s="2"/>
      <c r="I1" s="2"/>
      <c r="M1" s="1"/>
      <c r="N1" s="2"/>
      <c r="O1" s="2"/>
      <c r="P1" s="323" t="s">
        <v>87</v>
      </c>
      <c r="Q1" s="323"/>
      <c r="R1" s="323"/>
      <c r="S1" s="323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24" t="s">
        <v>18</v>
      </c>
      <c r="G55" s="324"/>
      <c r="H55" s="324"/>
      <c r="I55" s="324"/>
      <c r="J55" s="321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22"/>
      <c r="K56" s="8"/>
      <c r="M56" s="8"/>
      <c r="N56" s="8"/>
      <c r="O56" s="8"/>
      <c r="P56" s="8"/>
      <c r="Q56" s="8"/>
      <c r="R56" s="324" t="s">
        <v>18</v>
      </c>
      <c r="S56" s="324"/>
      <c r="T56" s="324"/>
      <c r="U56" s="324"/>
      <c r="V56" s="321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22"/>
      <c r="W57" s="8"/>
    </row>
    <row r="63" spans="1:23" ht="28.5" x14ac:dyDescent="0.45">
      <c r="A63" s="1"/>
      <c r="B63" s="2"/>
      <c r="C63" s="2"/>
      <c r="D63" s="323" t="s">
        <v>88</v>
      </c>
      <c r="E63" s="323"/>
      <c r="F63" s="323"/>
      <c r="G63" s="323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23" t="s">
        <v>89</v>
      </c>
      <c r="Q64" s="323"/>
      <c r="R64" s="323"/>
      <c r="S64" s="323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24" t="s">
        <v>18</v>
      </c>
      <c r="G117" s="324"/>
      <c r="H117" s="324"/>
      <c r="I117" s="324"/>
      <c r="J117" s="321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22"/>
      <c r="K118" s="8"/>
      <c r="M118" s="8"/>
      <c r="N118" s="8"/>
      <c r="O118" s="8"/>
      <c r="P118" s="8"/>
      <c r="Q118" s="8"/>
      <c r="R118" s="324" t="s">
        <v>18</v>
      </c>
      <c r="S118" s="324"/>
      <c r="T118" s="324"/>
      <c r="U118" s="324"/>
      <c r="V118" s="321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22"/>
      <c r="W119" s="8"/>
    </row>
    <row r="122" spans="1:36" ht="28.5" x14ac:dyDescent="0.45">
      <c r="A122" s="1"/>
      <c r="B122" s="2"/>
      <c r="C122" s="2"/>
      <c r="D122" s="323" t="s">
        <v>90</v>
      </c>
      <c r="E122" s="323"/>
      <c r="F122" s="323"/>
      <c r="G122" s="323"/>
      <c r="H122" s="2"/>
      <c r="I122" s="2"/>
      <c r="M122" s="1"/>
      <c r="N122" s="2"/>
      <c r="O122" s="2"/>
      <c r="P122" s="323" t="s">
        <v>91</v>
      </c>
      <c r="Q122" s="323"/>
      <c r="R122" s="323"/>
      <c r="S122" s="323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24" t="s">
        <v>18</v>
      </c>
      <c r="G175" s="324"/>
      <c r="H175" s="324"/>
      <c r="I175" s="324"/>
      <c r="J175" s="321">
        <f>I173-K172</f>
        <v>464.51000000000022</v>
      </c>
      <c r="K175" s="8"/>
      <c r="M175" s="8"/>
      <c r="N175" s="8"/>
      <c r="O175" s="8"/>
      <c r="P175" s="8"/>
      <c r="Q175" s="8"/>
      <c r="R175" s="324" t="s">
        <v>18</v>
      </c>
      <c r="S175" s="324"/>
      <c r="T175" s="324"/>
      <c r="U175" s="324"/>
      <c r="V175" s="321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22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22"/>
      <c r="W176" s="8"/>
    </row>
    <row r="180" spans="1:23" ht="28.5" x14ac:dyDescent="0.45">
      <c r="A180" s="1"/>
      <c r="B180" s="2"/>
      <c r="C180" s="2"/>
      <c r="D180" s="323" t="s">
        <v>92</v>
      </c>
      <c r="E180" s="323"/>
      <c r="F180" s="323"/>
      <c r="G180" s="323"/>
      <c r="H180" s="2"/>
      <c r="I180" s="2"/>
      <c r="M180" s="1"/>
      <c r="N180" s="2"/>
      <c r="O180" s="2"/>
      <c r="P180" s="323" t="s">
        <v>93</v>
      </c>
      <c r="Q180" s="323"/>
      <c r="R180" s="323"/>
      <c r="S180" s="323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24" t="s">
        <v>18</v>
      </c>
      <c r="G234" s="324"/>
      <c r="H234" s="324"/>
      <c r="I234" s="324"/>
      <c r="J234" s="321">
        <f>I232-K231</f>
        <v>183.42999999999984</v>
      </c>
      <c r="K234" s="8"/>
      <c r="M234" s="8"/>
      <c r="N234" s="8"/>
      <c r="O234" s="8"/>
      <c r="P234" s="8"/>
      <c r="Q234" s="8"/>
      <c r="R234" s="324" t="s">
        <v>18</v>
      </c>
      <c r="S234" s="324"/>
      <c r="T234" s="324"/>
      <c r="U234" s="324"/>
      <c r="V234" s="321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22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22"/>
      <c r="W235" s="8"/>
    </row>
    <row r="241" spans="1:23" ht="28.5" x14ac:dyDescent="0.45">
      <c r="A241" s="1"/>
      <c r="B241" s="2"/>
      <c r="C241" s="2"/>
      <c r="D241" s="323" t="s">
        <v>94</v>
      </c>
      <c r="E241" s="323"/>
      <c r="F241" s="323"/>
      <c r="G241" s="323"/>
      <c r="H241" s="2"/>
      <c r="I241" s="2"/>
      <c r="M241" s="1"/>
      <c r="N241" s="2"/>
      <c r="O241" s="2"/>
      <c r="P241" s="323" t="s">
        <v>95</v>
      </c>
      <c r="Q241" s="323"/>
      <c r="R241" s="323"/>
      <c r="S241" s="323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24" t="s">
        <v>18</v>
      </c>
      <c r="G295" s="324"/>
      <c r="H295" s="324"/>
      <c r="I295" s="324"/>
      <c r="J295" s="321">
        <f>I293-K292</f>
        <v>40.949999999999989</v>
      </c>
      <c r="K295" s="8"/>
      <c r="M295" s="8"/>
      <c r="N295" s="8"/>
      <c r="O295" s="8"/>
      <c r="P295" s="8"/>
      <c r="Q295" s="8"/>
      <c r="R295" s="324" t="s">
        <v>18</v>
      </c>
      <c r="S295" s="324"/>
      <c r="T295" s="324"/>
      <c r="U295" s="324"/>
      <c r="V295" s="321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22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22"/>
      <c r="W296" s="8"/>
    </row>
    <row r="301" spans="1:23" ht="28.5" x14ac:dyDescent="0.45">
      <c r="A301" s="1"/>
      <c r="B301" s="2"/>
      <c r="C301" s="2"/>
      <c r="D301" s="323" t="s">
        <v>96</v>
      </c>
      <c r="E301" s="323"/>
      <c r="F301" s="323"/>
      <c r="G301" s="323"/>
      <c r="H301" s="2"/>
      <c r="I301" s="2"/>
      <c r="M301" s="1"/>
      <c r="N301" s="2"/>
      <c r="O301" s="2"/>
      <c r="P301" s="323" t="s">
        <v>30</v>
      </c>
      <c r="Q301" s="323"/>
      <c r="R301" s="323"/>
      <c r="S301" s="323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24" t="s">
        <v>18</v>
      </c>
      <c r="G355" s="324"/>
      <c r="H355" s="324"/>
      <c r="I355" s="324"/>
      <c r="J355" s="321">
        <f>I353-K352</f>
        <v>8.1999999999999886</v>
      </c>
      <c r="K355" s="8"/>
      <c r="M355" s="8"/>
      <c r="N355" s="8"/>
      <c r="O355" s="8"/>
      <c r="P355" s="8"/>
      <c r="Q355" s="8"/>
      <c r="R355" s="324" t="s">
        <v>18</v>
      </c>
      <c r="S355" s="324"/>
      <c r="T355" s="324"/>
      <c r="U355" s="324"/>
      <c r="V355" s="321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22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22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6"/>
  <sheetViews>
    <sheetView topLeftCell="E112" workbookViewId="0">
      <selection activeCell="M129" sqref="M129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39" t="s">
        <v>24</v>
      </c>
      <c r="E1" s="339"/>
      <c r="F1" s="339"/>
      <c r="G1" s="339"/>
      <c r="O1" s="339" t="s">
        <v>87</v>
      </c>
      <c r="P1" s="339"/>
      <c r="Q1" s="339"/>
      <c r="R1" s="339"/>
    </row>
    <row r="2" spans="1:21" x14ac:dyDescent="0.25">
      <c r="D2" s="323"/>
      <c r="E2" s="323"/>
      <c r="F2" s="323"/>
      <c r="G2" s="323"/>
      <c r="O2" s="323"/>
      <c r="P2" s="323"/>
      <c r="Q2" s="323"/>
      <c r="R2" s="32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4" t="s">
        <v>18</v>
      </c>
      <c r="G19" s="335"/>
      <c r="H19" s="336"/>
      <c r="I19" s="42">
        <f>G18-I17</f>
        <v>0</v>
      </c>
      <c r="L19" s="8"/>
      <c r="M19" s="8"/>
      <c r="N19" s="8"/>
      <c r="O19" s="8"/>
      <c r="P19" s="8"/>
      <c r="Q19" s="334" t="s">
        <v>18</v>
      </c>
      <c r="R19" s="335"/>
      <c r="S19" s="336"/>
      <c r="T19" s="42">
        <f>T18-U17</f>
        <v>15.5</v>
      </c>
    </row>
    <row r="23" spans="1:21" x14ac:dyDescent="0.25">
      <c r="D23" s="339" t="s">
        <v>88</v>
      </c>
      <c r="E23" s="339"/>
      <c r="F23" s="339"/>
      <c r="G23" s="339"/>
      <c r="O23" s="339" t="s">
        <v>89</v>
      </c>
      <c r="P23" s="339"/>
      <c r="Q23" s="339"/>
      <c r="R23" s="339"/>
    </row>
    <row r="24" spans="1:21" x14ac:dyDescent="0.25">
      <c r="D24" s="323"/>
      <c r="E24" s="323"/>
      <c r="F24" s="323"/>
      <c r="G24" s="323"/>
      <c r="O24" s="323"/>
      <c r="P24" s="323"/>
      <c r="Q24" s="323"/>
      <c r="R24" s="323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4" t="s">
        <v>18</v>
      </c>
      <c r="G41" s="335"/>
      <c r="H41" s="336"/>
      <c r="I41" s="42">
        <f>I40-J39</f>
        <v>15.5</v>
      </c>
      <c r="L41" s="8"/>
      <c r="M41" s="8"/>
      <c r="N41" s="8"/>
      <c r="O41" s="8"/>
      <c r="P41" s="8"/>
      <c r="Q41" s="334" t="s">
        <v>18</v>
      </c>
      <c r="R41" s="335"/>
      <c r="S41" s="336"/>
      <c r="T41" s="42">
        <f>R40-T39</f>
        <v>0</v>
      </c>
    </row>
    <row r="45" spans="1:21" x14ac:dyDescent="0.25">
      <c r="D45" s="339" t="s">
        <v>90</v>
      </c>
      <c r="E45" s="339"/>
      <c r="F45" s="339"/>
      <c r="G45" s="339"/>
      <c r="O45" s="339" t="s">
        <v>91</v>
      </c>
      <c r="P45" s="339"/>
      <c r="Q45" s="339"/>
      <c r="R45" s="339"/>
    </row>
    <row r="46" spans="1:21" x14ac:dyDescent="0.25">
      <c r="D46" s="323"/>
      <c r="E46" s="323"/>
      <c r="F46" s="323"/>
      <c r="G46" s="323"/>
      <c r="O46" s="323"/>
      <c r="P46" s="323"/>
      <c r="Q46" s="323"/>
      <c r="R46" s="32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4" t="s">
        <v>18</v>
      </c>
      <c r="G63" s="335"/>
      <c r="H63" s="336"/>
      <c r="I63" s="42">
        <f>G62-J61</f>
        <v>8.5999999999999943</v>
      </c>
      <c r="L63" s="8"/>
      <c r="M63" s="8"/>
      <c r="N63" s="8"/>
      <c r="O63" s="8"/>
      <c r="P63" s="8"/>
      <c r="Q63" s="334" t="s">
        <v>18</v>
      </c>
      <c r="R63" s="335"/>
      <c r="S63" s="336"/>
      <c r="T63" s="42">
        <f>R62-T61</f>
        <v>0</v>
      </c>
    </row>
    <row r="69" spans="1:22" x14ac:dyDescent="0.25">
      <c r="D69" s="339" t="s">
        <v>92</v>
      </c>
      <c r="E69" s="339"/>
      <c r="F69" s="339"/>
      <c r="G69" s="339"/>
      <c r="O69" s="339" t="s">
        <v>93</v>
      </c>
      <c r="P69" s="339"/>
      <c r="Q69" s="339"/>
      <c r="R69" s="339"/>
    </row>
    <row r="70" spans="1:22" x14ac:dyDescent="0.25">
      <c r="D70" s="323"/>
      <c r="E70" s="323"/>
      <c r="F70" s="323"/>
      <c r="G70" s="323"/>
      <c r="O70" s="323"/>
      <c r="P70" s="323"/>
      <c r="Q70" s="323"/>
      <c r="R70" s="323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4" t="s">
        <v>18</v>
      </c>
      <c r="G87" s="335"/>
      <c r="H87" s="336"/>
      <c r="I87" s="42">
        <f>G86-I85</f>
        <v>0</v>
      </c>
      <c r="L87" s="8"/>
      <c r="M87" s="8"/>
      <c r="N87" s="8"/>
      <c r="O87" s="8"/>
      <c r="P87" s="8"/>
      <c r="Q87" s="334" t="s">
        <v>18</v>
      </c>
      <c r="R87" s="335"/>
      <c r="S87" s="336"/>
      <c r="T87" s="42">
        <f>R86-U85</f>
        <v>35.800000000000011</v>
      </c>
    </row>
    <row r="92" spans="1:22" x14ac:dyDescent="0.25">
      <c r="D92" s="339" t="s">
        <v>94</v>
      </c>
      <c r="E92" s="339"/>
      <c r="F92" s="339"/>
      <c r="G92" s="339"/>
      <c r="O92" s="339" t="s">
        <v>99</v>
      </c>
      <c r="P92" s="339"/>
      <c r="Q92" s="339"/>
      <c r="R92" s="339"/>
    </row>
    <row r="93" spans="1:22" x14ac:dyDescent="0.25">
      <c r="D93" s="323"/>
      <c r="E93" s="323"/>
      <c r="F93" s="323"/>
      <c r="G93" s="323"/>
      <c r="O93" s="323"/>
      <c r="P93" s="323"/>
      <c r="Q93" s="323"/>
      <c r="R93" s="323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8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8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8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8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4608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4" t="s">
        <v>18</v>
      </c>
      <c r="G110" s="335"/>
      <c r="H110" s="336"/>
      <c r="I110" s="42">
        <f>G109-J108</f>
        <v>36.300000000000011</v>
      </c>
      <c r="L110" s="8"/>
      <c r="M110" s="8"/>
      <c r="N110" s="8"/>
      <c r="O110" s="8"/>
      <c r="P110" s="8"/>
      <c r="Q110" s="334" t="s">
        <v>18</v>
      </c>
      <c r="R110" s="335"/>
      <c r="S110" s="336"/>
      <c r="T110" s="42">
        <f>R109-U108</f>
        <v>411.92000000000007</v>
      </c>
    </row>
    <row r="115" spans="1:21" x14ac:dyDescent="0.25">
      <c r="D115" s="339" t="s">
        <v>96</v>
      </c>
      <c r="E115" s="339"/>
      <c r="F115" s="339"/>
      <c r="G115" s="339"/>
      <c r="O115" s="339" t="s">
        <v>0</v>
      </c>
      <c r="P115" s="339"/>
      <c r="Q115" s="339"/>
      <c r="R115" s="339"/>
    </row>
    <row r="116" spans="1:21" x14ac:dyDescent="0.25">
      <c r="D116" s="323"/>
      <c r="E116" s="323"/>
      <c r="F116" s="323"/>
      <c r="G116" s="323"/>
      <c r="O116" s="323"/>
      <c r="P116" s="323"/>
      <c r="Q116" s="323"/>
      <c r="R116" s="32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>
        <v>45261</v>
      </c>
      <c r="M118" s="8" t="s">
        <v>818</v>
      </c>
      <c r="N118" s="8" t="s">
        <v>136</v>
      </c>
      <c r="O118" s="8" t="s">
        <v>919</v>
      </c>
      <c r="P118" s="8" t="s">
        <v>217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>
        <v>45268</v>
      </c>
      <c r="M119" s="8" t="s">
        <v>423</v>
      </c>
      <c r="N119" s="8" t="s">
        <v>283</v>
      </c>
      <c r="O119" s="8" t="s">
        <v>919</v>
      </c>
      <c r="P119" s="8" t="s">
        <v>217</v>
      </c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>
        <v>45268</v>
      </c>
      <c r="M120" s="8" t="s">
        <v>426</v>
      </c>
      <c r="N120" s="8" t="s">
        <v>181</v>
      </c>
      <c r="O120" s="8" t="s">
        <v>919</v>
      </c>
      <c r="P120" s="8" t="s">
        <v>217</v>
      </c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1062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>
        <v>45259</v>
      </c>
      <c r="B131" s="8" t="s">
        <v>1067</v>
      </c>
      <c r="C131" s="8" t="s">
        <v>1080</v>
      </c>
      <c r="D131" s="8" t="s">
        <v>919</v>
      </c>
      <c r="E131" s="8" t="s">
        <v>935</v>
      </c>
      <c r="F131" s="8">
        <v>32413</v>
      </c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>
        <v>45260</v>
      </c>
      <c r="B132" s="8" t="s">
        <v>214</v>
      </c>
      <c r="C132" s="8" t="s">
        <v>133</v>
      </c>
      <c r="D132" s="8" t="s">
        <v>919</v>
      </c>
      <c r="E132" s="8" t="s">
        <v>935</v>
      </c>
      <c r="F132" s="8">
        <v>32459</v>
      </c>
      <c r="G132" s="10">
        <v>594</v>
      </c>
      <c r="H132" s="10"/>
      <c r="I132" s="10"/>
      <c r="J132" s="10">
        <v>520</v>
      </c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28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12" t="s">
        <v>14</v>
      </c>
      <c r="G134" s="13">
        <f>SUM(G118:G132)</f>
        <v>5767.26</v>
      </c>
      <c r="H134" s="13">
        <f>SUM(H118:H130)</f>
        <v>0</v>
      </c>
      <c r="I134" s="13">
        <f>SUM(I118:I130)</f>
        <v>7760</v>
      </c>
      <c r="J134" s="13">
        <f>SUM(J118:J132)</f>
        <v>4950</v>
      </c>
      <c r="L134" s="8"/>
      <c r="M134" s="8"/>
      <c r="N134" s="8"/>
      <c r="O134" s="8"/>
      <c r="P134" s="8"/>
      <c r="Q134" s="12" t="s">
        <v>14</v>
      </c>
      <c r="R134" s="13">
        <f>SUM(R118:R130)</f>
        <v>162</v>
      </c>
      <c r="S134" s="13">
        <f>SUM(S118:S130)</f>
        <v>0</v>
      </c>
      <c r="T134" s="13">
        <f>SUM(T118:T130)</f>
        <v>0</v>
      </c>
      <c r="U134" s="13">
        <f>R135-S134</f>
        <v>160.38</v>
      </c>
    </row>
    <row r="135" spans="1:21" x14ac:dyDescent="0.25">
      <c r="A135" s="8"/>
      <c r="B135" s="31" t="s">
        <v>40</v>
      </c>
      <c r="C135" s="8"/>
      <c r="D135" s="8"/>
      <c r="E135" s="8"/>
      <c r="F135" s="12" t="s">
        <v>17</v>
      </c>
      <c r="G135" s="265">
        <f>G134*0.99</f>
        <v>5709.5874000000003</v>
      </c>
      <c r="H135" s="8"/>
      <c r="I135" s="8"/>
      <c r="J135" s="8"/>
      <c r="L135" s="8"/>
      <c r="M135" s="31" t="s">
        <v>40</v>
      </c>
      <c r="N135" s="8"/>
      <c r="O135" s="8"/>
      <c r="P135" s="8"/>
      <c r="Q135" s="12" t="s">
        <v>17</v>
      </c>
      <c r="R135" s="12">
        <f>R134*0.99</f>
        <v>160.38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34" t="s">
        <v>18</v>
      </c>
      <c r="G136" s="335"/>
      <c r="H136" s="336"/>
      <c r="I136" s="42">
        <f>G135-J134</f>
        <v>759.58740000000034</v>
      </c>
      <c r="L136" s="8"/>
      <c r="M136" s="8"/>
      <c r="N136" s="8"/>
      <c r="O136" s="8"/>
      <c r="P136" s="8"/>
      <c r="Q136" s="334" t="s">
        <v>18</v>
      </c>
      <c r="R136" s="335"/>
      <c r="S136" s="336"/>
      <c r="T136" s="42">
        <f>R135-T134</f>
        <v>160.38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6:H136"/>
    <mergeCell ref="Q136:S136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Q185"/>
  <sheetViews>
    <sheetView topLeftCell="N151" zoomScaleNormal="100" workbookViewId="0">
      <selection activeCell="O162" sqref="O162"/>
    </sheetView>
  </sheetViews>
  <sheetFormatPr baseColWidth="10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33" t="s">
        <v>24</v>
      </c>
      <c r="C1" s="333"/>
      <c r="D1" s="333"/>
      <c r="E1" s="333"/>
    </row>
    <row r="2" spans="1:28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  <c r="P2" s="333" t="s">
        <v>87</v>
      </c>
      <c r="Q2" s="333"/>
      <c r="R2" s="333"/>
      <c r="S2" s="333"/>
      <c r="T2" s="333"/>
    </row>
    <row r="3" spans="1:28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45">
        <v>175</v>
      </c>
      <c r="G3" s="45">
        <f>F3*0.99</f>
        <v>173.25</v>
      </c>
      <c r="H3" s="45">
        <f>G3*0.99</f>
        <v>171.51750000000001</v>
      </c>
      <c r="I3" s="45"/>
      <c r="J3" s="45">
        <f>G3*0.98</f>
        <v>169.785</v>
      </c>
      <c r="K3" s="46">
        <v>423</v>
      </c>
      <c r="L3" s="59">
        <f>H3-I3</f>
        <v>171.51750000000001</v>
      </c>
      <c r="M3" s="10">
        <f>L3*0.99</f>
        <v>169.80232500000002</v>
      </c>
      <c r="O3" s="5" t="s">
        <v>1</v>
      </c>
      <c r="P3" s="5" t="s">
        <v>2</v>
      </c>
      <c r="Q3" s="5" t="s">
        <v>3</v>
      </c>
      <c r="R3" s="5" t="s">
        <v>4</v>
      </c>
      <c r="S3" s="5" t="s">
        <v>5</v>
      </c>
      <c r="T3" s="5" t="s">
        <v>6</v>
      </c>
      <c r="U3" s="5" t="s">
        <v>7</v>
      </c>
      <c r="V3" s="43" t="s">
        <v>78</v>
      </c>
      <c r="W3" s="43" t="s">
        <v>79</v>
      </c>
      <c r="X3" s="5" t="s">
        <v>28</v>
      </c>
      <c r="Y3" s="5" t="s">
        <v>80</v>
      </c>
      <c r="Z3" s="5" t="s">
        <v>10</v>
      </c>
      <c r="AA3" s="5" t="s">
        <v>81</v>
      </c>
      <c r="AB3" s="5" t="s">
        <v>41</v>
      </c>
    </row>
    <row r="4" spans="1:28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45">
        <v>240</v>
      </c>
      <c r="G4" s="45">
        <f t="shared" ref="G4:H12" si="0">F4*0.99</f>
        <v>237.6</v>
      </c>
      <c r="H4" s="45">
        <f t="shared" si="0"/>
        <v>235.22399999999999</v>
      </c>
      <c r="I4" s="45">
        <v>100</v>
      </c>
      <c r="J4" s="45">
        <f t="shared" ref="J4:J12" si="1">G4*0.98</f>
        <v>232.84799999999998</v>
      </c>
      <c r="K4" s="46">
        <v>423</v>
      </c>
      <c r="L4" s="59">
        <f t="shared" ref="L4:L12" si="2">H4-I4</f>
        <v>135.22399999999999</v>
      </c>
      <c r="M4" s="10">
        <f t="shared" ref="M4:M12" si="3">L4*0.99</f>
        <v>133.87175999999999</v>
      </c>
      <c r="O4" s="44">
        <v>44960</v>
      </c>
      <c r="P4" s="38" t="s">
        <v>119</v>
      </c>
      <c r="Q4" s="38" t="s">
        <v>213</v>
      </c>
      <c r="R4" s="38" t="s">
        <v>243</v>
      </c>
      <c r="S4" s="38" t="s">
        <v>111</v>
      </c>
      <c r="T4" s="38"/>
      <c r="U4" s="45">
        <v>200</v>
      </c>
      <c r="V4" s="45">
        <f t="shared" ref="V4:W12" si="4">U4*0.99</f>
        <v>198</v>
      </c>
      <c r="W4" s="45">
        <f t="shared" si="4"/>
        <v>196.02</v>
      </c>
      <c r="X4" s="45"/>
      <c r="Y4" s="45">
        <f>V4*0.98</f>
        <v>194.04</v>
      </c>
      <c r="Z4" s="46">
        <v>452</v>
      </c>
      <c r="AA4" s="59">
        <f>W4-X4</f>
        <v>196.02</v>
      </c>
      <c r="AB4" s="10">
        <f>AA4*0.99</f>
        <v>194.0598</v>
      </c>
    </row>
    <row r="5" spans="1:28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45">
        <v>175</v>
      </c>
      <c r="G5" s="45">
        <f t="shared" si="0"/>
        <v>173.25</v>
      </c>
      <c r="H5" s="45">
        <f t="shared" si="0"/>
        <v>171.51750000000001</v>
      </c>
      <c r="I5" s="45"/>
      <c r="J5" s="45">
        <f t="shared" si="1"/>
        <v>169.785</v>
      </c>
      <c r="K5" s="46">
        <v>423</v>
      </c>
      <c r="L5" s="59">
        <f t="shared" si="2"/>
        <v>171.51750000000001</v>
      </c>
      <c r="M5" s="10">
        <f t="shared" si="3"/>
        <v>169.80232500000002</v>
      </c>
      <c r="O5" s="44">
        <v>44966</v>
      </c>
      <c r="P5" s="38" t="s">
        <v>119</v>
      </c>
      <c r="Q5" s="38" t="s">
        <v>213</v>
      </c>
      <c r="R5" s="38" t="s">
        <v>243</v>
      </c>
      <c r="S5" s="38" t="s">
        <v>261</v>
      </c>
      <c r="T5" s="38"/>
      <c r="U5" s="45">
        <v>240</v>
      </c>
      <c r="V5" s="45">
        <f t="shared" si="4"/>
        <v>237.6</v>
      </c>
      <c r="W5" s="45">
        <f t="shared" si="4"/>
        <v>235.22399999999999</v>
      </c>
      <c r="X5" s="45">
        <v>90</v>
      </c>
      <c r="Y5" s="45">
        <f t="shared" ref="Y5:Y22" si="5">V5*0.98</f>
        <v>232.84799999999998</v>
      </c>
      <c r="Z5" s="46">
        <v>452</v>
      </c>
      <c r="AA5" s="59">
        <f>W5-X5</f>
        <v>145.22399999999999</v>
      </c>
      <c r="AB5" s="10">
        <f t="shared" ref="AB5:AB17" si="6">AA5*0.99</f>
        <v>143.77176</v>
      </c>
    </row>
    <row r="6" spans="1:28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45">
        <v>150</v>
      </c>
      <c r="G6" s="45">
        <f t="shared" si="0"/>
        <v>148.5</v>
      </c>
      <c r="H6" s="45">
        <f t="shared" si="0"/>
        <v>147.01499999999999</v>
      </c>
      <c r="I6" s="45"/>
      <c r="J6" s="45">
        <f t="shared" si="1"/>
        <v>145.53</v>
      </c>
      <c r="K6" s="46">
        <v>436</v>
      </c>
      <c r="L6" s="59">
        <f t="shared" si="2"/>
        <v>147.01499999999999</v>
      </c>
      <c r="M6" s="10">
        <f t="shared" si="3"/>
        <v>145.54485</v>
      </c>
      <c r="O6" s="44">
        <v>44972</v>
      </c>
      <c r="P6" s="38" t="s">
        <v>119</v>
      </c>
      <c r="Q6" s="38" t="s">
        <v>213</v>
      </c>
      <c r="R6" s="38" t="s">
        <v>243</v>
      </c>
      <c r="S6" s="38" t="s">
        <v>111</v>
      </c>
      <c r="T6" s="38"/>
      <c r="U6" s="45">
        <v>200</v>
      </c>
      <c r="V6" s="45">
        <f t="shared" si="4"/>
        <v>198</v>
      </c>
      <c r="W6" s="45">
        <f t="shared" si="4"/>
        <v>196.02</v>
      </c>
      <c r="X6" s="45"/>
      <c r="Y6" s="45">
        <f t="shared" si="5"/>
        <v>194.04</v>
      </c>
      <c r="Z6" s="46">
        <v>452</v>
      </c>
      <c r="AA6" s="59">
        <f t="shared" ref="AA6:AA22" si="7">W6-X6</f>
        <v>196.02</v>
      </c>
      <c r="AB6" s="10">
        <f t="shared" si="6"/>
        <v>194.0598</v>
      </c>
    </row>
    <row r="7" spans="1:28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45">
        <v>150</v>
      </c>
      <c r="G7" s="45">
        <f t="shared" si="0"/>
        <v>148.5</v>
      </c>
      <c r="H7" s="45">
        <f t="shared" si="0"/>
        <v>147.01499999999999</v>
      </c>
      <c r="I7" s="45"/>
      <c r="J7" s="45">
        <f t="shared" si="1"/>
        <v>145.53</v>
      </c>
      <c r="K7" s="46">
        <v>436</v>
      </c>
      <c r="L7" s="59">
        <f t="shared" si="2"/>
        <v>147.01499999999999</v>
      </c>
      <c r="M7" s="10">
        <f t="shared" si="3"/>
        <v>145.54485</v>
      </c>
      <c r="O7" s="44">
        <v>44972</v>
      </c>
      <c r="P7" s="38" t="s">
        <v>125</v>
      </c>
      <c r="Q7" s="38" t="s">
        <v>133</v>
      </c>
      <c r="R7" s="38" t="s">
        <v>243</v>
      </c>
      <c r="S7" s="38" t="s">
        <v>111</v>
      </c>
      <c r="T7" s="38"/>
      <c r="U7" s="45">
        <v>150</v>
      </c>
      <c r="V7" s="45">
        <f t="shared" si="4"/>
        <v>148.5</v>
      </c>
      <c r="W7" s="45">
        <f t="shared" si="4"/>
        <v>147.01499999999999</v>
      </c>
      <c r="X7" s="45"/>
      <c r="Y7" s="45">
        <f t="shared" si="5"/>
        <v>145.53</v>
      </c>
      <c r="Z7" s="46">
        <v>453</v>
      </c>
      <c r="AA7" s="59">
        <f t="shared" si="7"/>
        <v>147.01499999999999</v>
      </c>
      <c r="AB7" s="10">
        <f t="shared" si="6"/>
        <v>145.54485</v>
      </c>
    </row>
    <row r="8" spans="1:28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45">
        <v>470</v>
      </c>
      <c r="G8" s="45">
        <f t="shared" si="0"/>
        <v>465.3</v>
      </c>
      <c r="H8" s="45">
        <f t="shared" si="0"/>
        <v>460.64699999999999</v>
      </c>
      <c r="I8" s="45">
        <v>250</v>
      </c>
      <c r="J8" s="45">
        <f t="shared" si="1"/>
        <v>455.99400000000003</v>
      </c>
      <c r="K8" s="46">
        <v>437</v>
      </c>
      <c r="L8" s="59">
        <f t="shared" si="2"/>
        <v>210.64699999999999</v>
      </c>
      <c r="M8" s="10">
        <f t="shared" si="3"/>
        <v>208.54052999999999</v>
      </c>
      <c r="O8" s="44">
        <v>44977</v>
      </c>
      <c r="P8" s="38" t="s">
        <v>119</v>
      </c>
      <c r="Q8" s="38" t="s">
        <v>213</v>
      </c>
      <c r="R8" s="38" t="s">
        <v>243</v>
      </c>
      <c r="S8" s="38" t="s">
        <v>302</v>
      </c>
      <c r="T8" s="38"/>
      <c r="U8" s="45">
        <v>170</v>
      </c>
      <c r="V8" s="45">
        <f t="shared" si="4"/>
        <v>168.3</v>
      </c>
      <c r="W8" s="45">
        <f t="shared" si="4"/>
        <v>166.61700000000002</v>
      </c>
      <c r="X8" s="45">
        <v>70</v>
      </c>
      <c r="Y8" s="45">
        <f t="shared" si="5"/>
        <v>164.934</v>
      </c>
      <c r="Z8" s="46">
        <v>452</v>
      </c>
      <c r="AA8" s="59">
        <f t="shared" si="7"/>
        <v>96.617000000000019</v>
      </c>
      <c r="AB8" s="10">
        <f t="shared" si="6"/>
        <v>95.650830000000013</v>
      </c>
    </row>
    <row r="9" spans="1:28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45">
        <v>240</v>
      </c>
      <c r="G9" s="45">
        <f t="shared" si="0"/>
        <v>237.6</v>
      </c>
      <c r="H9" s="45">
        <f t="shared" si="0"/>
        <v>235.22399999999999</v>
      </c>
      <c r="I9" s="45">
        <v>100</v>
      </c>
      <c r="J9" s="45">
        <f t="shared" si="1"/>
        <v>232.84799999999998</v>
      </c>
      <c r="K9" s="46">
        <v>436</v>
      </c>
      <c r="L9" s="59">
        <f t="shared" si="2"/>
        <v>135.22399999999999</v>
      </c>
      <c r="M9" s="10">
        <f t="shared" si="3"/>
        <v>133.87175999999999</v>
      </c>
      <c r="O9" s="44">
        <v>44979</v>
      </c>
      <c r="P9" s="38" t="s">
        <v>125</v>
      </c>
      <c r="Q9" s="38" t="s">
        <v>133</v>
      </c>
      <c r="R9" s="38" t="s">
        <v>243</v>
      </c>
      <c r="S9" s="38" t="s">
        <v>305</v>
      </c>
      <c r="T9" s="38"/>
      <c r="U9" s="45">
        <v>580</v>
      </c>
      <c r="V9" s="45">
        <f t="shared" si="4"/>
        <v>574.20000000000005</v>
      </c>
      <c r="W9" s="45">
        <f t="shared" si="4"/>
        <v>568.45800000000008</v>
      </c>
      <c r="X9" s="45">
        <v>200</v>
      </c>
      <c r="Y9" s="45">
        <f t="shared" si="5"/>
        <v>562.71600000000001</v>
      </c>
      <c r="Z9" s="46">
        <v>469</v>
      </c>
      <c r="AA9" s="59">
        <f t="shared" si="7"/>
        <v>368.45800000000008</v>
      </c>
      <c r="AB9" s="10">
        <f t="shared" si="6"/>
        <v>364.7734200000001</v>
      </c>
    </row>
    <row r="10" spans="1:28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45">
        <v>175</v>
      </c>
      <c r="G10" s="45">
        <f t="shared" si="0"/>
        <v>173.25</v>
      </c>
      <c r="H10" s="45">
        <f t="shared" si="0"/>
        <v>171.51750000000001</v>
      </c>
      <c r="I10" s="45"/>
      <c r="J10" s="45">
        <f t="shared" si="1"/>
        <v>169.785</v>
      </c>
      <c r="K10" s="46">
        <v>437</v>
      </c>
      <c r="L10" s="59">
        <f t="shared" si="2"/>
        <v>171.51750000000001</v>
      </c>
      <c r="M10" s="10">
        <f t="shared" si="3"/>
        <v>169.80232500000002</v>
      </c>
      <c r="O10" s="44"/>
      <c r="P10" s="38"/>
      <c r="Q10" s="38"/>
      <c r="R10" s="38"/>
      <c r="S10" s="38"/>
      <c r="T10" s="38"/>
      <c r="U10" s="45"/>
      <c r="V10" s="45">
        <f t="shared" si="4"/>
        <v>0</v>
      </c>
      <c r="W10" s="45">
        <f t="shared" si="4"/>
        <v>0</v>
      </c>
      <c r="X10" s="45"/>
      <c r="Y10" s="45">
        <f t="shared" si="5"/>
        <v>0</v>
      </c>
      <c r="Z10" s="46"/>
      <c r="AA10" s="59">
        <f t="shared" si="7"/>
        <v>0</v>
      </c>
      <c r="AB10" s="10">
        <f t="shared" si="6"/>
        <v>0</v>
      </c>
    </row>
    <row r="11" spans="1:28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45">
        <v>175</v>
      </c>
      <c r="G11" s="45">
        <f t="shared" si="0"/>
        <v>173.25</v>
      </c>
      <c r="H11" s="45">
        <f t="shared" si="0"/>
        <v>171.51750000000001</v>
      </c>
      <c r="I11" s="45"/>
      <c r="J11" s="45">
        <f t="shared" si="1"/>
        <v>169.785</v>
      </c>
      <c r="K11" s="46">
        <v>437</v>
      </c>
      <c r="L11" s="59">
        <f t="shared" si="2"/>
        <v>171.51750000000001</v>
      </c>
      <c r="M11" s="10">
        <f t="shared" si="3"/>
        <v>169.80232500000002</v>
      </c>
      <c r="O11" s="44">
        <v>44980</v>
      </c>
      <c r="P11" s="38" t="s">
        <v>119</v>
      </c>
      <c r="Q11" s="38" t="s">
        <v>213</v>
      </c>
      <c r="R11" s="38" t="s">
        <v>243</v>
      </c>
      <c r="S11" s="38" t="s">
        <v>241</v>
      </c>
      <c r="T11" s="38"/>
      <c r="U11" s="45">
        <v>175</v>
      </c>
      <c r="V11" s="45">
        <f t="shared" si="4"/>
        <v>173.25</v>
      </c>
      <c r="W11" s="45">
        <f t="shared" si="4"/>
        <v>171.51750000000001</v>
      </c>
      <c r="X11" s="45"/>
      <c r="Y11" s="45">
        <f t="shared" si="5"/>
        <v>169.785</v>
      </c>
      <c r="Z11" s="46">
        <v>468</v>
      </c>
      <c r="AA11" s="59">
        <f t="shared" si="7"/>
        <v>171.51750000000001</v>
      </c>
      <c r="AB11" s="10">
        <f t="shared" si="6"/>
        <v>169.80232500000002</v>
      </c>
    </row>
    <row r="12" spans="1:28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45">
        <v>150</v>
      </c>
      <c r="G12" s="45">
        <f t="shared" si="0"/>
        <v>148.5</v>
      </c>
      <c r="H12" s="45">
        <f t="shared" si="0"/>
        <v>147.01499999999999</v>
      </c>
      <c r="I12" s="45"/>
      <c r="J12" s="45">
        <f t="shared" si="1"/>
        <v>145.53</v>
      </c>
      <c r="K12" s="46">
        <v>436</v>
      </c>
      <c r="L12" s="59">
        <f t="shared" si="2"/>
        <v>147.01499999999999</v>
      </c>
      <c r="M12" s="10">
        <f t="shared" si="3"/>
        <v>145.54485</v>
      </c>
      <c r="O12" s="44">
        <v>44980</v>
      </c>
      <c r="P12" s="38" t="s">
        <v>119</v>
      </c>
      <c r="Q12" s="38" t="s">
        <v>213</v>
      </c>
      <c r="R12" s="38" t="s">
        <v>243</v>
      </c>
      <c r="S12" s="38" t="s">
        <v>260</v>
      </c>
      <c r="T12" s="38"/>
      <c r="U12" s="45">
        <v>240</v>
      </c>
      <c r="V12" s="45">
        <f t="shared" si="4"/>
        <v>237.6</v>
      </c>
      <c r="W12" s="45">
        <f t="shared" si="4"/>
        <v>235.22399999999999</v>
      </c>
      <c r="X12" s="45">
        <v>90</v>
      </c>
      <c r="Y12" s="45">
        <f t="shared" si="5"/>
        <v>232.84799999999998</v>
      </c>
      <c r="Z12" s="46">
        <v>468</v>
      </c>
      <c r="AA12" s="59">
        <f t="shared" si="7"/>
        <v>145.22399999999999</v>
      </c>
      <c r="AB12" s="10">
        <f t="shared" si="6"/>
        <v>143.77176</v>
      </c>
    </row>
    <row r="13" spans="1:28" x14ac:dyDescent="0.25">
      <c r="A13" s="44"/>
      <c r="B13" s="38"/>
      <c r="C13" s="38"/>
      <c r="D13" s="38"/>
      <c r="E13" s="38"/>
      <c r="F13" s="45"/>
      <c r="G13" s="45">
        <f t="shared" ref="G13:H21" si="8">F13*0.99</f>
        <v>0</v>
      </c>
      <c r="H13" s="45">
        <f t="shared" si="8"/>
        <v>0</v>
      </c>
      <c r="I13" s="45"/>
      <c r="J13" s="45">
        <f t="shared" ref="J13:J21" si="9">G13*0.98</f>
        <v>0</v>
      </c>
      <c r="K13" s="46"/>
      <c r="L13" s="59">
        <f t="shared" ref="L13:L21" si="10">H13-I13</f>
        <v>0</v>
      </c>
      <c r="M13" s="10">
        <f t="shared" ref="M13:M21" si="11">L13*0.99</f>
        <v>0</v>
      </c>
      <c r="O13" s="44">
        <v>44981</v>
      </c>
      <c r="P13" s="38" t="s">
        <v>119</v>
      </c>
      <c r="Q13" s="38" t="s">
        <v>213</v>
      </c>
      <c r="R13" s="38" t="s">
        <v>243</v>
      </c>
      <c r="S13" s="38" t="s">
        <v>111</v>
      </c>
      <c r="T13" s="38"/>
      <c r="U13" s="45">
        <v>150</v>
      </c>
      <c r="V13" s="45">
        <f t="shared" ref="V13:W22" si="12">U13*0.99</f>
        <v>148.5</v>
      </c>
      <c r="W13" s="45">
        <f t="shared" si="12"/>
        <v>147.01499999999999</v>
      </c>
      <c r="X13" s="45"/>
      <c r="Y13" s="45">
        <f t="shared" si="5"/>
        <v>145.53</v>
      </c>
      <c r="Z13" s="46">
        <v>468</v>
      </c>
      <c r="AA13" s="59">
        <f t="shared" si="7"/>
        <v>147.01499999999999</v>
      </c>
      <c r="AB13" s="10">
        <f t="shared" si="6"/>
        <v>145.54485</v>
      </c>
    </row>
    <row r="14" spans="1:28" x14ac:dyDescent="0.25">
      <c r="A14" s="44"/>
      <c r="B14" s="38"/>
      <c r="C14" s="38"/>
      <c r="D14" s="38"/>
      <c r="E14" s="38"/>
      <c r="F14" s="45"/>
      <c r="G14" s="45">
        <f t="shared" si="8"/>
        <v>0</v>
      </c>
      <c r="H14" s="45">
        <f t="shared" si="8"/>
        <v>0</v>
      </c>
      <c r="I14" s="45"/>
      <c r="J14" s="45">
        <f t="shared" si="9"/>
        <v>0</v>
      </c>
      <c r="K14" s="46"/>
      <c r="L14" s="59">
        <f t="shared" si="10"/>
        <v>0</v>
      </c>
      <c r="M14" s="10">
        <f t="shared" si="11"/>
        <v>0</v>
      </c>
      <c r="O14" s="44">
        <v>44983</v>
      </c>
      <c r="P14" s="38" t="s">
        <v>119</v>
      </c>
      <c r="Q14" s="38" t="s">
        <v>213</v>
      </c>
      <c r="R14" s="38" t="s">
        <v>243</v>
      </c>
      <c r="S14" s="38" t="s">
        <v>315</v>
      </c>
      <c r="T14" s="38"/>
      <c r="U14" s="45">
        <v>250</v>
      </c>
      <c r="V14" s="45">
        <f t="shared" si="12"/>
        <v>247.5</v>
      </c>
      <c r="W14" s="45">
        <f t="shared" si="12"/>
        <v>245.02500000000001</v>
      </c>
      <c r="X14" s="45">
        <v>90</v>
      </c>
      <c r="Y14" s="45">
        <f t="shared" si="5"/>
        <v>242.54999999999998</v>
      </c>
      <c r="Z14" s="46">
        <v>468</v>
      </c>
      <c r="AA14" s="59">
        <f t="shared" si="7"/>
        <v>155.02500000000001</v>
      </c>
      <c r="AB14" s="10">
        <f t="shared" si="6"/>
        <v>153.47475</v>
      </c>
    </row>
    <row r="15" spans="1:28" x14ac:dyDescent="0.25">
      <c r="A15" s="44"/>
      <c r="B15" s="38"/>
      <c r="C15" s="38"/>
      <c r="D15" s="38"/>
      <c r="E15" s="38"/>
      <c r="F15" s="45"/>
      <c r="G15" s="45">
        <f t="shared" si="8"/>
        <v>0</v>
      </c>
      <c r="H15" s="45">
        <f t="shared" si="8"/>
        <v>0</v>
      </c>
      <c r="I15" s="45"/>
      <c r="J15" s="45">
        <f t="shared" si="9"/>
        <v>0</v>
      </c>
      <c r="K15" s="46"/>
      <c r="L15" s="59">
        <f t="shared" si="10"/>
        <v>0</v>
      </c>
      <c r="M15" s="10">
        <f t="shared" si="11"/>
        <v>0</v>
      </c>
      <c r="O15" s="44"/>
      <c r="P15" s="38"/>
      <c r="Q15" s="38"/>
      <c r="R15" s="38"/>
      <c r="S15" s="38"/>
      <c r="T15" s="38"/>
      <c r="U15" s="45"/>
      <c r="V15" s="45">
        <f t="shared" si="12"/>
        <v>0</v>
      </c>
      <c r="W15" s="45">
        <f t="shared" si="12"/>
        <v>0</v>
      </c>
      <c r="X15" s="45"/>
      <c r="Y15" s="45">
        <f t="shared" si="5"/>
        <v>0</v>
      </c>
      <c r="Z15" s="46"/>
      <c r="AA15" s="59">
        <f t="shared" si="7"/>
        <v>0</v>
      </c>
      <c r="AB15" s="10">
        <f t="shared" si="6"/>
        <v>0</v>
      </c>
    </row>
    <row r="16" spans="1:28" x14ac:dyDescent="0.25">
      <c r="A16" s="44"/>
      <c r="B16" s="38"/>
      <c r="C16" s="38"/>
      <c r="D16" s="38"/>
      <c r="E16" s="38"/>
      <c r="F16" s="45"/>
      <c r="G16" s="45">
        <f t="shared" si="8"/>
        <v>0</v>
      </c>
      <c r="H16" s="45">
        <f t="shared" si="8"/>
        <v>0</v>
      </c>
      <c r="I16" s="45"/>
      <c r="J16" s="45">
        <f t="shared" si="9"/>
        <v>0</v>
      </c>
      <c r="K16" s="46"/>
      <c r="L16" s="59">
        <f t="shared" si="10"/>
        <v>0</v>
      </c>
      <c r="M16" s="10">
        <f t="shared" si="11"/>
        <v>0</v>
      </c>
      <c r="O16" s="44"/>
      <c r="P16" s="38"/>
      <c r="Q16" s="38"/>
      <c r="R16" s="38"/>
      <c r="S16" s="38"/>
      <c r="T16" s="38"/>
      <c r="U16" s="45"/>
      <c r="V16" s="45">
        <f t="shared" si="12"/>
        <v>0</v>
      </c>
      <c r="W16" s="45">
        <f t="shared" si="12"/>
        <v>0</v>
      </c>
      <c r="X16" s="45"/>
      <c r="Y16" s="45">
        <f t="shared" si="5"/>
        <v>0</v>
      </c>
      <c r="Z16" s="46"/>
      <c r="AA16" s="59">
        <f t="shared" si="7"/>
        <v>0</v>
      </c>
      <c r="AB16" s="10">
        <f t="shared" si="6"/>
        <v>0</v>
      </c>
    </row>
    <row r="17" spans="1:41" x14ac:dyDescent="0.25">
      <c r="A17" s="44"/>
      <c r="B17" s="38"/>
      <c r="C17" s="38"/>
      <c r="D17" s="38"/>
      <c r="E17" s="38"/>
      <c r="F17" s="45"/>
      <c r="G17" s="45">
        <f t="shared" si="8"/>
        <v>0</v>
      </c>
      <c r="H17" s="45">
        <f t="shared" si="8"/>
        <v>0</v>
      </c>
      <c r="I17" s="60"/>
      <c r="J17" s="45">
        <f t="shared" si="9"/>
        <v>0</v>
      </c>
      <c r="K17" s="46"/>
      <c r="L17" s="59">
        <f t="shared" si="10"/>
        <v>0</v>
      </c>
      <c r="M17" s="10">
        <f>L17*0.99</f>
        <v>0</v>
      </c>
      <c r="O17" s="44"/>
      <c r="P17" s="38"/>
      <c r="Q17" s="38"/>
      <c r="R17" s="38"/>
      <c r="S17" s="38"/>
      <c r="T17" s="38"/>
      <c r="U17" s="45"/>
      <c r="V17" s="45">
        <f t="shared" si="12"/>
        <v>0</v>
      </c>
      <c r="W17" s="45">
        <f t="shared" si="12"/>
        <v>0</v>
      </c>
      <c r="X17" s="45"/>
      <c r="Y17" s="45">
        <f t="shared" si="5"/>
        <v>0</v>
      </c>
      <c r="Z17" s="46"/>
      <c r="AA17" s="59">
        <f t="shared" si="7"/>
        <v>0</v>
      </c>
      <c r="AB17" s="10">
        <f t="shared" si="6"/>
        <v>0</v>
      </c>
    </row>
    <row r="18" spans="1:41" x14ac:dyDescent="0.25">
      <c r="A18" s="44"/>
      <c r="B18" s="38"/>
      <c r="C18" s="38"/>
      <c r="D18" s="38"/>
      <c r="E18" s="38"/>
      <c r="F18" s="45"/>
      <c r="G18" s="45">
        <f t="shared" si="8"/>
        <v>0</v>
      </c>
      <c r="H18" s="45">
        <f t="shared" si="8"/>
        <v>0</v>
      </c>
      <c r="I18" s="60"/>
      <c r="J18" s="45">
        <f t="shared" si="9"/>
        <v>0</v>
      </c>
      <c r="K18" s="46"/>
      <c r="L18" s="59">
        <f t="shared" si="10"/>
        <v>0</v>
      </c>
      <c r="M18" s="10">
        <f t="shared" si="11"/>
        <v>0</v>
      </c>
      <c r="O18" s="44"/>
      <c r="P18" s="38"/>
      <c r="Q18" s="38"/>
      <c r="R18" s="38"/>
      <c r="S18" s="38"/>
      <c r="T18" s="38"/>
      <c r="U18" s="45"/>
      <c r="V18" s="45">
        <f t="shared" si="12"/>
        <v>0</v>
      </c>
      <c r="W18" s="45">
        <f t="shared" si="12"/>
        <v>0</v>
      </c>
      <c r="X18" s="60"/>
      <c r="Y18" s="45">
        <f t="shared" si="5"/>
        <v>0</v>
      </c>
      <c r="Z18" s="46"/>
      <c r="AA18" s="59">
        <f t="shared" si="7"/>
        <v>0</v>
      </c>
      <c r="AB18" s="10">
        <f>AA18*0.99</f>
        <v>0</v>
      </c>
    </row>
    <row r="19" spans="1:41" x14ac:dyDescent="0.25">
      <c r="A19" s="44"/>
      <c r="B19" s="38"/>
      <c r="C19" s="38"/>
      <c r="D19" s="38"/>
      <c r="E19" s="38"/>
      <c r="F19" s="45"/>
      <c r="G19" s="45">
        <f t="shared" si="8"/>
        <v>0</v>
      </c>
      <c r="H19" s="45">
        <f t="shared" si="8"/>
        <v>0</v>
      </c>
      <c r="I19" s="45"/>
      <c r="J19" s="45">
        <f t="shared" si="9"/>
        <v>0</v>
      </c>
      <c r="K19" s="46"/>
      <c r="L19" s="59">
        <f t="shared" si="10"/>
        <v>0</v>
      </c>
      <c r="M19" s="10">
        <f t="shared" si="11"/>
        <v>0</v>
      </c>
      <c r="O19" s="44"/>
      <c r="P19" s="38"/>
      <c r="Q19" s="38"/>
      <c r="R19" s="38"/>
      <c r="S19" s="38"/>
      <c r="T19" s="38"/>
      <c r="U19" s="45"/>
      <c r="V19" s="45">
        <f t="shared" si="12"/>
        <v>0</v>
      </c>
      <c r="W19" s="45">
        <f t="shared" si="12"/>
        <v>0</v>
      </c>
      <c r="X19" s="60"/>
      <c r="Y19" s="45">
        <f t="shared" si="5"/>
        <v>0</v>
      </c>
      <c r="Z19" s="46"/>
      <c r="AA19" s="59">
        <f t="shared" si="7"/>
        <v>0</v>
      </c>
      <c r="AB19" s="10">
        <f>AA19*0.99</f>
        <v>0</v>
      </c>
    </row>
    <row r="20" spans="1:41" x14ac:dyDescent="0.25">
      <c r="A20" s="44"/>
      <c r="B20" s="38"/>
      <c r="C20" s="38"/>
      <c r="D20" s="38"/>
      <c r="E20" s="38"/>
      <c r="F20" s="45"/>
      <c r="G20" s="45">
        <f t="shared" si="8"/>
        <v>0</v>
      </c>
      <c r="H20" s="45">
        <f>G20*0.99</f>
        <v>0</v>
      </c>
      <c r="I20" s="38"/>
      <c r="J20" s="45">
        <f t="shared" si="9"/>
        <v>0</v>
      </c>
      <c r="K20" s="46"/>
      <c r="L20" s="59">
        <f t="shared" si="10"/>
        <v>0</v>
      </c>
      <c r="M20" s="10">
        <f t="shared" si="11"/>
        <v>0</v>
      </c>
      <c r="O20" s="44"/>
      <c r="P20" s="38"/>
      <c r="Q20" s="38"/>
      <c r="R20" s="38"/>
      <c r="S20" s="38"/>
      <c r="T20" s="38"/>
      <c r="U20" s="45"/>
      <c r="V20" s="45">
        <f t="shared" si="12"/>
        <v>0</v>
      </c>
      <c r="W20" s="45">
        <f t="shared" si="12"/>
        <v>0</v>
      </c>
      <c r="X20" s="45"/>
      <c r="Y20" s="45">
        <f t="shared" si="5"/>
        <v>0</v>
      </c>
      <c r="Z20" s="46"/>
      <c r="AA20" s="59">
        <f t="shared" si="7"/>
        <v>0</v>
      </c>
      <c r="AB20" s="10">
        <f>AA20*0.99</f>
        <v>0</v>
      </c>
    </row>
    <row r="21" spans="1:41" x14ac:dyDescent="0.25">
      <c r="A21" s="44"/>
      <c r="B21" s="38"/>
      <c r="C21" s="38"/>
      <c r="D21" s="38"/>
      <c r="E21" s="38"/>
      <c r="F21" s="45"/>
      <c r="G21" s="45">
        <f t="shared" si="8"/>
        <v>0</v>
      </c>
      <c r="H21" s="45">
        <f>G21*0.99</f>
        <v>0</v>
      </c>
      <c r="I21" s="38"/>
      <c r="J21" s="45">
        <f t="shared" si="9"/>
        <v>0</v>
      </c>
      <c r="K21" s="46"/>
      <c r="L21" s="59">
        <f t="shared" si="10"/>
        <v>0</v>
      </c>
      <c r="M21" s="10">
        <f t="shared" si="11"/>
        <v>0</v>
      </c>
      <c r="O21" s="44"/>
      <c r="P21" s="38"/>
      <c r="Q21" s="38"/>
      <c r="R21" s="38"/>
      <c r="S21" s="38"/>
      <c r="T21" s="38"/>
      <c r="U21" s="45"/>
      <c r="V21" s="45">
        <f t="shared" si="12"/>
        <v>0</v>
      </c>
      <c r="W21" s="45">
        <f t="shared" si="12"/>
        <v>0</v>
      </c>
      <c r="X21" s="38"/>
      <c r="Y21" s="45">
        <f t="shared" si="5"/>
        <v>0</v>
      </c>
      <c r="Z21" s="46"/>
      <c r="AA21" s="59">
        <f t="shared" si="7"/>
        <v>0</v>
      </c>
      <c r="AB21" s="10">
        <f>AA21*0.99</f>
        <v>0</v>
      </c>
    </row>
    <row r="22" spans="1:41" x14ac:dyDescent="0.25">
      <c r="A22" s="44"/>
      <c r="B22" s="38"/>
      <c r="C22" s="38"/>
      <c r="D22" s="38"/>
      <c r="E22" s="38"/>
      <c r="F22" s="45"/>
      <c r="G22" s="45"/>
      <c r="H22" s="45"/>
      <c r="I22" s="38"/>
      <c r="J22" s="45"/>
      <c r="K22" s="46"/>
      <c r="L22" s="46"/>
      <c r="M22" s="10"/>
      <c r="O22" s="44"/>
      <c r="P22" s="38"/>
      <c r="Q22" s="38"/>
      <c r="R22" s="38"/>
      <c r="S22" s="38"/>
      <c r="T22" s="38"/>
      <c r="U22" s="45"/>
      <c r="V22" s="45">
        <f t="shared" si="12"/>
        <v>0</v>
      </c>
      <c r="W22" s="45">
        <f t="shared" si="12"/>
        <v>0</v>
      </c>
      <c r="X22" s="38"/>
      <c r="Y22" s="45">
        <f t="shared" si="5"/>
        <v>0</v>
      </c>
      <c r="Z22" s="46"/>
      <c r="AA22" s="59">
        <f t="shared" si="7"/>
        <v>0</v>
      </c>
      <c r="AB22" s="10">
        <f>AA22*0.99</f>
        <v>0</v>
      </c>
    </row>
    <row r="23" spans="1:41" x14ac:dyDescent="0.25">
      <c r="A23" s="44"/>
      <c r="B23" s="38"/>
      <c r="C23" s="38"/>
      <c r="D23" s="38"/>
      <c r="E23" s="38"/>
      <c r="F23" s="12" t="s">
        <v>14</v>
      </c>
      <c r="G23" s="13">
        <f>SUM(G3:G22)</f>
        <v>2079</v>
      </c>
      <c r="H23" s="13"/>
      <c r="I23" s="13" t="s">
        <v>82</v>
      </c>
      <c r="J23" s="13">
        <f>SUM(J3:J22)</f>
        <v>2037.42</v>
      </c>
      <c r="K23" s="13"/>
      <c r="L23" s="13"/>
      <c r="M23" s="13">
        <f>SUM(M3:M22)</f>
        <v>1592.1279000000002</v>
      </c>
      <c r="O23" s="44"/>
      <c r="P23" s="38"/>
      <c r="Q23" s="38"/>
      <c r="R23" s="38"/>
      <c r="S23" s="38"/>
      <c r="T23" s="38"/>
      <c r="U23" s="45"/>
      <c r="V23" s="45"/>
      <c r="W23" s="45"/>
      <c r="X23" s="38"/>
      <c r="Y23" s="45"/>
      <c r="Z23" s="46"/>
      <c r="AA23" s="46"/>
      <c r="AB23" s="10"/>
    </row>
    <row r="24" spans="1:41" x14ac:dyDescent="0.25">
      <c r="A24" s="44"/>
      <c r="B24" s="38"/>
      <c r="C24" s="38"/>
      <c r="D24" s="38"/>
      <c r="E24" s="38"/>
      <c r="F24" s="12" t="s">
        <v>83</v>
      </c>
      <c r="G24" s="47">
        <f>G23*0.99</f>
        <v>2058.21</v>
      </c>
      <c r="H24" s="47"/>
      <c r="I24" s="8"/>
      <c r="J24" s="8"/>
      <c r="K24" s="10"/>
      <c r="L24" s="10"/>
      <c r="M24" s="10"/>
      <c r="O24" s="44"/>
      <c r="P24" s="38"/>
      <c r="Q24" s="38"/>
      <c r="R24" s="38"/>
      <c r="S24" s="38"/>
      <c r="T24" s="38"/>
      <c r="U24" s="12" t="s">
        <v>14</v>
      </c>
      <c r="V24" s="13">
        <f>SUM(V4:V23)</f>
        <v>2331.4499999999998</v>
      </c>
      <c r="W24" s="13"/>
      <c r="X24" s="13" t="s">
        <v>82</v>
      </c>
      <c r="Y24" s="13">
        <f>SUM(Y4:Y23)</f>
        <v>2284.8209999999999</v>
      </c>
      <c r="Z24" s="13"/>
      <c r="AA24" s="13"/>
      <c r="AB24" s="13">
        <f>SUM(AB4:AB23)</f>
        <v>1750.4541450000004</v>
      </c>
    </row>
    <row r="25" spans="1:41" ht="15.75" x14ac:dyDescent="0.25">
      <c r="A25" s="37"/>
      <c r="B25" s="38"/>
      <c r="C25" s="38"/>
      <c r="D25" s="38"/>
      <c r="E25" s="38"/>
      <c r="F25" s="334" t="s">
        <v>18</v>
      </c>
      <c r="G25" s="335"/>
      <c r="H25" s="335"/>
      <c r="I25" s="336"/>
      <c r="J25" s="55"/>
      <c r="K25" s="42">
        <f>G24-J23</f>
        <v>20.789999999999964</v>
      </c>
      <c r="L25" s="61"/>
      <c r="M25" s="17"/>
      <c r="O25" s="44"/>
      <c r="P25" s="38"/>
      <c r="Q25" s="38"/>
      <c r="R25" s="38"/>
      <c r="S25" s="38"/>
      <c r="T25" s="38"/>
      <c r="U25" s="12" t="s">
        <v>83</v>
      </c>
      <c r="V25" s="47">
        <f>V24*0.99</f>
        <v>2308.1354999999999</v>
      </c>
      <c r="W25" s="47"/>
      <c r="X25" s="8"/>
      <c r="Y25" s="8"/>
      <c r="Z25" s="10"/>
      <c r="AA25" s="10"/>
      <c r="AB25" s="10"/>
    </row>
    <row r="26" spans="1:41" ht="15.75" x14ac:dyDescent="0.25">
      <c r="O26" s="37"/>
      <c r="P26" s="38"/>
      <c r="Q26" s="38"/>
      <c r="R26" s="38"/>
      <c r="S26" s="38"/>
      <c r="T26" s="38"/>
      <c r="U26" s="334" t="s">
        <v>18</v>
      </c>
      <c r="V26" s="335"/>
      <c r="W26" s="335"/>
      <c r="X26" s="336"/>
      <c r="Y26" s="55"/>
      <c r="Z26" s="42">
        <f>V25-Y24</f>
        <v>23.314499999999953</v>
      </c>
      <c r="AA26" s="61"/>
      <c r="AB26" s="17"/>
    </row>
    <row r="30" spans="1:41" ht="26.25" x14ac:dyDescent="0.4">
      <c r="B30" s="333" t="s">
        <v>88</v>
      </c>
      <c r="C30" s="333"/>
      <c r="D30" s="333"/>
      <c r="E30" s="333"/>
    </row>
    <row r="31" spans="1:41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7</v>
      </c>
      <c r="G31" s="43" t="s">
        <v>78</v>
      </c>
      <c r="H31" s="43" t="s">
        <v>79</v>
      </c>
      <c r="I31" s="5" t="s">
        <v>28</v>
      </c>
      <c r="J31" s="5" t="s">
        <v>80</v>
      </c>
      <c r="K31" s="5" t="s">
        <v>10</v>
      </c>
      <c r="L31" s="5" t="s">
        <v>81</v>
      </c>
      <c r="M31" s="5" t="s">
        <v>41</v>
      </c>
      <c r="P31" s="333" t="s">
        <v>89</v>
      </c>
      <c r="Q31" s="333"/>
      <c r="R31" s="333"/>
      <c r="S31" s="333"/>
      <c r="T31" s="333"/>
    </row>
    <row r="32" spans="1:41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45">
        <v>150</v>
      </c>
      <c r="G32" s="45">
        <f t="shared" ref="G32:H40" si="13">F32*0.99</f>
        <v>148.5</v>
      </c>
      <c r="H32" s="45">
        <f t="shared" si="13"/>
        <v>147.01499999999999</v>
      </c>
      <c r="I32" s="45"/>
      <c r="J32" s="45">
        <f>G32*0.98</f>
        <v>145.53</v>
      </c>
      <c r="K32" s="116">
        <v>488</v>
      </c>
      <c r="L32" s="59">
        <f>H32-I32</f>
        <v>147.01499999999999</v>
      </c>
      <c r="M32" s="10">
        <f>L32*0.99</f>
        <v>145.54485</v>
      </c>
      <c r="O32" s="5" t="s">
        <v>1</v>
      </c>
      <c r="P32" s="5" t="s">
        <v>2</v>
      </c>
      <c r="Q32" s="5" t="s">
        <v>3</v>
      </c>
      <c r="R32" s="5" t="s">
        <v>4</v>
      </c>
      <c r="S32" s="5" t="s">
        <v>5</v>
      </c>
      <c r="T32" s="5" t="s">
        <v>6</v>
      </c>
      <c r="U32" s="5" t="s">
        <v>7</v>
      </c>
      <c r="V32" s="43" t="s">
        <v>78</v>
      </c>
      <c r="W32" s="43" t="s">
        <v>79</v>
      </c>
      <c r="X32" s="5" t="s">
        <v>28</v>
      </c>
      <c r="Y32" s="5" t="s">
        <v>80</v>
      </c>
      <c r="Z32" s="5" t="s">
        <v>10</v>
      </c>
      <c r="AA32" s="5" t="s">
        <v>81</v>
      </c>
      <c r="AB32" s="5" t="s">
        <v>41</v>
      </c>
      <c r="AD32" s="64"/>
      <c r="AE32" s="64"/>
      <c r="AF32" s="64"/>
      <c r="AG32" s="64"/>
      <c r="AH32" s="64"/>
      <c r="AI32" s="64"/>
      <c r="AJ32" s="148"/>
      <c r="AK32" s="148"/>
      <c r="AL32" s="64"/>
      <c r="AM32" s="64"/>
      <c r="AN32" s="64"/>
      <c r="AO32" s="64"/>
    </row>
    <row r="33" spans="1:43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45">
        <v>240</v>
      </c>
      <c r="G33" s="45">
        <f t="shared" si="13"/>
        <v>237.6</v>
      </c>
      <c r="H33" s="45">
        <f t="shared" si="13"/>
        <v>235.22399999999999</v>
      </c>
      <c r="I33" s="45">
        <v>90</v>
      </c>
      <c r="J33" s="45">
        <f t="shared" ref="J33:J50" si="14">G33*0.98</f>
        <v>232.84799999999998</v>
      </c>
      <c r="K33" s="117">
        <v>489</v>
      </c>
      <c r="L33" s="59">
        <f t="shared" ref="L33:L50" si="15">H33-I33</f>
        <v>145.22399999999999</v>
      </c>
      <c r="M33" s="10">
        <f t="shared" ref="M33:M45" si="16">L33*0.99</f>
        <v>143.77176</v>
      </c>
      <c r="O33" s="44">
        <v>45022</v>
      </c>
      <c r="P33" s="38" t="s">
        <v>119</v>
      </c>
      <c r="Q33" s="38" t="s">
        <v>213</v>
      </c>
      <c r="R33" s="38" t="s">
        <v>333</v>
      </c>
      <c r="S33" s="38" t="s">
        <v>438</v>
      </c>
      <c r="T33" s="38"/>
      <c r="U33" s="45">
        <v>200</v>
      </c>
      <c r="V33" s="45">
        <f t="shared" ref="V33:W38" si="17">U33*0.99</f>
        <v>198</v>
      </c>
      <c r="W33" s="45">
        <f t="shared" si="17"/>
        <v>196.02</v>
      </c>
      <c r="X33" s="45"/>
      <c r="Y33" s="45">
        <f>V33*0.98</f>
        <v>194.04</v>
      </c>
      <c r="Z33" s="46">
        <v>519</v>
      </c>
      <c r="AA33" s="59">
        <f>W33-X33</f>
        <v>196.02</v>
      </c>
      <c r="AB33" s="10">
        <f>AA33*0.99</f>
        <v>194.0598</v>
      </c>
      <c r="AD33" s="146"/>
      <c r="AI33" s="17"/>
      <c r="AJ33" s="17"/>
      <c r="AK33" s="17"/>
      <c r="AL33" s="17"/>
      <c r="AM33" s="17"/>
      <c r="AN33" s="147"/>
      <c r="AO33" s="17"/>
    </row>
    <row r="34" spans="1:43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45">
        <v>150</v>
      </c>
      <c r="G34" s="45">
        <f t="shared" si="13"/>
        <v>148.5</v>
      </c>
      <c r="H34" s="45">
        <f t="shared" si="13"/>
        <v>147.01499999999999</v>
      </c>
      <c r="I34" s="45"/>
      <c r="J34" s="45">
        <f t="shared" si="14"/>
        <v>145.53</v>
      </c>
      <c r="K34" s="117">
        <v>489</v>
      </c>
      <c r="L34" s="59">
        <f t="shared" si="15"/>
        <v>147.01499999999999</v>
      </c>
      <c r="M34" s="10">
        <f t="shared" si="16"/>
        <v>145.54485</v>
      </c>
      <c r="O34" s="44">
        <v>45026</v>
      </c>
      <c r="P34" s="38" t="s">
        <v>125</v>
      </c>
      <c r="Q34" s="38" t="s">
        <v>133</v>
      </c>
      <c r="R34" s="38" t="s">
        <v>333</v>
      </c>
      <c r="S34" s="38" t="s">
        <v>442</v>
      </c>
      <c r="T34" s="38"/>
      <c r="U34" s="45">
        <v>550</v>
      </c>
      <c r="V34" s="45">
        <f t="shared" si="17"/>
        <v>544.5</v>
      </c>
      <c r="W34" s="45">
        <f t="shared" si="17"/>
        <v>539.05499999999995</v>
      </c>
      <c r="X34" s="45">
        <v>200</v>
      </c>
      <c r="Y34" s="45">
        <f t="shared" ref="Y34:Y49" si="18">V34*0.98</f>
        <v>533.61</v>
      </c>
      <c r="Z34" s="46">
        <v>520</v>
      </c>
      <c r="AA34" s="59">
        <f t="shared" ref="AA34:AA51" si="19">W34-X34</f>
        <v>339.05499999999995</v>
      </c>
      <c r="AB34" s="10">
        <f t="shared" ref="AB34:AB46" si="20">AA34*0.99</f>
        <v>335.66444999999993</v>
      </c>
      <c r="AD34" s="146"/>
      <c r="AI34" s="17"/>
      <c r="AJ34" s="17"/>
      <c r="AK34" s="17"/>
      <c r="AL34" s="17"/>
      <c r="AM34" s="17"/>
      <c r="AN34" s="147"/>
      <c r="AO34" s="17"/>
    </row>
    <row r="35" spans="1:43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45">
        <v>150</v>
      </c>
      <c r="G35" s="45">
        <f t="shared" si="13"/>
        <v>148.5</v>
      </c>
      <c r="H35" s="45">
        <f t="shared" si="13"/>
        <v>147.01499999999999</v>
      </c>
      <c r="I35" s="45"/>
      <c r="J35" s="45">
        <f t="shared" si="14"/>
        <v>145.53</v>
      </c>
      <c r="K35" s="116">
        <v>488</v>
      </c>
      <c r="L35" s="59">
        <f t="shared" si="15"/>
        <v>147.01499999999999</v>
      </c>
      <c r="M35" s="10">
        <f t="shared" si="16"/>
        <v>145.54485</v>
      </c>
      <c r="O35" s="44">
        <v>45028</v>
      </c>
      <c r="P35" s="38" t="s">
        <v>446</v>
      </c>
      <c r="Q35" s="38" t="s">
        <v>213</v>
      </c>
      <c r="R35" s="38" t="s">
        <v>333</v>
      </c>
      <c r="S35" s="38" t="s">
        <v>403</v>
      </c>
      <c r="T35" s="38"/>
      <c r="U35" s="45">
        <v>150</v>
      </c>
      <c r="V35" s="45">
        <f t="shared" si="17"/>
        <v>148.5</v>
      </c>
      <c r="W35" s="45">
        <f t="shared" si="17"/>
        <v>147.01499999999999</v>
      </c>
      <c r="X35" s="45"/>
      <c r="Y35" s="45">
        <f t="shared" si="18"/>
        <v>145.53</v>
      </c>
      <c r="Z35" s="46">
        <v>519</v>
      </c>
      <c r="AA35" s="59">
        <f t="shared" si="19"/>
        <v>147.01499999999999</v>
      </c>
      <c r="AB35" s="10">
        <f t="shared" si="20"/>
        <v>145.54485</v>
      </c>
      <c r="AD35" s="146"/>
      <c r="AI35" s="17"/>
      <c r="AJ35" s="17"/>
      <c r="AK35" s="17"/>
      <c r="AL35" s="17"/>
      <c r="AM35" s="17"/>
      <c r="AN35" s="147"/>
      <c r="AO35" s="17"/>
    </row>
    <row r="36" spans="1:43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45">
        <v>550</v>
      </c>
      <c r="G36" s="45">
        <f t="shared" si="13"/>
        <v>544.5</v>
      </c>
      <c r="H36" s="45">
        <f t="shared" si="13"/>
        <v>539.05499999999995</v>
      </c>
      <c r="I36" s="45">
        <v>200</v>
      </c>
      <c r="J36" s="45">
        <f t="shared" si="14"/>
        <v>533.61</v>
      </c>
      <c r="K36" s="117">
        <v>489</v>
      </c>
      <c r="L36" s="59">
        <f t="shared" si="15"/>
        <v>339.05499999999995</v>
      </c>
      <c r="M36" s="10">
        <f t="shared" si="16"/>
        <v>335.66444999999993</v>
      </c>
      <c r="O36" s="44">
        <v>45033</v>
      </c>
      <c r="P36" s="38" t="s">
        <v>125</v>
      </c>
      <c r="Q36" s="38" t="s">
        <v>133</v>
      </c>
      <c r="R36" s="38" t="s">
        <v>333</v>
      </c>
      <c r="S36" s="38" t="s">
        <v>403</v>
      </c>
      <c r="T36" s="38"/>
      <c r="U36" s="45">
        <v>150</v>
      </c>
      <c r="V36" s="45">
        <f t="shared" si="17"/>
        <v>148.5</v>
      </c>
      <c r="W36" s="45">
        <f t="shared" si="17"/>
        <v>147.01499999999999</v>
      </c>
      <c r="X36" s="45"/>
      <c r="Y36" s="45">
        <f t="shared" si="18"/>
        <v>145.53</v>
      </c>
      <c r="Z36" s="46">
        <v>520</v>
      </c>
      <c r="AA36" s="59">
        <f t="shared" si="19"/>
        <v>147.01499999999999</v>
      </c>
      <c r="AB36" s="10">
        <f t="shared" si="20"/>
        <v>145.54485</v>
      </c>
      <c r="AD36" s="64"/>
      <c r="AE36" s="64"/>
      <c r="AF36" s="64"/>
      <c r="AG36" s="64"/>
      <c r="AH36" s="64"/>
      <c r="AI36" s="64"/>
      <c r="AJ36" s="64"/>
      <c r="AK36" s="148"/>
      <c r="AL36" s="148"/>
      <c r="AM36" s="64"/>
      <c r="AN36" s="64"/>
      <c r="AO36" s="64"/>
    </row>
    <row r="37" spans="1:43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45">
        <v>580</v>
      </c>
      <c r="G37" s="45">
        <f t="shared" si="13"/>
        <v>574.20000000000005</v>
      </c>
      <c r="H37" s="45">
        <f t="shared" si="13"/>
        <v>568.45800000000008</v>
      </c>
      <c r="I37" s="45">
        <v>100</v>
      </c>
      <c r="J37" s="45">
        <f t="shared" si="14"/>
        <v>562.71600000000001</v>
      </c>
      <c r="K37" s="117">
        <v>489</v>
      </c>
      <c r="L37" s="59">
        <f t="shared" si="15"/>
        <v>468.45800000000008</v>
      </c>
      <c r="M37" s="10">
        <f t="shared" si="16"/>
        <v>463.7734200000001</v>
      </c>
      <c r="O37" s="44">
        <v>45033</v>
      </c>
      <c r="P37" s="38" t="s">
        <v>446</v>
      </c>
      <c r="Q37" s="38" t="s">
        <v>213</v>
      </c>
      <c r="R37" s="38" t="s">
        <v>333</v>
      </c>
      <c r="S37" s="38" t="s">
        <v>403</v>
      </c>
      <c r="T37" s="38"/>
      <c r="U37" s="45">
        <v>150</v>
      </c>
      <c r="V37" s="45">
        <f t="shared" si="17"/>
        <v>148.5</v>
      </c>
      <c r="W37" s="45">
        <f t="shared" si="17"/>
        <v>147.01499999999999</v>
      </c>
      <c r="X37" s="45"/>
      <c r="Y37" s="45">
        <f t="shared" si="18"/>
        <v>145.53</v>
      </c>
      <c r="Z37" s="46">
        <v>519</v>
      </c>
      <c r="AA37" s="59">
        <f t="shared" si="19"/>
        <v>147.01499999999999</v>
      </c>
      <c r="AB37" s="10">
        <f t="shared" si="20"/>
        <v>145.54485</v>
      </c>
      <c r="AD37" s="146"/>
      <c r="AJ37" s="17"/>
      <c r="AK37" s="17"/>
      <c r="AL37" s="17"/>
      <c r="AM37" s="17"/>
      <c r="AN37" s="17"/>
      <c r="AO37" s="162"/>
    </row>
    <row r="38" spans="1:43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45">
        <v>250</v>
      </c>
      <c r="G38" s="45">
        <f t="shared" si="13"/>
        <v>247.5</v>
      </c>
      <c r="H38" s="45">
        <f t="shared" si="13"/>
        <v>245.02500000000001</v>
      </c>
      <c r="I38" s="45">
        <v>100</v>
      </c>
      <c r="J38" s="45">
        <f t="shared" si="14"/>
        <v>242.54999999999998</v>
      </c>
      <c r="K38" s="116">
        <v>488</v>
      </c>
      <c r="L38" s="59">
        <f t="shared" si="15"/>
        <v>145.02500000000001</v>
      </c>
      <c r="M38" s="10">
        <f t="shared" si="16"/>
        <v>143.57474999999999</v>
      </c>
      <c r="O38" s="44">
        <v>45034</v>
      </c>
      <c r="P38" s="38" t="s">
        <v>125</v>
      </c>
      <c r="Q38" s="38" t="s">
        <v>133</v>
      </c>
      <c r="R38" s="38" t="s">
        <v>333</v>
      </c>
      <c r="S38" s="38" t="s">
        <v>395</v>
      </c>
      <c r="T38" s="38"/>
      <c r="U38" s="45">
        <v>580</v>
      </c>
      <c r="V38" s="45">
        <f t="shared" si="17"/>
        <v>574.20000000000005</v>
      </c>
      <c r="W38" s="45">
        <f t="shared" si="17"/>
        <v>568.45800000000008</v>
      </c>
      <c r="X38" s="45">
        <v>200</v>
      </c>
      <c r="Y38" s="45">
        <f t="shared" si="18"/>
        <v>562.71600000000001</v>
      </c>
      <c r="Z38" s="46">
        <v>520</v>
      </c>
      <c r="AA38" s="59">
        <f t="shared" si="19"/>
        <v>368.45800000000008</v>
      </c>
      <c r="AB38" s="10">
        <f t="shared" si="20"/>
        <v>364.7734200000001</v>
      </c>
      <c r="AD38" s="146"/>
      <c r="AJ38" s="17"/>
      <c r="AK38" s="17"/>
      <c r="AL38" s="17"/>
      <c r="AM38" s="17"/>
      <c r="AN38" s="17"/>
      <c r="AO38" s="162"/>
      <c r="AP38" s="64"/>
      <c r="AQ38" s="64"/>
    </row>
    <row r="39" spans="1:43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45">
        <v>580</v>
      </c>
      <c r="G39" s="45">
        <f t="shared" si="13"/>
        <v>574.20000000000005</v>
      </c>
      <c r="H39" s="45">
        <f t="shared" si="13"/>
        <v>568.45800000000008</v>
      </c>
      <c r="I39" s="45">
        <v>180</v>
      </c>
      <c r="J39" s="45">
        <f t="shared" si="14"/>
        <v>562.71600000000001</v>
      </c>
      <c r="K39" s="124">
        <v>502</v>
      </c>
      <c r="L39" s="59">
        <f t="shared" si="15"/>
        <v>388.45800000000008</v>
      </c>
      <c r="M39" s="10">
        <f t="shared" si="16"/>
        <v>384.57342000000006</v>
      </c>
      <c r="O39" s="44">
        <v>45034</v>
      </c>
      <c r="P39" s="38" t="s">
        <v>446</v>
      </c>
      <c r="Q39" s="38" t="s">
        <v>213</v>
      </c>
      <c r="R39" s="38" t="s">
        <v>333</v>
      </c>
      <c r="S39" s="38" t="s">
        <v>458</v>
      </c>
      <c r="T39" s="38"/>
      <c r="U39" s="45">
        <v>175</v>
      </c>
      <c r="V39" s="45">
        <f t="shared" ref="V39:W49" si="21">U39*0.99</f>
        <v>173.25</v>
      </c>
      <c r="W39" s="45">
        <f t="shared" si="21"/>
        <v>171.51750000000001</v>
      </c>
      <c r="X39" s="45"/>
      <c r="Y39" s="45">
        <f t="shared" si="18"/>
        <v>169.785</v>
      </c>
      <c r="Z39" s="46">
        <v>519</v>
      </c>
      <c r="AA39" s="59">
        <f t="shared" si="19"/>
        <v>171.51750000000001</v>
      </c>
      <c r="AB39" s="10">
        <f t="shared" si="20"/>
        <v>169.80232500000002</v>
      </c>
      <c r="AD39" s="146"/>
      <c r="AJ39" s="17"/>
      <c r="AK39" s="17"/>
      <c r="AL39" s="17"/>
      <c r="AM39" s="17"/>
      <c r="AN39" s="17"/>
      <c r="AO39" s="162"/>
    </row>
    <row r="40" spans="1:43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45">
        <v>150</v>
      </c>
      <c r="G40" s="45">
        <f t="shared" si="13"/>
        <v>148.5</v>
      </c>
      <c r="H40" s="45">
        <f t="shared" si="13"/>
        <v>147.01499999999999</v>
      </c>
      <c r="I40" s="45"/>
      <c r="J40" s="45">
        <f t="shared" si="14"/>
        <v>145.53</v>
      </c>
      <c r="K40" s="125">
        <v>501</v>
      </c>
      <c r="L40" s="59">
        <f t="shared" si="15"/>
        <v>147.01499999999999</v>
      </c>
      <c r="M40" s="10">
        <f t="shared" si="16"/>
        <v>145.54485</v>
      </c>
      <c r="O40" s="44">
        <v>45036</v>
      </c>
      <c r="P40" s="38" t="s">
        <v>125</v>
      </c>
      <c r="Q40" s="38" t="s">
        <v>133</v>
      </c>
      <c r="R40" s="38" t="s">
        <v>333</v>
      </c>
      <c r="S40" s="38" t="s">
        <v>466</v>
      </c>
      <c r="T40" s="38"/>
      <c r="U40" s="45">
        <v>240</v>
      </c>
      <c r="V40" s="45">
        <f t="shared" si="21"/>
        <v>237.6</v>
      </c>
      <c r="W40" s="45">
        <f t="shared" ref="W40:W51" si="22">V40*0.99</f>
        <v>235.22399999999999</v>
      </c>
      <c r="X40" s="45">
        <v>90</v>
      </c>
      <c r="Y40" s="45">
        <f t="shared" si="18"/>
        <v>232.84799999999998</v>
      </c>
      <c r="Z40" s="104">
        <v>532</v>
      </c>
      <c r="AA40" s="59">
        <f t="shared" si="19"/>
        <v>145.22399999999999</v>
      </c>
      <c r="AB40" s="10">
        <f t="shared" si="20"/>
        <v>143.77176</v>
      </c>
      <c r="AD40" s="146"/>
      <c r="AJ40" s="17"/>
      <c r="AK40" s="17"/>
      <c r="AL40" s="17"/>
      <c r="AM40" s="17"/>
      <c r="AN40" s="17"/>
      <c r="AO40" s="162"/>
    </row>
    <row r="41" spans="1:43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45">
        <v>150</v>
      </c>
      <c r="G41" s="45">
        <f t="shared" ref="G41:H50" si="23">F41*0.99</f>
        <v>148.5</v>
      </c>
      <c r="H41" s="45">
        <f t="shared" si="23"/>
        <v>147.01499999999999</v>
      </c>
      <c r="I41" s="45"/>
      <c r="J41" s="45">
        <f t="shared" si="14"/>
        <v>145.53</v>
      </c>
      <c r="K41" s="125">
        <v>501</v>
      </c>
      <c r="L41" s="59">
        <f t="shared" si="15"/>
        <v>147.01499999999999</v>
      </c>
      <c r="M41" s="10">
        <f t="shared" si="16"/>
        <v>145.54485</v>
      </c>
      <c r="O41" s="44">
        <v>45037</v>
      </c>
      <c r="P41" s="38" t="s">
        <v>119</v>
      </c>
      <c r="Q41" s="38" t="s">
        <v>213</v>
      </c>
      <c r="R41" s="38" t="s">
        <v>333</v>
      </c>
      <c r="S41" s="38" t="s">
        <v>131</v>
      </c>
      <c r="T41" s="38"/>
      <c r="U41" s="45">
        <v>150</v>
      </c>
      <c r="V41" s="45">
        <f t="shared" si="21"/>
        <v>148.5</v>
      </c>
      <c r="W41" s="45">
        <f t="shared" si="22"/>
        <v>147.01499999999999</v>
      </c>
      <c r="X41" s="45"/>
      <c r="Y41" s="45">
        <f t="shared" si="18"/>
        <v>145.53</v>
      </c>
      <c r="Z41" s="46">
        <v>534</v>
      </c>
      <c r="AA41" s="59">
        <f t="shared" si="19"/>
        <v>147.01499999999999</v>
      </c>
      <c r="AB41" s="10">
        <f t="shared" si="20"/>
        <v>145.54485</v>
      </c>
      <c r="AD41" s="146"/>
      <c r="AF41" s="5" t="s">
        <v>1</v>
      </c>
      <c r="AG41" s="5" t="s">
        <v>2</v>
      </c>
      <c r="AH41" s="5" t="s">
        <v>3</v>
      </c>
      <c r="AI41" s="5" t="s">
        <v>4</v>
      </c>
      <c r="AJ41" s="5" t="s">
        <v>5</v>
      </c>
      <c r="AK41" s="5" t="s">
        <v>7</v>
      </c>
      <c r="AL41" s="43" t="s">
        <v>78</v>
      </c>
      <c r="AM41" s="43" t="s">
        <v>79</v>
      </c>
      <c r="AN41" s="5" t="s">
        <v>28</v>
      </c>
      <c r="AO41" s="5" t="s">
        <v>80</v>
      </c>
      <c r="AP41" s="5" t="s">
        <v>81</v>
      </c>
      <c r="AQ41" s="5" t="s">
        <v>41</v>
      </c>
    </row>
    <row r="42" spans="1:43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45">
        <v>175</v>
      </c>
      <c r="G42" s="45">
        <f t="shared" si="23"/>
        <v>173.25</v>
      </c>
      <c r="H42" s="45">
        <f t="shared" si="23"/>
        <v>171.51750000000001</v>
      </c>
      <c r="I42" s="45"/>
      <c r="J42" s="45">
        <f t="shared" si="14"/>
        <v>169.785</v>
      </c>
      <c r="K42" s="124">
        <v>502</v>
      </c>
      <c r="L42" s="59">
        <f t="shared" si="15"/>
        <v>171.51750000000001</v>
      </c>
      <c r="M42" s="10">
        <f t="shared" si="16"/>
        <v>169.80232500000002</v>
      </c>
      <c r="O42" s="44">
        <v>45037</v>
      </c>
      <c r="P42" s="38" t="s">
        <v>125</v>
      </c>
      <c r="Q42" s="38" t="s">
        <v>133</v>
      </c>
      <c r="R42" s="38" t="s">
        <v>333</v>
      </c>
      <c r="S42" s="38" t="s">
        <v>131</v>
      </c>
      <c r="T42" s="38"/>
      <c r="U42" s="45">
        <v>150</v>
      </c>
      <c r="V42" s="45">
        <f t="shared" si="21"/>
        <v>148.5</v>
      </c>
      <c r="W42" s="45">
        <f t="shared" si="22"/>
        <v>147.01499999999999</v>
      </c>
      <c r="X42" s="45"/>
      <c r="Y42" s="45">
        <f t="shared" si="18"/>
        <v>145.53</v>
      </c>
      <c r="Z42" s="104">
        <v>532</v>
      </c>
      <c r="AA42" s="59">
        <f t="shared" si="19"/>
        <v>147.01499999999999</v>
      </c>
      <c r="AB42" s="10">
        <f t="shared" si="20"/>
        <v>145.54485</v>
      </c>
      <c r="AF42" s="44">
        <v>45007</v>
      </c>
      <c r="AG42" s="38" t="s">
        <v>337</v>
      </c>
      <c r="AH42" s="38" t="s">
        <v>133</v>
      </c>
      <c r="AI42" s="38" t="s">
        <v>333</v>
      </c>
      <c r="AJ42" s="38" t="s">
        <v>394</v>
      </c>
      <c r="AK42" s="45">
        <v>580</v>
      </c>
      <c r="AL42" s="45">
        <v>574.20000000000005</v>
      </c>
      <c r="AM42" s="45">
        <v>568.45800000000008</v>
      </c>
      <c r="AN42" s="45">
        <v>180</v>
      </c>
      <c r="AO42" s="45">
        <v>562.71600000000001</v>
      </c>
      <c r="AP42" s="59">
        <v>388.45800000000008</v>
      </c>
      <c r="AQ42" s="10">
        <v>384.57342000000006</v>
      </c>
    </row>
    <row r="43" spans="1:43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45">
        <v>150</v>
      </c>
      <c r="G43" s="45">
        <f t="shared" si="23"/>
        <v>148.5</v>
      </c>
      <c r="H43" s="45">
        <f t="shared" si="23"/>
        <v>147.01499999999999</v>
      </c>
      <c r="I43" s="45"/>
      <c r="J43" s="45">
        <f t="shared" si="14"/>
        <v>145.53</v>
      </c>
      <c r="K43" s="125">
        <v>501</v>
      </c>
      <c r="L43" s="59">
        <f t="shared" si="15"/>
        <v>147.01499999999999</v>
      </c>
      <c r="M43" s="10">
        <f t="shared" si="16"/>
        <v>145.54485</v>
      </c>
      <c r="O43" s="44">
        <v>45038</v>
      </c>
      <c r="P43" s="38" t="s">
        <v>119</v>
      </c>
      <c r="Q43" s="38" t="s">
        <v>213</v>
      </c>
      <c r="R43" s="38" t="s">
        <v>333</v>
      </c>
      <c r="S43" s="38" t="s">
        <v>191</v>
      </c>
      <c r="T43" s="38"/>
      <c r="U43" s="45">
        <v>240</v>
      </c>
      <c r="V43" s="45">
        <f t="shared" si="21"/>
        <v>237.6</v>
      </c>
      <c r="W43" s="45">
        <f t="shared" si="22"/>
        <v>235.22399999999999</v>
      </c>
      <c r="X43" s="45">
        <v>120</v>
      </c>
      <c r="Y43" s="45">
        <f t="shared" si="18"/>
        <v>232.84799999999998</v>
      </c>
      <c r="Z43" s="46">
        <v>434</v>
      </c>
      <c r="AA43" s="59">
        <f t="shared" si="19"/>
        <v>115.22399999999999</v>
      </c>
      <c r="AB43" s="10">
        <f t="shared" si="20"/>
        <v>114.07175999999998</v>
      </c>
      <c r="AF43" s="44">
        <v>45009</v>
      </c>
      <c r="AG43" s="38" t="s">
        <v>337</v>
      </c>
      <c r="AH43" s="38" t="s">
        <v>133</v>
      </c>
      <c r="AI43" s="38" t="s">
        <v>333</v>
      </c>
      <c r="AJ43" s="38" t="s">
        <v>395</v>
      </c>
      <c r="AK43" s="45">
        <v>175</v>
      </c>
      <c r="AL43" s="45">
        <v>173.25</v>
      </c>
      <c r="AM43" s="45">
        <v>171.51750000000001</v>
      </c>
      <c r="AN43" s="45"/>
      <c r="AO43" s="45">
        <v>169.785</v>
      </c>
      <c r="AP43" s="59">
        <v>171.51750000000001</v>
      </c>
      <c r="AQ43" s="10">
        <v>169.80232500000002</v>
      </c>
    </row>
    <row r="44" spans="1:43" x14ac:dyDescent="0.25">
      <c r="A44" s="44"/>
      <c r="B44" s="38"/>
      <c r="C44" s="38"/>
      <c r="D44" s="38"/>
      <c r="E44" s="38"/>
      <c r="F44" s="45"/>
      <c r="G44" s="45">
        <f t="shared" si="23"/>
        <v>0</v>
      </c>
      <c r="H44" s="45">
        <f t="shared" si="23"/>
        <v>0</v>
      </c>
      <c r="I44" s="45"/>
      <c r="J44" s="45">
        <f t="shared" si="14"/>
        <v>0</v>
      </c>
      <c r="K44" s="46"/>
      <c r="L44" s="59">
        <f t="shared" si="15"/>
        <v>0</v>
      </c>
      <c r="M44" s="10">
        <f t="shared" si="16"/>
        <v>0</v>
      </c>
      <c r="O44" s="44">
        <v>45038</v>
      </c>
      <c r="P44" s="38" t="s">
        <v>125</v>
      </c>
      <c r="Q44" s="38" t="s">
        <v>133</v>
      </c>
      <c r="R44" s="38" t="s">
        <v>333</v>
      </c>
      <c r="S44" s="38" t="s">
        <v>191</v>
      </c>
      <c r="T44" s="38"/>
      <c r="U44" s="45">
        <v>240</v>
      </c>
      <c r="V44" s="45">
        <f t="shared" si="21"/>
        <v>237.6</v>
      </c>
      <c r="W44" s="45">
        <f t="shared" si="22"/>
        <v>235.22399999999999</v>
      </c>
      <c r="X44" s="45">
        <v>120</v>
      </c>
      <c r="Y44" s="45">
        <f t="shared" si="18"/>
        <v>232.84799999999998</v>
      </c>
      <c r="Z44" s="104">
        <v>532</v>
      </c>
      <c r="AA44" s="59">
        <f t="shared" si="19"/>
        <v>115.22399999999999</v>
      </c>
      <c r="AB44" s="10">
        <f t="shared" si="20"/>
        <v>114.07175999999998</v>
      </c>
    </row>
    <row r="45" spans="1:43" x14ac:dyDescent="0.25">
      <c r="A45" s="44"/>
      <c r="B45" s="38"/>
      <c r="C45" s="38"/>
      <c r="D45" s="38"/>
      <c r="E45" s="38"/>
      <c r="F45" s="45"/>
      <c r="G45" s="45">
        <f t="shared" si="23"/>
        <v>0</v>
      </c>
      <c r="H45" s="45">
        <f t="shared" si="23"/>
        <v>0</v>
      </c>
      <c r="I45" s="45"/>
      <c r="J45" s="45">
        <f t="shared" si="14"/>
        <v>0</v>
      </c>
      <c r="K45" s="46"/>
      <c r="L45" s="59">
        <f t="shared" si="15"/>
        <v>0</v>
      </c>
      <c r="M45" s="10">
        <f t="shared" si="16"/>
        <v>0</v>
      </c>
      <c r="O45" s="44">
        <v>45040</v>
      </c>
      <c r="P45" s="38" t="s">
        <v>125</v>
      </c>
      <c r="Q45" s="38" t="s">
        <v>133</v>
      </c>
      <c r="R45" s="38" t="s">
        <v>333</v>
      </c>
      <c r="S45" s="38" t="s">
        <v>191</v>
      </c>
      <c r="T45" s="38"/>
      <c r="U45" s="45">
        <v>240</v>
      </c>
      <c r="V45" s="45">
        <f t="shared" si="21"/>
        <v>237.6</v>
      </c>
      <c r="W45" s="45">
        <f t="shared" si="22"/>
        <v>235.22399999999999</v>
      </c>
      <c r="X45" s="45">
        <v>120</v>
      </c>
      <c r="Y45" s="45">
        <f t="shared" si="18"/>
        <v>232.84799999999998</v>
      </c>
      <c r="Z45" s="104">
        <v>532</v>
      </c>
      <c r="AA45" s="59">
        <f t="shared" si="19"/>
        <v>115.22399999999999</v>
      </c>
      <c r="AB45" s="10">
        <f t="shared" si="20"/>
        <v>114.07175999999998</v>
      </c>
      <c r="AD45" s="64"/>
      <c r="AE45" s="64"/>
      <c r="AF45" s="44">
        <v>45007</v>
      </c>
      <c r="AG45" s="38" t="s">
        <v>333</v>
      </c>
      <c r="AH45" s="38" t="s">
        <v>394</v>
      </c>
      <c r="AI45" s="10">
        <v>384.57342000000006</v>
      </c>
      <c r="AJ45" s="64"/>
      <c r="AK45" s="148"/>
      <c r="AL45" s="148"/>
      <c r="AM45" s="64"/>
      <c r="AN45" s="64"/>
    </row>
    <row r="46" spans="1:43" x14ac:dyDescent="0.25">
      <c r="A46" s="44"/>
      <c r="B46" s="38"/>
      <c r="C46" s="38"/>
      <c r="D46" s="38"/>
      <c r="E46" s="38"/>
      <c r="F46" s="45"/>
      <c r="G46" s="45">
        <f t="shared" si="23"/>
        <v>0</v>
      </c>
      <c r="H46" s="45">
        <f t="shared" si="23"/>
        <v>0</v>
      </c>
      <c r="I46" s="60"/>
      <c r="J46" s="45">
        <f t="shared" si="14"/>
        <v>0</v>
      </c>
      <c r="K46" s="46"/>
      <c r="L46" s="59">
        <f t="shared" si="15"/>
        <v>0</v>
      </c>
      <c r="M46" s="10">
        <f>L46*0.99</f>
        <v>0</v>
      </c>
      <c r="O46" s="44">
        <v>45041</v>
      </c>
      <c r="P46" s="38" t="s">
        <v>125</v>
      </c>
      <c r="Q46" s="38" t="s">
        <v>133</v>
      </c>
      <c r="R46" s="38" t="s">
        <v>333</v>
      </c>
      <c r="S46" s="38" t="s">
        <v>381</v>
      </c>
      <c r="T46" s="38"/>
      <c r="U46" s="45">
        <v>175</v>
      </c>
      <c r="V46" s="45">
        <f t="shared" si="21"/>
        <v>173.25</v>
      </c>
      <c r="W46" s="45">
        <f t="shared" si="22"/>
        <v>171.51750000000001</v>
      </c>
      <c r="X46" s="45"/>
      <c r="Y46" s="45">
        <f t="shared" si="18"/>
        <v>169.785</v>
      </c>
      <c r="Z46" s="104">
        <v>532</v>
      </c>
      <c r="AA46" s="59">
        <f t="shared" si="19"/>
        <v>171.51750000000001</v>
      </c>
      <c r="AB46" s="10">
        <f t="shared" si="20"/>
        <v>169.80232500000002</v>
      </c>
      <c r="AD46" s="146"/>
      <c r="AF46" s="44">
        <v>45009</v>
      </c>
      <c r="AG46" s="38" t="s">
        <v>333</v>
      </c>
      <c r="AH46" s="38" t="s">
        <v>395</v>
      </c>
      <c r="AI46" s="10">
        <v>169.80232500000002</v>
      </c>
      <c r="AJ46" s="17"/>
      <c r="AK46" s="17"/>
      <c r="AL46" s="17"/>
      <c r="AM46" s="17"/>
      <c r="AN46" s="17"/>
      <c r="AO46" s="162"/>
    </row>
    <row r="47" spans="1:43" x14ac:dyDescent="0.25">
      <c r="A47" s="44"/>
      <c r="B47" s="38"/>
      <c r="C47" s="38"/>
      <c r="D47" s="38"/>
      <c r="E47" s="38"/>
      <c r="F47" s="45"/>
      <c r="G47" s="45">
        <f t="shared" si="23"/>
        <v>0</v>
      </c>
      <c r="H47" s="45">
        <f t="shared" si="23"/>
        <v>0</v>
      </c>
      <c r="I47" s="60"/>
      <c r="J47" s="45">
        <f t="shared" si="14"/>
        <v>0</v>
      </c>
      <c r="K47" s="46"/>
      <c r="L47" s="59">
        <f t="shared" si="15"/>
        <v>0</v>
      </c>
      <c r="M47" s="10">
        <f>L47*0.99</f>
        <v>0</v>
      </c>
      <c r="O47" s="44">
        <v>45042</v>
      </c>
      <c r="P47" s="38" t="s">
        <v>446</v>
      </c>
      <c r="Q47" s="38" t="s">
        <v>213</v>
      </c>
      <c r="R47" s="38" t="s">
        <v>333</v>
      </c>
      <c r="S47" s="38" t="s">
        <v>381</v>
      </c>
      <c r="T47" s="38"/>
      <c r="U47" s="45">
        <v>175</v>
      </c>
      <c r="V47" s="45">
        <f t="shared" si="21"/>
        <v>173.25</v>
      </c>
      <c r="W47" s="45">
        <f t="shared" si="22"/>
        <v>171.51750000000001</v>
      </c>
      <c r="X47" s="60"/>
      <c r="Y47" s="45">
        <f t="shared" si="18"/>
        <v>169.785</v>
      </c>
      <c r="Z47" s="46">
        <v>534</v>
      </c>
      <c r="AA47" s="59">
        <f t="shared" si="19"/>
        <v>171.51750000000001</v>
      </c>
      <c r="AB47" s="10">
        <f>AA47*0.99</f>
        <v>169.80232500000002</v>
      </c>
      <c r="AD47" s="146"/>
      <c r="AJ47" s="17"/>
      <c r="AK47" s="17"/>
      <c r="AL47" s="17"/>
      <c r="AM47" s="17"/>
      <c r="AN47" s="17"/>
      <c r="AO47" s="162"/>
    </row>
    <row r="48" spans="1:43" x14ac:dyDescent="0.25">
      <c r="A48" s="44"/>
      <c r="B48" s="38"/>
      <c r="C48" s="38"/>
      <c r="D48" s="38"/>
      <c r="E48" s="38"/>
      <c r="F48" s="45"/>
      <c r="G48" s="45">
        <f t="shared" si="23"/>
        <v>0</v>
      </c>
      <c r="H48" s="45">
        <f t="shared" si="23"/>
        <v>0</v>
      </c>
      <c r="I48" s="45"/>
      <c r="J48" s="45">
        <f t="shared" si="14"/>
        <v>0</v>
      </c>
      <c r="K48" s="46"/>
      <c r="L48" s="59">
        <f t="shared" si="15"/>
        <v>0</v>
      </c>
      <c r="M48" s="10">
        <f>L48*0.99</f>
        <v>0</v>
      </c>
      <c r="O48" s="44">
        <v>45044</v>
      </c>
      <c r="P48" s="38" t="s">
        <v>446</v>
      </c>
      <c r="Q48" s="38" t="s">
        <v>213</v>
      </c>
      <c r="R48" s="38" t="s">
        <v>333</v>
      </c>
      <c r="S48" s="38" t="s">
        <v>131</v>
      </c>
      <c r="T48" s="38"/>
      <c r="U48" s="45">
        <v>150</v>
      </c>
      <c r="V48" s="45">
        <f t="shared" si="21"/>
        <v>148.5</v>
      </c>
      <c r="W48" s="45">
        <f t="shared" si="22"/>
        <v>147.01499999999999</v>
      </c>
      <c r="X48" s="60"/>
      <c r="Y48" s="45">
        <f t="shared" si="18"/>
        <v>145.53</v>
      </c>
      <c r="Z48" s="46">
        <v>534</v>
      </c>
      <c r="AA48" s="59">
        <f t="shared" si="19"/>
        <v>147.01499999999999</v>
      </c>
      <c r="AB48" s="10">
        <f>AA48*0.99</f>
        <v>145.54485</v>
      </c>
      <c r="AD48" s="146"/>
      <c r="AJ48" s="17"/>
      <c r="AK48" s="17"/>
      <c r="AL48" s="17"/>
      <c r="AM48" s="163"/>
      <c r="AN48" s="17"/>
      <c r="AO48" s="162"/>
    </row>
    <row r="49" spans="1:41" x14ac:dyDescent="0.25">
      <c r="A49" s="44"/>
      <c r="B49" s="38"/>
      <c r="C49" s="38"/>
      <c r="D49" s="38"/>
      <c r="E49" s="38"/>
      <c r="F49" s="45"/>
      <c r="G49" s="45">
        <f t="shared" si="23"/>
        <v>0</v>
      </c>
      <c r="H49" s="45">
        <f t="shared" si="23"/>
        <v>0</v>
      </c>
      <c r="I49" s="38"/>
      <c r="J49" s="45">
        <f t="shared" si="14"/>
        <v>0</v>
      </c>
      <c r="K49" s="46"/>
      <c r="L49" s="59">
        <f t="shared" si="15"/>
        <v>0</v>
      </c>
      <c r="M49" s="10">
        <f>L49*0.99</f>
        <v>0</v>
      </c>
      <c r="O49" s="44">
        <v>45045</v>
      </c>
      <c r="P49" s="38" t="s">
        <v>446</v>
      </c>
      <c r="Q49" s="38" t="s">
        <v>213</v>
      </c>
      <c r="R49" s="38" t="s">
        <v>333</v>
      </c>
      <c r="S49" s="38" t="s">
        <v>131</v>
      </c>
      <c r="T49" s="38"/>
      <c r="U49" s="45">
        <v>150</v>
      </c>
      <c r="V49" s="45">
        <f t="shared" si="21"/>
        <v>148.5</v>
      </c>
      <c r="W49" s="45">
        <f t="shared" si="22"/>
        <v>147.01499999999999</v>
      </c>
      <c r="X49" s="45"/>
      <c r="Y49" s="45">
        <f t="shared" si="18"/>
        <v>145.53</v>
      </c>
      <c r="Z49" s="46">
        <v>534</v>
      </c>
      <c r="AA49" s="59">
        <f t="shared" si="19"/>
        <v>147.01499999999999</v>
      </c>
      <c r="AB49" s="10">
        <f>AA49*0.99</f>
        <v>145.54485</v>
      </c>
      <c r="AC49" s="70" t="s">
        <v>501</v>
      </c>
      <c r="AD49" s="146"/>
      <c r="AJ49" s="17"/>
      <c r="AK49" s="17"/>
      <c r="AL49" s="17"/>
      <c r="AM49" s="163"/>
      <c r="AN49" s="17"/>
      <c r="AO49" s="162"/>
    </row>
    <row r="50" spans="1:41" x14ac:dyDescent="0.25">
      <c r="A50" s="44"/>
      <c r="B50" s="38"/>
      <c r="C50" s="38"/>
      <c r="D50" s="38"/>
      <c r="E50" s="38"/>
      <c r="F50" s="45"/>
      <c r="G50" s="45">
        <f t="shared" si="23"/>
        <v>0</v>
      </c>
      <c r="H50" s="45">
        <f t="shared" si="23"/>
        <v>0</v>
      </c>
      <c r="I50" s="38"/>
      <c r="J50" s="45">
        <f t="shared" si="14"/>
        <v>0</v>
      </c>
      <c r="K50" s="46"/>
      <c r="L50" s="59">
        <f t="shared" si="15"/>
        <v>0</v>
      </c>
      <c r="M50" s="10">
        <f>L50*0.99</f>
        <v>0</v>
      </c>
      <c r="O50" s="44"/>
      <c r="P50" s="38"/>
      <c r="Q50" s="38"/>
      <c r="R50" s="38"/>
      <c r="S50" s="38"/>
      <c r="T50" s="38"/>
      <c r="U50" s="45"/>
      <c r="V50" s="45">
        <f>U50*0.99</f>
        <v>0</v>
      </c>
      <c r="W50" s="45">
        <f t="shared" si="22"/>
        <v>0</v>
      </c>
      <c r="X50" s="38"/>
      <c r="Y50" s="45">
        <f>V50*0.98</f>
        <v>0</v>
      </c>
      <c r="Z50" s="46"/>
      <c r="AA50" s="59">
        <f t="shared" si="19"/>
        <v>0</v>
      </c>
      <c r="AB50" s="10">
        <f>AA50*0.99</f>
        <v>0</v>
      </c>
      <c r="AD50" s="146"/>
      <c r="AJ50" s="17"/>
      <c r="AK50" s="17"/>
      <c r="AL50" s="17"/>
      <c r="AM50" s="17"/>
      <c r="AN50" s="17"/>
      <c r="AO50" s="162"/>
    </row>
    <row r="51" spans="1:41" x14ac:dyDescent="0.25">
      <c r="A51" s="44"/>
      <c r="B51" s="38"/>
      <c r="C51" s="38"/>
      <c r="D51" s="38"/>
      <c r="E51" s="38"/>
      <c r="F51" s="45"/>
      <c r="G51" s="45"/>
      <c r="H51" s="45"/>
      <c r="I51" s="38"/>
      <c r="J51" s="45"/>
      <c r="K51" s="46"/>
      <c r="L51" s="46"/>
      <c r="M51" s="10"/>
      <c r="O51" s="44"/>
      <c r="P51" s="38"/>
      <c r="Q51" s="38"/>
      <c r="R51" s="38"/>
      <c r="S51" s="38"/>
      <c r="T51" s="38"/>
      <c r="U51" s="45"/>
      <c r="V51" s="45">
        <f>U51*0.99</f>
        <v>0</v>
      </c>
      <c r="W51" s="45">
        <f t="shared" si="22"/>
        <v>0</v>
      </c>
      <c r="X51" s="38"/>
      <c r="Y51" s="45">
        <f>V51*0.98</f>
        <v>0</v>
      </c>
      <c r="Z51" s="46"/>
      <c r="AA51" s="59">
        <f t="shared" si="19"/>
        <v>0</v>
      </c>
      <c r="AB51" s="10">
        <f>AA51*0.99</f>
        <v>0</v>
      </c>
      <c r="AK51" s="17"/>
      <c r="AL51" s="17"/>
      <c r="AN51" s="17"/>
    </row>
    <row r="52" spans="1:41" x14ac:dyDescent="0.25">
      <c r="A52" s="44"/>
      <c r="B52" s="38"/>
      <c r="C52" s="38"/>
      <c r="D52" s="38"/>
      <c r="E52" s="38"/>
      <c r="F52" s="12" t="s">
        <v>14</v>
      </c>
      <c r="G52" s="13">
        <f>SUM(G32:G51)</f>
        <v>3242.25</v>
      </c>
      <c r="H52" s="13"/>
      <c r="I52" s="13" t="s">
        <v>82</v>
      </c>
      <c r="J52" s="13">
        <f>SUM(J32:J51)</f>
        <v>3177.4050000000007</v>
      </c>
      <c r="K52" s="13"/>
      <c r="L52" s="13"/>
      <c r="M52" s="13">
        <f>SUM(M32:M51)</f>
        <v>2514.4292249999999</v>
      </c>
      <c r="O52" s="44"/>
      <c r="P52" s="38"/>
      <c r="Q52" s="38"/>
      <c r="R52" s="38"/>
      <c r="S52" s="38"/>
      <c r="T52" s="38"/>
      <c r="U52" s="45"/>
      <c r="V52" s="45"/>
      <c r="W52" s="45"/>
      <c r="X52" s="38"/>
      <c r="Y52" s="45"/>
      <c r="Z52" s="46"/>
      <c r="AA52" s="46"/>
      <c r="AB52" s="10"/>
    </row>
    <row r="53" spans="1:41" x14ac:dyDescent="0.25">
      <c r="A53" s="44"/>
      <c r="B53" s="38"/>
      <c r="C53" s="38"/>
      <c r="D53" s="38"/>
      <c r="E53" s="38"/>
      <c r="F53" s="12" t="s">
        <v>83</v>
      </c>
      <c r="G53" s="47">
        <f>G52*0.99</f>
        <v>3209.8274999999999</v>
      </c>
      <c r="H53" s="47"/>
      <c r="I53" s="8"/>
      <c r="J53" s="8"/>
      <c r="K53" s="10"/>
      <c r="L53" s="10"/>
      <c r="M53" s="10"/>
      <c r="O53" s="44"/>
      <c r="P53" s="38"/>
      <c r="Q53" s="38"/>
      <c r="R53" s="38"/>
      <c r="S53" s="38"/>
      <c r="T53" s="38"/>
      <c r="U53" s="12" t="s">
        <v>14</v>
      </c>
      <c r="V53" s="13">
        <f>SUM(V33:V52)</f>
        <v>3826.35</v>
      </c>
      <c r="W53" s="13"/>
      <c r="X53" s="13" t="s">
        <v>82</v>
      </c>
      <c r="Y53" s="13">
        <f>SUM(Y33:Y52)</f>
        <v>3749.8230000000008</v>
      </c>
      <c r="Z53" s="13"/>
      <c r="AA53" s="13"/>
      <c r="AB53" s="13">
        <f>SUM(AB33:AB52)</f>
        <v>2908.7056350000003</v>
      </c>
    </row>
    <row r="54" spans="1:41" ht="15.75" x14ac:dyDescent="0.25">
      <c r="A54" s="37"/>
      <c r="B54" s="38"/>
      <c r="C54" s="38"/>
      <c r="D54" s="38"/>
      <c r="E54" s="38"/>
      <c r="F54" s="334" t="s">
        <v>18</v>
      </c>
      <c r="G54" s="335"/>
      <c r="H54" s="335"/>
      <c r="I54" s="336"/>
      <c r="J54" s="55"/>
      <c r="K54" s="42">
        <f>G53-J52</f>
        <v>32.422499999999218</v>
      </c>
      <c r="L54" s="61"/>
      <c r="M54" s="17"/>
      <c r="O54" s="44"/>
      <c r="P54" s="38"/>
      <c r="Q54" s="38"/>
      <c r="R54" s="38"/>
      <c r="S54" s="38"/>
      <c r="T54" s="38"/>
      <c r="U54" s="12" t="s">
        <v>83</v>
      </c>
      <c r="V54" s="47">
        <f>V53*0.99</f>
        <v>3788.0864999999999</v>
      </c>
      <c r="W54" s="47"/>
      <c r="X54" s="8"/>
      <c r="Y54" s="8"/>
      <c r="Z54" s="10"/>
      <c r="AA54" s="10"/>
      <c r="AB54" s="10"/>
    </row>
    <row r="55" spans="1:41" ht="15.75" x14ac:dyDescent="0.25">
      <c r="O55" s="37"/>
      <c r="P55" s="38"/>
      <c r="Q55" s="38"/>
      <c r="R55" s="38"/>
      <c r="S55" s="38"/>
      <c r="T55" s="38"/>
      <c r="U55" s="334" t="s">
        <v>18</v>
      </c>
      <c r="V55" s="335"/>
      <c r="W55" s="335"/>
      <c r="X55" s="336"/>
      <c r="Y55" s="55"/>
      <c r="Z55" s="42">
        <f>V54-Y53</f>
        <v>38.263499999999112</v>
      </c>
      <c r="AA55" s="61"/>
      <c r="AB55" s="17"/>
    </row>
    <row r="60" spans="1:41" ht="26.25" x14ac:dyDescent="0.4">
      <c r="B60" s="333" t="s">
        <v>97</v>
      </c>
      <c r="C60" s="333"/>
      <c r="D60" s="333"/>
      <c r="E60" s="333"/>
    </row>
    <row r="61" spans="1:41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7</v>
      </c>
      <c r="G61" s="43" t="s">
        <v>78</v>
      </c>
      <c r="H61" s="43" t="s">
        <v>79</v>
      </c>
      <c r="I61" s="5" t="s">
        <v>28</v>
      </c>
      <c r="J61" s="5" t="s">
        <v>80</v>
      </c>
      <c r="K61" s="5" t="s">
        <v>10</v>
      </c>
      <c r="L61" s="5" t="s">
        <v>81</v>
      </c>
      <c r="M61" s="5" t="s">
        <v>41</v>
      </c>
      <c r="P61" s="333" t="s">
        <v>91</v>
      </c>
      <c r="Q61" s="333"/>
      <c r="R61" s="333"/>
      <c r="S61" s="333"/>
      <c r="T61" s="333"/>
    </row>
    <row r="62" spans="1:41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45">
        <v>150</v>
      </c>
      <c r="G62" s="45">
        <f t="shared" ref="G62:H70" si="24">F62*0.99</f>
        <v>148.5</v>
      </c>
      <c r="H62" s="45">
        <f t="shared" si="24"/>
        <v>147.01499999999999</v>
      </c>
      <c r="I62" s="45"/>
      <c r="J62" s="45">
        <f>G62*0.98</f>
        <v>145.53</v>
      </c>
      <c r="K62" s="181">
        <v>550</v>
      </c>
      <c r="L62" s="59">
        <f>H62-I62</f>
        <v>147.01499999999999</v>
      </c>
      <c r="M62" s="10">
        <f>L62*0.99</f>
        <v>145.54485</v>
      </c>
      <c r="O62" s="5" t="s">
        <v>1</v>
      </c>
      <c r="P62" s="5" t="s">
        <v>2</v>
      </c>
      <c r="Q62" s="5" t="s">
        <v>3</v>
      </c>
      <c r="R62" s="5" t="s">
        <v>4</v>
      </c>
      <c r="S62" s="5" t="s">
        <v>5</v>
      </c>
      <c r="T62" s="5" t="s">
        <v>6</v>
      </c>
      <c r="U62" s="5" t="s">
        <v>7</v>
      </c>
      <c r="V62" s="43" t="s">
        <v>78</v>
      </c>
      <c r="W62" s="43" t="s">
        <v>79</v>
      </c>
      <c r="X62" s="5" t="s">
        <v>28</v>
      </c>
      <c r="Y62" s="5" t="s">
        <v>80</v>
      </c>
      <c r="Z62" s="5" t="s">
        <v>10</v>
      </c>
      <c r="AA62" s="5" t="s">
        <v>81</v>
      </c>
      <c r="AB62" s="5" t="s">
        <v>41</v>
      </c>
    </row>
    <row r="63" spans="1:41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45">
        <v>150</v>
      </c>
      <c r="G63" s="45">
        <f t="shared" si="24"/>
        <v>148.5</v>
      </c>
      <c r="H63" s="45">
        <f t="shared" si="24"/>
        <v>147.01499999999999</v>
      </c>
      <c r="I63" s="45"/>
      <c r="J63" s="45">
        <f t="shared" ref="J63:J80" si="25">G63*0.98</f>
        <v>145.53</v>
      </c>
      <c r="K63" s="181">
        <v>550</v>
      </c>
      <c r="L63" s="59">
        <f t="shared" ref="L63:L80" si="26">H63-I63</f>
        <v>147.01499999999999</v>
      </c>
      <c r="M63" s="10">
        <f t="shared" ref="M63:M73" si="27">L63*0.99</f>
        <v>145.54485</v>
      </c>
      <c r="O63" s="44">
        <v>45076</v>
      </c>
      <c r="P63" s="38" t="s">
        <v>123</v>
      </c>
      <c r="Q63" s="35" t="s">
        <v>213</v>
      </c>
      <c r="R63" s="38" t="s">
        <v>333</v>
      </c>
      <c r="S63" s="38" t="s">
        <v>217</v>
      </c>
      <c r="T63" s="38"/>
      <c r="U63" s="45">
        <v>150</v>
      </c>
      <c r="V63" s="45">
        <f t="shared" ref="V63:W81" si="28">U63*0.99</f>
        <v>148.5</v>
      </c>
      <c r="W63" s="45">
        <f t="shared" si="28"/>
        <v>147.01499999999999</v>
      </c>
      <c r="X63" s="45"/>
      <c r="Y63" s="45">
        <f>V63*0.98</f>
        <v>145.53</v>
      </c>
      <c r="Z63" s="46">
        <v>597</v>
      </c>
      <c r="AA63" s="59">
        <f>W63-X63</f>
        <v>147.01499999999999</v>
      </c>
      <c r="AB63" s="10">
        <f>AA63*0.99</f>
        <v>145.54485</v>
      </c>
    </row>
    <row r="64" spans="1:41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45">
        <v>240</v>
      </c>
      <c r="G64" s="45">
        <f t="shared" si="24"/>
        <v>237.6</v>
      </c>
      <c r="H64" s="45">
        <f t="shared" si="24"/>
        <v>235.22399999999999</v>
      </c>
      <c r="I64" s="45">
        <v>100</v>
      </c>
      <c r="J64" s="45">
        <f t="shared" si="25"/>
        <v>232.84799999999998</v>
      </c>
      <c r="K64" s="181">
        <v>550</v>
      </c>
      <c r="L64" s="59">
        <f t="shared" si="26"/>
        <v>135.22399999999999</v>
      </c>
      <c r="M64" s="10">
        <f t="shared" si="27"/>
        <v>133.87175999999999</v>
      </c>
      <c r="O64" s="44">
        <v>45082</v>
      </c>
      <c r="P64" s="38" t="s">
        <v>119</v>
      </c>
      <c r="Q64" s="35" t="s">
        <v>213</v>
      </c>
      <c r="R64" s="38" t="s">
        <v>333</v>
      </c>
      <c r="S64" s="38" t="s">
        <v>217</v>
      </c>
      <c r="T64" s="38"/>
      <c r="U64" s="45">
        <v>150</v>
      </c>
      <c r="V64" s="45">
        <f t="shared" si="28"/>
        <v>148.5</v>
      </c>
      <c r="W64" s="45">
        <f t="shared" si="28"/>
        <v>147.01499999999999</v>
      </c>
      <c r="X64" s="45"/>
      <c r="Y64" s="45">
        <f t="shared" ref="Y64:Y81" si="29">V64*0.98</f>
        <v>145.53</v>
      </c>
      <c r="Z64" s="46">
        <v>597</v>
      </c>
      <c r="AA64" s="59">
        <f t="shared" ref="AA64:AA81" si="30">W64-X64</f>
        <v>147.01499999999999</v>
      </c>
      <c r="AB64" s="10">
        <f t="shared" ref="AB64:AB76" si="31">AA64*0.99</f>
        <v>145.54485</v>
      </c>
    </row>
    <row r="65" spans="1:40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45">
        <v>240</v>
      </c>
      <c r="G65" s="45">
        <f t="shared" si="24"/>
        <v>237.6</v>
      </c>
      <c r="H65" s="45">
        <f t="shared" si="24"/>
        <v>235.22399999999999</v>
      </c>
      <c r="I65" s="45">
        <v>100</v>
      </c>
      <c r="J65" s="45">
        <f t="shared" si="25"/>
        <v>232.84799999999998</v>
      </c>
      <c r="K65" s="182">
        <v>551</v>
      </c>
      <c r="L65" s="59">
        <f t="shared" si="26"/>
        <v>135.22399999999999</v>
      </c>
      <c r="M65" s="10">
        <f t="shared" si="27"/>
        <v>133.87175999999999</v>
      </c>
      <c r="O65" s="44">
        <v>45082</v>
      </c>
      <c r="P65" s="38" t="s">
        <v>239</v>
      </c>
      <c r="Q65" s="35" t="s">
        <v>133</v>
      </c>
      <c r="R65" s="38" t="s">
        <v>333</v>
      </c>
      <c r="S65" s="38" t="s">
        <v>217</v>
      </c>
      <c r="T65" s="38"/>
      <c r="U65" s="45">
        <v>150</v>
      </c>
      <c r="V65" s="45">
        <f t="shared" si="28"/>
        <v>148.5</v>
      </c>
      <c r="W65" s="45">
        <f t="shared" si="28"/>
        <v>147.01499999999999</v>
      </c>
      <c r="X65" s="45"/>
      <c r="Y65" s="45">
        <f t="shared" si="29"/>
        <v>145.53</v>
      </c>
      <c r="Z65" s="46">
        <v>596</v>
      </c>
      <c r="AA65" s="59">
        <f t="shared" si="30"/>
        <v>147.01499999999999</v>
      </c>
      <c r="AB65" s="10">
        <f t="shared" si="31"/>
        <v>145.54485</v>
      </c>
    </row>
    <row r="66" spans="1:40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45">
        <v>580</v>
      </c>
      <c r="G66" s="45">
        <f t="shared" si="24"/>
        <v>574.20000000000005</v>
      </c>
      <c r="H66" s="45">
        <f t="shared" si="24"/>
        <v>568.45800000000008</v>
      </c>
      <c r="I66" s="45">
        <v>100</v>
      </c>
      <c r="J66" s="45">
        <f t="shared" si="25"/>
        <v>562.71600000000001</v>
      </c>
      <c r="K66" s="182">
        <v>551</v>
      </c>
      <c r="L66" s="59">
        <f t="shared" si="26"/>
        <v>468.45800000000008</v>
      </c>
      <c r="M66" s="10">
        <f t="shared" si="27"/>
        <v>463.7734200000001</v>
      </c>
      <c r="O66" s="44">
        <v>45089</v>
      </c>
      <c r="P66" s="38" t="s">
        <v>119</v>
      </c>
      <c r="Q66" s="35" t="s">
        <v>213</v>
      </c>
      <c r="R66" s="38" t="s">
        <v>333</v>
      </c>
      <c r="S66" s="38" t="s">
        <v>191</v>
      </c>
      <c r="T66" s="38"/>
      <c r="U66" s="45">
        <v>240</v>
      </c>
      <c r="V66" s="45">
        <f t="shared" si="28"/>
        <v>237.6</v>
      </c>
      <c r="W66" s="45">
        <f t="shared" si="28"/>
        <v>235.22399999999999</v>
      </c>
      <c r="X66" s="45">
        <v>100</v>
      </c>
      <c r="Y66" s="45">
        <f t="shared" si="29"/>
        <v>232.84799999999998</v>
      </c>
      <c r="Z66" s="46">
        <v>597</v>
      </c>
      <c r="AA66" s="59">
        <f t="shared" si="30"/>
        <v>135.22399999999999</v>
      </c>
      <c r="AB66" s="10">
        <f t="shared" si="31"/>
        <v>133.87175999999999</v>
      </c>
    </row>
    <row r="67" spans="1:40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45">
        <v>580</v>
      </c>
      <c r="G67" s="45">
        <f t="shared" si="24"/>
        <v>574.20000000000005</v>
      </c>
      <c r="H67" s="45">
        <f t="shared" si="24"/>
        <v>568.45800000000008</v>
      </c>
      <c r="I67" s="45">
        <v>100</v>
      </c>
      <c r="J67" s="45">
        <f t="shared" si="25"/>
        <v>562.71600000000001</v>
      </c>
      <c r="K67" s="182">
        <v>551</v>
      </c>
      <c r="L67" s="59">
        <f t="shared" si="26"/>
        <v>468.45800000000008</v>
      </c>
      <c r="M67" s="10">
        <f t="shared" si="27"/>
        <v>463.7734200000001</v>
      </c>
      <c r="O67" s="44">
        <v>45091</v>
      </c>
      <c r="P67" s="38" t="s">
        <v>239</v>
      </c>
      <c r="Q67" s="35" t="s">
        <v>133</v>
      </c>
      <c r="R67" s="38" t="s">
        <v>333</v>
      </c>
      <c r="S67" s="38" t="s">
        <v>217</v>
      </c>
      <c r="T67" s="38"/>
      <c r="U67" s="45">
        <v>150</v>
      </c>
      <c r="V67" s="45">
        <f t="shared" si="28"/>
        <v>148.5</v>
      </c>
      <c r="W67" s="45">
        <f t="shared" si="28"/>
        <v>147.01499999999999</v>
      </c>
      <c r="X67" s="45"/>
      <c r="Y67" s="45">
        <f t="shared" si="29"/>
        <v>145.53</v>
      </c>
      <c r="Z67" s="46">
        <v>596</v>
      </c>
      <c r="AA67" s="59">
        <f t="shared" si="30"/>
        <v>147.01499999999999</v>
      </c>
      <c r="AB67" s="10">
        <f t="shared" si="31"/>
        <v>145.54485</v>
      </c>
    </row>
    <row r="68" spans="1:40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45">
        <v>240</v>
      </c>
      <c r="G68" s="45">
        <f t="shared" si="24"/>
        <v>237.6</v>
      </c>
      <c r="H68" s="45">
        <f t="shared" si="24"/>
        <v>235.22399999999999</v>
      </c>
      <c r="I68" s="45">
        <v>100</v>
      </c>
      <c r="J68" s="45">
        <f t="shared" si="25"/>
        <v>232.84799999999998</v>
      </c>
      <c r="K68" s="181">
        <v>550</v>
      </c>
      <c r="L68" s="59">
        <f t="shared" si="26"/>
        <v>135.22399999999999</v>
      </c>
      <c r="M68" s="10">
        <f t="shared" si="27"/>
        <v>133.87175999999999</v>
      </c>
      <c r="O68" s="44">
        <v>45093</v>
      </c>
      <c r="P68" s="38" t="s">
        <v>239</v>
      </c>
      <c r="Q68" s="35" t="s">
        <v>133</v>
      </c>
      <c r="R68" s="38" t="s">
        <v>333</v>
      </c>
      <c r="S68" s="38" t="s">
        <v>642</v>
      </c>
      <c r="T68" s="38"/>
      <c r="U68" s="45">
        <v>150</v>
      </c>
      <c r="V68" s="45">
        <f t="shared" si="28"/>
        <v>148.5</v>
      </c>
      <c r="W68" s="45">
        <f t="shared" si="28"/>
        <v>147.01499999999999</v>
      </c>
      <c r="X68" s="45"/>
      <c r="Y68" s="45">
        <f t="shared" si="29"/>
        <v>145.53</v>
      </c>
      <c r="Z68" s="46">
        <v>596</v>
      </c>
      <c r="AA68" s="59">
        <f t="shared" si="30"/>
        <v>147.01499999999999</v>
      </c>
      <c r="AB68" s="10">
        <f t="shared" si="31"/>
        <v>145.54485</v>
      </c>
    </row>
    <row r="69" spans="1:40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45">
        <v>113</v>
      </c>
      <c r="G69" s="45">
        <f t="shared" si="24"/>
        <v>111.87</v>
      </c>
      <c r="H69" s="45">
        <f t="shared" si="24"/>
        <v>110.7513</v>
      </c>
      <c r="I69" s="45"/>
      <c r="J69" s="45">
        <f t="shared" si="25"/>
        <v>109.6326</v>
      </c>
      <c r="K69" s="181">
        <v>550</v>
      </c>
      <c r="L69" s="59">
        <f t="shared" si="26"/>
        <v>110.7513</v>
      </c>
      <c r="M69" s="10">
        <f t="shared" si="27"/>
        <v>109.643787</v>
      </c>
      <c r="O69" s="44">
        <v>45093</v>
      </c>
      <c r="P69" s="38" t="s">
        <v>123</v>
      </c>
      <c r="Q69" s="38" t="s">
        <v>213</v>
      </c>
      <c r="R69" s="38" t="s">
        <v>333</v>
      </c>
      <c r="S69" s="38" t="s">
        <v>217</v>
      </c>
      <c r="T69" s="38"/>
      <c r="U69" s="45"/>
      <c r="V69" s="45">
        <f t="shared" si="28"/>
        <v>0</v>
      </c>
      <c r="W69" s="45">
        <f t="shared" si="28"/>
        <v>0</v>
      </c>
      <c r="X69" s="45"/>
      <c r="Y69" s="45">
        <f t="shared" si="29"/>
        <v>0</v>
      </c>
      <c r="Z69" s="46"/>
      <c r="AA69" s="59">
        <f t="shared" si="30"/>
        <v>0</v>
      </c>
      <c r="AB69" s="10">
        <f t="shared" si="31"/>
        <v>0</v>
      </c>
    </row>
    <row r="70" spans="1:40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45">
        <v>113</v>
      </c>
      <c r="G70" s="45">
        <f t="shared" si="24"/>
        <v>111.87</v>
      </c>
      <c r="H70" s="45">
        <f t="shared" si="24"/>
        <v>110.7513</v>
      </c>
      <c r="I70" s="45"/>
      <c r="J70" s="45">
        <f t="shared" si="25"/>
        <v>109.6326</v>
      </c>
      <c r="K70" s="181">
        <v>550</v>
      </c>
      <c r="L70" s="59">
        <f t="shared" si="26"/>
        <v>110.7513</v>
      </c>
      <c r="M70" s="10">
        <f t="shared" si="27"/>
        <v>109.643787</v>
      </c>
      <c r="O70" s="44">
        <v>45094</v>
      </c>
      <c r="P70" s="38" t="s">
        <v>123</v>
      </c>
      <c r="Q70" s="35" t="s">
        <v>213</v>
      </c>
      <c r="R70" s="38" t="s">
        <v>333</v>
      </c>
      <c r="S70" s="38" t="s">
        <v>644</v>
      </c>
      <c r="T70" s="38"/>
      <c r="U70" s="45">
        <v>150</v>
      </c>
      <c r="V70" s="45">
        <f t="shared" si="28"/>
        <v>148.5</v>
      </c>
      <c r="W70" s="45">
        <f t="shared" si="28"/>
        <v>147.01499999999999</v>
      </c>
      <c r="X70" s="45"/>
      <c r="Y70" s="45">
        <f t="shared" si="29"/>
        <v>145.53</v>
      </c>
      <c r="Z70" s="46">
        <v>597</v>
      </c>
      <c r="AA70" s="59">
        <f t="shared" si="30"/>
        <v>147.01499999999999</v>
      </c>
      <c r="AB70" s="10">
        <f t="shared" si="31"/>
        <v>145.54485</v>
      </c>
    </row>
    <row r="71" spans="1:40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45">
        <v>200</v>
      </c>
      <c r="G71" s="45">
        <f t="shared" ref="G71:H80" si="32">F71*0.99</f>
        <v>198</v>
      </c>
      <c r="H71" s="45">
        <f t="shared" si="32"/>
        <v>196.02</v>
      </c>
      <c r="I71" s="45"/>
      <c r="J71" s="45">
        <f t="shared" si="25"/>
        <v>194.04</v>
      </c>
      <c r="K71" s="181">
        <v>550</v>
      </c>
      <c r="L71" s="59">
        <f t="shared" si="26"/>
        <v>196.02</v>
      </c>
      <c r="M71" s="10">
        <f t="shared" si="27"/>
        <v>194.0598</v>
      </c>
      <c r="O71" s="44">
        <v>45098</v>
      </c>
      <c r="P71" s="38" t="s">
        <v>239</v>
      </c>
      <c r="Q71" s="38" t="s">
        <v>133</v>
      </c>
      <c r="R71" s="38" t="s">
        <v>333</v>
      </c>
      <c r="S71" s="38" t="s">
        <v>217</v>
      </c>
      <c r="T71" s="38"/>
      <c r="U71" s="45">
        <v>150</v>
      </c>
      <c r="V71" s="45">
        <f t="shared" si="28"/>
        <v>148.5</v>
      </c>
      <c r="W71" s="45">
        <f t="shared" si="28"/>
        <v>147.01499999999999</v>
      </c>
      <c r="X71" s="45"/>
      <c r="Y71" s="45">
        <f t="shared" si="29"/>
        <v>145.53</v>
      </c>
      <c r="Z71" s="46">
        <v>609</v>
      </c>
      <c r="AA71" s="59">
        <f t="shared" si="30"/>
        <v>147.01499999999999</v>
      </c>
      <c r="AB71" s="10">
        <f t="shared" si="31"/>
        <v>145.54485</v>
      </c>
    </row>
    <row r="72" spans="1:40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45">
        <v>240</v>
      </c>
      <c r="G72" s="45">
        <f t="shared" si="32"/>
        <v>237.6</v>
      </c>
      <c r="H72" s="45">
        <f t="shared" si="32"/>
        <v>235.22399999999999</v>
      </c>
      <c r="I72" s="45">
        <v>100</v>
      </c>
      <c r="J72" s="45">
        <f t="shared" si="25"/>
        <v>232.84799999999998</v>
      </c>
      <c r="K72" s="195">
        <v>567</v>
      </c>
      <c r="L72" s="59">
        <f t="shared" si="26"/>
        <v>135.22399999999999</v>
      </c>
      <c r="M72" s="10">
        <f t="shared" si="27"/>
        <v>133.87175999999999</v>
      </c>
      <c r="O72" s="44">
        <v>45099</v>
      </c>
      <c r="P72" s="38" t="s">
        <v>123</v>
      </c>
      <c r="Q72" s="38" t="s">
        <v>213</v>
      </c>
      <c r="R72" s="38" t="s">
        <v>333</v>
      </c>
      <c r="S72" s="38" t="s">
        <v>191</v>
      </c>
      <c r="T72" s="38"/>
      <c r="U72" s="45">
        <v>240</v>
      </c>
      <c r="V72" s="45">
        <f t="shared" si="28"/>
        <v>237.6</v>
      </c>
      <c r="W72" s="45">
        <f t="shared" si="28"/>
        <v>235.22399999999999</v>
      </c>
      <c r="X72" s="45">
        <v>100</v>
      </c>
      <c r="Y72" s="45">
        <f t="shared" si="29"/>
        <v>232.84799999999998</v>
      </c>
      <c r="Z72" s="46">
        <v>608</v>
      </c>
      <c r="AA72" s="59">
        <f t="shared" si="30"/>
        <v>135.22399999999999</v>
      </c>
      <c r="AB72" s="10">
        <f t="shared" si="31"/>
        <v>133.87175999999999</v>
      </c>
    </row>
    <row r="73" spans="1:40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45">
        <v>45</v>
      </c>
      <c r="G73" s="45">
        <f t="shared" si="32"/>
        <v>44.55</v>
      </c>
      <c r="H73" s="45">
        <f t="shared" si="32"/>
        <v>44.104499999999994</v>
      </c>
      <c r="I73" s="45"/>
      <c r="J73" s="45">
        <f t="shared" si="25"/>
        <v>43.658999999999999</v>
      </c>
      <c r="K73" s="195">
        <v>567</v>
      </c>
      <c r="L73" s="59">
        <f t="shared" si="26"/>
        <v>44.104499999999994</v>
      </c>
      <c r="M73" s="10">
        <f t="shared" si="27"/>
        <v>43.663454999999992</v>
      </c>
      <c r="O73" s="44">
        <v>45100</v>
      </c>
      <c r="P73" s="38" t="s">
        <v>119</v>
      </c>
      <c r="Q73" s="38" t="s">
        <v>213</v>
      </c>
      <c r="R73" s="38" t="s">
        <v>333</v>
      </c>
      <c r="S73" s="38" t="s">
        <v>191</v>
      </c>
      <c r="T73" s="38"/>
      <c r="U73" s="45">
        <v>240</v>
      </c>
      <c r="V73" s="45">
        <f t="shared" si="28"/>
        <v>237.6</v>
      </c>
      <c r="W73" s="45">
        <f t="shared" si="28"/>
        <v>235.22399999999999</v>
      </c>
      <c r="X73" s="45">
        <v>100</v>
      </c>
      <c r="Y73" s="45">
        <f t="shared" si="29"/>
        <v>232.84799999999998</v>
      </c>
      <c r="Z73" s="46">
        <v>608</v>
      </c>
      <c r="AA73" s="59">
        <f t="shared" si="30"/>
        <v>135.22399999999999</v>
      </c>
      <c r="AB73" s="10">
        <f t="shared" si="31"/>
        <v>133.87175999999999</v>
      </c>
    </row>
    <row r="74" spans="1:40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45">
        <v>150</v>
      </c>
      <c r="G74" s="45">
        <f t="shared" si="32"/>
        <v>148.5</v>
      </c>
      <c r="H74" s="45">
        <f t="shared" si="32"/>
        <v>147.01499999999999</v>
      </c>
      <c r="I74" s="45"/>
      <c r="J74" s="45">
        <f t="shared" si="25"/>
        <v>145.53</v>
      </c>
      <c r="K74" s="46"/>
      <c r="L74" s="59">
        <f t="shared" si="26"/>
        <v>147.01499999999999</v>
      </c>
      <c r="M74" s="10">
        <f t="shared" ref="M74:M80" si="33">L74*0.99</f>
        <v>145.54485</v>
      </c>
      <c r="O74" s="44">
        <v>45100</v>
      </c>
      <c r="P74" s="38" t="s">
        <v>239</v>
      </c>
      <c r="Q74" s="38" t="s">
        <v>133</v>
      </c>
      <c r="R74" s="38" t="s">
        <v>333</v>
      </c>
      <c r="S74" s="38" t="s">
        <v>642</v>
      </c>
      <c r="T74" s="38"/>
      <c r="U74" s="45">
        <v>150</v>
      </c>
      <c r="V74" s="45">
        <f t="shared" si="28"/>
        <v>148.5</v>
      </c>
      <c r="W74" s="45">
        <f t="shared" si="28"/>
        <v>147.01499999999999</v>
      </c>
      <c r="X74" s="45"/>
      <c r="Y74" s="45">
        <f t="shared" si="29"/>
        <v>145.53</v>
      </c>
      <c r="Z74" s="46">
        <v>609</v>
      </c>
      <c r="AA74" s="59">
        <f t="shared" si="30"/>
        <v>147.01499999999999</v>
      </c>
      <c r="AB74" s="10">
        <f t="shared" si="31"/>
        <v>145.54485</v>
      </c>
    </row>
    <row r="75" spans="1:40" x14ac:dyDescent="0.25">
      <c r="A75" s="44"/>
      <c r="B75" s="38"/>
      <c r="C75" s="38"/>
      <c r="D75" s="38"/>
      <c r="E75" s="38"/>
      <c r="F75" s="45"/>
      <c r="G75" s="45">
        <f t="shared" si="32"/>
        <v>0</v>
      </c>
      <c r="H75" s="45">
        <f t="shared" si="32"/>
        <v>0</v>
      </c>
      <c r="I75" s="45"/>
      <c r="J75" s="45">
        <f t="shared" si="25"/>
        <v>0</v>
      </c>
      <c r="K75" s="46"/>
      <c r="L75" s="59">
        <f t="shared" si="26"/>
        <v>0</v>
      </c>
      <c r="M75" s="10">
        <f t="shared" si="33"/>
        <v>0</v>
      </c>
      <c r="O75" s="44"/>
      <c r="P75" s="38"/>
      <c r="Q75" s="38"/>
      <c r="R75" s="38"/>
      <c r="S75" s="38"/>
      <c r="T75" s="38"/>
      <c r="U75" s="45"/>
      <c r="V75" s="45">
        <f t="shared" si="28"/>
        <v>0</v>
      </c>
      <c r="W75" s="45">
        <f t="shared" si="28"/>
        <v>0</v>
      </c>
      <c r="X75" s="45"/>
      <c r="Y75" s="45">
        <f t="shared" si="29"/>
        <v>0</v>
      </c>
      <c r="Z75" s="46"/>
      <c r="AA75" s="59">
        <f t="shared" si="30"/>
        <v>0</v>
      </c>
      <c r="AB75" s="10">
        <f t="shared" si="31"/>
        <v>0</v>
      </c>
    </row>
    <row r="76" spans="1:40" x14ac:dyDescent="0.25">
      <c r="A76" s="44"/>
      <c r="B76" s="38"/>
      <c r="C76" s="38"/>
      <c r="D76" s="38"/>
      <c r="E76" s="38"/>
      <c r="F76" s="45"/>
      <c r="G76" s="45">
        <f t="shared" si="32"/>
        <v>0</v>
      </c>
      <c r="H76" s="45">
        <f t="shared" si="32"/>
        <v>0</v>
      </c>
      <c r="I76" s="60"/>
      <c r="J76" s="45">
        <f t="shared" si="25"/>
        <v>0</v>
      </c>
      <c r="K76" s="46"/>
      <c r="L76" s="59">
        <f t="shared" si="26"/>
        <v>0</v>
      </c>
      <c r="M76" s="10">
        <f t="shared" si="33"/>
        <v>0</v>
      </c>
      <c r="O76" s="44"/>
      <c r="P76" s="38"/>
      <c r="Q76" s="38"/>
      <c r="R76" s="38"/>
      <c r="S76" s="38"/>
      <c r="T76" s="38"/>
      <c r="U76" s="45"/>
      <c r="V76" s="45">
        <f t="shared" si="28"/>
        <v>0</v>
      </c>
      <c r="W76" s="45">
        <f t="shared" si="28"/>
        <v>0</v>
      </c>
      <c r="X76" s="45"/>
      <c r="Y76" s="45">
        <f t="shared" si="29"/>
        <v>0</v>
      </c>
      <c r="Z76" s="46"/>
      <c r="AA76" s="59">
        <f t="shared" si="30"/>
        <v>0</v>
      </c>
      <c r="AB76" s="10">
        <f t="shared" si="31"/>
        <v>0</v>
      </c>
    </row>
    <row r="77" spans="1:40" x14ac:dyDescent="0.25">
      <c r="A77" s="44"/>
      <c r="B77" s="38"/>
      <c r="C77" s="38"/>
      <c r="D77" s="38"/>
      <c r="E77" s="38"/>
      <c r="F77" s="45"/>
      <c r="G77" s="45">
        <f t="shared" si="32"/>
        <v>0</v>
      </c>
      <c r="H77" s="45">
        <f t="shared" si="32"/>
        <v>0</v>
      </c>
      <c r="I77" s="60"/>
      <c r="J77" s="45">
        <f t="shared" si="25"/>
        <v>0</v>
      </c>
      <c r="K77" s="46"/>
      <c r="L77" s="59">
        <f t="shared" si="26"/>
        <v>0</v>
      </c>
      <c r="M77" s="10">
        <f t="shared" si="33"/>
        <v>0</v>
      </c>
      <c r="O77" s="44"/>
      <c r="P77" s="38"/>
      <c r="Q77" s="38"/>
      <c r="R77" s="38"/>
      <c r="S77" s="38"/>
      <c r="T77" s="38"/>
      <c r="U77" s="45"/>
      <c r="V77" s="45">
        <f t="shared" si="28"/>
        <v>0</v>
      </c>
      <c r="W77" s="45">
        <f t="shared" si="28"/>
        <v>0</v>
      </c>
      <c r="X77" s="60"/>
      <c r="Y77" s="45">
        <f t="shared" si="29"/>
        <v>0</v>
      </c>
      <c r="Z77" s="46"/>
      <c r="AA77" s="59">
        <f t="shared" si="30"/>
        <v>0</v>
      </c>
      <c r="AB77" s="10">
        <f>AA77*0.99</f>
        <v>0</v>
      </c>
      <c r="AF77" s="64"/>
      <c r="AG77" s="64"/>
      <c r="AH77" s="64"/>
      <c r="AI77" s="64"/>
      <c r="AJ77" s="64"/>
      <c r="AK77" s="64"/>
      <c r="AL77" s="64"/>
      <c r="AM77" s="148"/>
      <c r="AN77" s="64"/>
    </row>
    <row r="78" spans="1:40" x14ac:dyDescent="0.25">
      <c r="A78" s="44"/>
      <c r="B78" s="38"/>
      <c r="C78" s="38"/>
      <c r="D78" s="38"/>
      <c r="E78" s="38"/>
      <c r="F78" s="45"/>
      <c r="G78" s="45">
        <f t="shared" si="32"/>
        <v>0</v>
      </c>
      <c r="H78" s="45">
        <f t="shared" si="32"/>
        <v>0</v>
      </c>
      <c r="I78" s="45"/>
      <c r="J78" s="45">
        <f t="shared" si="25"/>
        <v>0</v>
      </c>
      <c r="K78" s="46"/>
      <c r="L78" s="59">
        <f t="shared" si="26"/>
        <v>0</v>
      </c>
      <c r="M78" s="10">
        <f t="shared" si="33"/>
        <v>0</v>
      </c>
      <c r="O78" s="44"/>
      <c r="P78" s="38"/>
      <c r="Q78" s="38"/>
      <c r="R78" s="38"/>
      <c r="S78" s="38"/>
      <c r="T78" s="38"/>
      <c r="U78" s="45"/>
      <c r="V78" s="45">
        <f t="shared" si="28"/>
        <v>0</v>
      </c>
      <c r="W78" s="45">
        <f t="shared" si="28"/>
        <v>0</v>
      </c>
      <c r="X78" s="60"/>
      <c r="Y78" s="45">
        <f t="shared" si="29"/>
        <v>0</v>
      </c>
      <c r="Z78" s="46"/>
      <c r="AA78" s="59">
        <f t="shared" si="30"/>
        <v>0</v>
      </c>
      <c r="AB78" s="10">
        <f>AA78*0.99</f>
        <v>0</v>
      </c>
      <c r="AF78" s="146"/>
      <c r="AL78" s="17"/>
      <c r="AM78" s="17"/>
      <c r="AN78" s="17"/>
    </row>
    <row r="79" spans="1:40" x14ac:dyDescent="0.25">
      <c r="A79" s="44"/>
      <c r="B79" s="38"/>
      <c r="C79" s="38"/>
      <c r="D79" s="38"/>
      <c r="E79" s="38"/>
      <c r="F79" s="45"/>
      <c r="G79" s="45">
        <f t="shared" si="32"/>
        <v>0</v>
      </c>
      <c r="H79" s="45">
        <f t="shared" si="32"/>
        <v>0</v>
      </c>
      <c r="I79" s="38"/>
      <c r="J79" s="45">
        <f t="shared" si="25"/>
        <v>0</v>
      </c>
      <c r="K79" s="46"/>
      <c r="L79" s="59">
        <f t="shared" si="26"/>
        <v>0</v>
      </c>
      <c r="M79" s="10">
        <f t="shared" si="33"/>
        <v>0</v>
      </c>
      <c r="O79" s="44"/>
      <c r="P79" s="38"/>
      <c r="Q79" s="38"/>
      <c r="R79" s="38"/>
      <c r="S79" s="38"/>
      <c r="T79" s="38"/>
      <c r="U79" s="45"/>
      <c r="V79" s="45">
        <f t="shared" si="28"/>
        <v>0</v>
      </c>
      <c r="W79" s="45">
        <f t="shared" si="28"/>
        <v>0</v>
      </c>
      <c r="X79" s="45"/>
      <c r="Y79" s="45">
        <f t="shared" si="29"/>
        <v>0</v>
      </c>
      <c r="Z79" s="46"/>
      <c r="AA79" s="59">
        <f t="shared" si="30"/>
        <v>0</v>
      </c>
      <c r="AB79" s="10">
        <f>AA79*0.99</f>
        <v>0</v>
      </c>
      <c r="AF79" s="146"/>
      <c r="AL79" s="17"/>
      <c r="AM79" s="17"/>
      <c r="AN79" s="17"/>
    </row>
    <row r="80" spans="1:40" x14ac:dyDescent="0.25">
      <c r="A80" s="44"/>
      <c r="B80" s="38"/>
      <c r="C80" s="38"/>
      <c r="D80" s="38"/>
      <c r="E80" s="38"/>
      <c r="F80" s="45"/>
      <c r="G80" s="45">
        <f t="shared" si="32"/>
        <v>0</v>
      </c>
      <c r="H80" s="45">
        <f t="shared" si="32"/>
        <v>0</v>
      </c>
      <c r="I80" s="38"/>
      <c r="J80" s="45">
        <f t="shared" si="25"/>
        <v>0</v>
      </c>
      <c r="K80" s="46"/>
      <c r="L80" s="59">
        <f t="shared" si="26"/>
        <v>0</v>
      </c>
      <c r="M80" s="10">
        <f t="shared" si="33"/>
        <v>0</v>
      </c>
      <c r="O80" s="44"/>
      <c r="P80" s="38"/>
      <c r="Q80" s="38"/>
      <c r="R80" s="38"/>
      <c r="S80" s="38"/>
      <c r="T80" s="38"/>
      <c r="U80" s="45"/>
      <c r="V80" s="45">
        <f t="shared" si="28"/>
        <v>0</v>
      </c>
      <c r="W80" s="45">
        <f t="shared" si="28"/>
        <v>0</v>
      </c>
      <c r="X80" s="38"/>
      <c r="Y80" s="45">
        <f t="shared" si="29"/>
        <v>0</v>
      </c>
      <c r="Z80" s="46"/>
      <c r="AA80" s="59">
        <f t="shared" si="30"/>
        <v>0</v>
      </c>
      <c r="AB80" s="10">
        <f>AA80*0.99</f>
        <v>0</v>
      </c>
    </row>
    <row r="81" spans="1:28" x14ac:dyDescent="0.25">
      <c r="A81" s="44"/>
      <c r="B81" s="38"/>
      <c r="C81" s="38"/>
      <c r="D81" s="38"/>
      <c r="E81" s="38"/>
      <c r="F81" s="45"/>
      <c r="G81" s="45"/>
      <c r="H81" s="45"/>
      <c r="I81" s="38"/>
      <c r="J81" s="45"/>
      <c r="K81" s="46"/>
      <c r="L81" s="46"/>
      <c r="M81" s="10"/>
      <c r="O81" s="44"/>
      <c r="P81" s="38"/>
      <c r="Q81" s="38"/>
      <c r="R81" s="38"/>
      <c r="S81" s="38"/>
      <c r="T81" s="38"/>
      <c r="U81" s="45"/>
      <c r="V81" s="45">
        <f t="shared" si="28"/>
        <v>0</v>
      </c>
      <c r="W81" s="45">
        <f t="shared" si="28"/>
        <v>0</v>
      </c>
      <c r="X81" s="38"/>
      <c r="Y81" s="45">
        <f t="shared" si="29"/>
        <v>0</v>
      </c>
      <c r="Z81" s="46"/>
      <c r="AA81" s="59">
        <f t="shared" si="30"/>
        <v>0</v>
      </c>
      <c r="AB81" s="10">
        <f>AA81*0.99</f>
        <v>0</v>
      </c>
    </row>
    <row r="82" spans="1:28" x14ac:dyDescent="0.25">
      <c r="A82" s="44"/>
      <c r="B82" s="38"/>
      <c r="C82" s="38"/>
      <c r="D82" s="38"/>
      <c r="E82" s="38"/>
      <c r="F82" s="12" t="s">
        <v>14</v>
      </c>
      <c r="G82" s="13">
        <f>SUM(G62:G81)</f>
        <v>3010.59</v>
      </c>
      <c r="H82" s="13"/>
      <c r="I82" s="13" t="s">
        <v>82</v>
      </c>
      <c r="J82" s="13">
        <f>SUM(J62:J81)</f>
        <v>2950.3782000000001</v>
      </c>
      <c r="K82" s="13"/>
      <c r="L82" s="13"/>
      <c r="M82" s="13">
        <f>SUM(M62:M81)</f>
        <v>2356.6792590000005</v>
      </c>
      <c r="O82" s="44"/>
      <c r="P82" s="38"/>
      <c r="Q82" s="38"/>
      <c r="R82" s="38"/>
      <c r="S82" s="38"/>
      <c r="T82" s="38"/>
      <c r="U82" s="45"/>
      <c r="V82" s="45"/>
      <c r="W82" s="45"/>
      <c r="X82" s="38"/>
      <c r="Y82" s="45"/>
      <c r="Z82" s="46"/>
      <c r="AA82" s="46"/>
      <c r="AB82" s="10"/>
    </row>
    <row r="83" spans="1:28" x14ac:dyDescent="0.25">
      <c r="A83" s="44"/>
      <c r="B83" s="38"/>
      <c r="C83" s="38"/>
      <c r="D83" s="38"/>
      <c r="E83" s="38"/>
      <c r="F83" s="12" t="s">
        <v>83</v>
      </c>
      <c r="G83" s="47">
        <f>G82*0.99</f>
        <v>2980.4841000000001</v>
      </c>
      <c r="H83" s="47"/>
      <c r="I83" s="8"/>
      <c r="J83" s="8"/>
      <c r="K83" s="10"/>
      <c r="L83" s="10"/>
      <c r="M83" s="10"/>
      <c r="O83" s="44"/>
      <c r="P83" s="38"/>
      <c r="Q83" s="38"/>
      <c r="R83" s="38"/>
      <c r="S83" s="38"/>
      <c r="T83" s="38"/>
      <c r="U83" s="12" t="s">
        <v>14</v>
      </c>
      <c r="V83" s="13">
        <f>SUM(V63:V82)</f>
        <v>1900.7999999999997</v>
      </c>
      <c r="W83" s="13"/>
      <c r="X83" s="13" t="s">
        <v>82</v>
      </c>
      <c r="Y83" s="13">
        <f>SUM(Y63:Y82)</f>
        <v>1862.7839999999999</v>
      </c>
      <c r="Z83" s="13"/>
      <c r="AA83" s="13"/>
      <c r="AB83" s="13">
        <f>SUM(AB63:AB82)</f>
        <v>1565.97408</v>
      </c>
    </row>
    <row r="84" spans="1:28" ht="15.75" x14ac:dyDescent="0.25">
      <c r="A84" s="37"/>
      <c r="B84" s="38"/>
      <c r="C84" s="38"/>
      <c r="D84" s="38"/>
      <c r="E84" s="38"/>
      <c r="F84" s="334" t="s">
        <v>18</v>
      </c>
      <c r="G84" s="335"/>
      <c r="H84" s="335"/>
      <c r="I84" s="336"/>
      <c r="J84" s="55"/>
      <c r="K84" s="42">
        <f>G83-J82</f>
        <v>30.10590000000002</v>
      </c>
      <c r="L84" s="61"/>
      <c r="M84" s="17"/>
      <c r="O84" s="44"/>
      <c r="P84" s="38"/>
      <c r="Q84" s="38"/>
      <c r="R84" s="38"/>
      <c r="S84" s="38"/>
      <c r="T84" s="38"/>
      <c r="U84" s="12" t="s">
        <v>83</v>
      </c>
      <c r="V84" s="47">
        <f>V83*0.99</f>
        <v>1881.7919999999997</v>
      </c>
      <c r="W84" s="47"/>
      <c r="X84" s="8"/>
      <c r="Y84" s="8"/>
      <c r="Z84" s="10"/>
      <c r="AA84" s="10"/>
      <c r="AB84" s="10"/>
    </row>
    <row r="85" spans="1:28" ht="15.75" x14ac:dyDescent="0.25">
      <c r="O85" s="37"/>
      <c r="P85" s="38"/>
      <c r="Q85" s="38"/>
      <c r="R85" s="38"/>
      <c r="S85" s="38"/>
      <c r="T85" s="38"/>
      <c r="U85" s="334" t="s">
        <v>18</v>
      </c>
      <c r="V85" s="335"/>
      <c r="W85" s="335"/>
      <c r="X85" s="336"/>
      <c r="Y85" s="55"/>
      <c r="Z85" s="42">
        <f>V84-Y83</f>
        <v>19.007999999999811</v>
      </c>
      <c r="AA85" s="61"/>
      <c r="AB85" s="17"/>
    </row>
    <row r="91" spans="1:28" ht="26.25" x14ac:dyDescent="0.4">
      <c r="B91" s="333" t="s">
        <v>92</v>
      </c>
      <c r="C91" s="333"/>
      <c r="D91" s="333"/>
      <c r="E91" s="333"/>
    </row>
    <row r="92" spans="1:28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7</v>
      </c>
      <c r="G92" s="43" t="s">
        <v>78</v>
      </c>
      <c r="H92" s="43" t="s">
        <v>79</v>
      </c>
      <c r="I92" s="5" t="s">
        <v>28</v>
      </c>
      <c r="J92" s="5" t="s">
        <v>80</v>
      </c>
      <c r="K92" s="5" t="s">
        <v>10</v>
      </c>
      <c r="L92" s="5" t="s">
        <v>81</v>
      </c>
      <c r="M92" s="5" t="s">
        <v>41</v>
      </c>
      <c r="P92" s="333" t="s">
        <v>93</v>
      </c>
      <c r="Q92" s="333"/>
      <c r="R92" s="333"/>
      <c r="S92" s="333"/>
      <c r="T92" s="333"/>
    </row>
    <row r="93" spans="1:28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45">
        <v>175</v>
      </c>
      <c r="G93" s="45">
        <f t="shared" ref="G93:H101" si="34">F93*0.99</f>
        <v>173.25</v>
      </c>
      <c r="H93" s="45">
        <f t="shared" si="34"/>
        <v>171.51750000000001</v>
      </c>
      <c r="I93" s="45"/>
      <c r="J93" s="45">
        <f>G93*0.98</f>
        <v>169.785</v>
      </c>
      <c r="K93" s="46">
        <v>631</v>
      </c>
      <c r="L93" s="59">
        <f>H93-I93</f>
        <v>171.51750000000001</v>
      </c>
      <c r="M93" s="10">
        <f>L93*0.99</f>
        <v>169.80232500000002</v>
      </c>
      <c r="O93" s="5" t="s">
        <v>1</v>
      </c>
      <c r="P93" s="5" t="s">
        <v>2</v>
      </c>
      <c r="Q93" s="5" t="s">
        <v>3</v>
      </c>
      <c r="R93" s="5" t="s">
        <v>4</v>
      </c>
      <c r="S93" s="5" t="s">
        <v>5</v>
      </c>
      <c r="T93" s="5" t="s">
        <v>6</v>
      </c>
      <c r="U93" s="5" t="s">
        <v>7</v>
      </c>
      <c r="V93" s="43" t="s">
        <v>78</v>
      </c>
      <c r="W93" s="43" t="s">
        <v>79</v>
      </c>
      <c r="X93" s="5" t="s">
        <v>28</v>
      </c>
      <c r="Y93" s="5" t="s">
        <v>80</v>
      </c>
      <c r="Z93" s="5" t="s">
        <v>10</v>
      </c>
      <c r="AA93" s="5" t="s">
        <v>81</v>
      </c>
      <c r="AB93" s="5" t="s">
        <v>41</v>
      </c>
    </row>
    <row r="94" spans="1:28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45">
        <v>150</v>
      </c>
      <c r="G94" s="45">
        <f t="shared" si="34"/>
        <v>148.5</v>
      </c>
      <c r="H94" s="45">
        <f t="shared" si="34"/>
        <v>147.01499999999999</v>
      </c>
      <c r="I94" s="45"/>
      <c r="J94" s="45">
        <f t="shared" ref="J94:J111" si="35">G94*0.98</f>
        <v>145.53</v>
      </c>
      <c r="K94" s="46">
        <v>631</v>
      </c>
      <c r="L94" s="59">
        <f t="shared" ref="L94:L111" si="36">H94-I94</f>
        <v>147.01499999999999</v>
      </c>
      <c r="M94" s="10">
        <f t="shared" ref="M94:M106" si="37">L94*0.99</f>
        <v>145.54485</v>
      </c>
      <c r="O94" s="44">
        <v>45108</v>
      </c>
      <c r="P94" s="38" t="s">
        <v>740</v>
      </c>
      <c r="Q94" s="38" t="s">
        <v>141</v>
      </c>
      <c r="R94" s="38" t="s">
        <v>243</v>
      </c>
      <c r="S94" s="38" t="s">
        <v>741</v>
      </c>
      <c r="T94" s="38"/>
      <c r="U94" s="45">
        <v>240</v>
      </c>
      <c r="V94" s="45">
        <f t="shared" ref="V94:W112" si="38">U94*0.99</f>
        <v>237.6</v>
      </c>
      <c r="W94" s="45">
        <f t="shared" si="38"/>
        <v>235.22399999999999</v>
      </c>
      <c r="X94" s="45">
        <v>100</v>
      </c>
      <c r="Y94" s="45">
        <f>V94*0.98</f>
        <v>232.84799999999998</v>
      </c>
      <c r="Z94" s="259">
        <v>640</v>
      </c>
      <c r="AA94" s="59">
        <f>W94-X94</f>
        <v>135.22399999999999</v>
      </c>
      <c r="AB94" s="10">
        <f>AA94*0.99</f>
        <v>133.87175999999999</v>
      </c>
    </row>
    <row r="95" spans="1:28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45">
        <v>100</v>
      </c>
      <c r="G95" s="45">
        <f t="shared" si="34"/>
        <v>99</v>
      </c>
      <c r="H95" s="45">
        <f t="shared" si="34"/>
        <v>98.01</v>
      </c>
      <c r="I95" s="45"/>
      <c r="J95" s="45">
        <f t="shared" si="35"/>
        <v>97.02</v>
      </c>
      <c r="K95" s="46">
        <v>632</v>
      </c>
      <c r="L95" s="59">
        <f t="shared" si="36"/>
        <v>98.01</v>
      </c>
      <c r="M95" s="10">
        <f t="shared" si="37"/>
        <v>97.029899999999998</v>
      </c>
      <c r="O95" s="44">
        <v>45147</v>
      </c>
      <c r="P95" s="38" t="s">
        <v>119</v>
      </c>
      <c r="Q95" s="38" t="s">
        <v>213</v>
      </c>
      <c r="R95" s="38" t="s">
        <v>248</v>
      </c>
      <c r="S95" s="38" t="s">
        <v>333</v>
      </c>
      <c r="T95" s="38"/>
      <c r="U95" s="45">
        <v>150</v>
      </c>
      <c r="V95" s="45">
        <f t="shared" si="38"/>
        <v>148.5</v>
      </c>
      <c r="W95" s="45">
        <f t="shared" si="38"/>
        <v>147.01499999999999</v>
      </c>
      <c r="X95" s="45"/>
      <c r="Y95" s="45">
        <f t="shared" ref="Y95:Y112" si="39">V95*0.98</f>
        <v>145.53</v>
      </c>
      <c r="Z95" s="46">
        <v>660</v>
      </c>
      <c r="AA95" s="59">
        <f t="shared" ref="AA95:AA112" si="40">W95-X95</f>
        <v>147.01499999999999</v>
      </c>
      <c r="AB95" s="10">
        <f t="shared" ref="AB95:AB107" si="41">AA95*0.99</f>
        <v>145.54485</v>
      </c>
    </row>
    <row r="96" spans="1:28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45">
        <v>100</v>
      </c>
      <c r="G96" s="45">
        <f t="shared" si="34"/>
        <v>99</v>
      </c>
      <c r="H96" s="45">
        <f t="shared" si="34"/>
        <v>98.01</v>
      </c>
      <c r="I96" s="45"/>
      <c r="J96" s="45">
        <f t="shared" si="35"/>
        <v>97.02</v>
      </c>
      <c r="K96" s="46">
        <v>632</v>
      </c>
      <c r="L96" s="59">
        <f t="shared" si="36"/>
        <v>98.01</v>
      </c>
      <c r="M96" s="10">
        <f t="shared" si="37"/>
        <v>97.029899999999998</v>
      </c>
      <c r="O96" s="44">
        <v>45147</v>
      </c>
      <c r="P96" s="38" t="s">
        <v>125</v>
      </c>
      <c r="Q96" s="38" t="s">
        <v>133</v>
      </c>
      <c r="R96" s="38" t="s">
        <v>243</v>
      </c>
      <c r="S96" s="38" t="s">
        <v>131</v>
      </c>
      <c r="T96" s="38"/>
      <c r="U96" s="45">
        <v>200</v>
      </c>
      <c r="V96" s="45">
        <f t="shared" si="38"/>
        <v>198</v>
      </c>
      <c r="W96" s="45">
        <f t="shared" si="38"/>
        <v>196.02</v>
      </c>
      <c r="X96" s="45"/>
      <c r="Y96" s="45">
        <f t="shared" si="39"/>
        <v>194.04</v>
      </c>
      <c r="Z96" s="125">
        <v>659</v>
      </c>
      <c r="AA96" s="59">
        <f t="shared" si="40"/>
        <v>196.02</v>
      </c>
      <c r="AB96" s="10">
        <f t="shared" si="41"/>
        <v>194.0598</v>
      </c>
    </row>
    <row r="97" spans="1:28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45">
        <v>150</v>
      </c>
      <c r="G97" s="45">
        <f t="shared" si="34"/>
        <v>148.5</v>
      </c>
      <c r="H97" s="45">
        <f t="shared" si="34"/>
        <v>147.01499999999999</v>
      </c>
      <c r="I97" s="45"/>
      <c r="J97" s="45">
        <f t="shared" si="35"/>
        <v>145.53</v>
      </c>
      <c r="K97" s="46">
        <v>641</v>
      </c>
      <c r="L97" s="59">
        <f t="shared" si="36"/>
        <v>147.01499999999999</v>
      </c>
      <c r="M97" s="10">
        <f t="shared" si="37"/>
        <v>145.54485</v>
      </c>
      <c r="O97" s="44">
        <v>45149</v>
      </c>
      <c r="P97" s="38" t="s">
        <v>119</v>
      </c>
      <c r="Q97" s="38" t="s">
        <v>213</v>
      </c>
      <c r="R97" s="38" t="s">
        <v>243</v>
      </c>
      <c r="S97" s="38" t="s">
        <v>220</v>
      </c>
      <c r="T97" s="38"/>
      <c r="U97" s="45">
        <v>150</v>
      </c>
      <c r="V97" s="45">
        <f t="shared" si="38"/>
        <v>148.5</v>
      </c>
      <c r="W97" s="45">
        <f t="shared" si="38"/>
        <v>147.01499999999999</v>
      </c>
      <c r="X97" s="45"/>
      <c r="Y97" s="45">
        <f t="shared" si="39"/>
        <v>145.53</v>
      </c>
      <c r="Z97" s="46">
        <v>660</v>
      </c>
      <c r="AA97" s="59">
        <f t="shared" si="40"/>
        <v>147.01499999999999</v>
      </c>
      <c r="AB97" s="10">
        <f t="shared" si="41"/>
        <v>145.54485</v>
      </c>
    </row>
    <row r="98" spans="1:28" x14ac:dyDescent="0.25">
      <c r="A98" s="44"/>
      <c r="B98" s="38"/>
      <c r="C98" s="38"/>
      <c r="D98" s="38"/>
      <c r="E98" s="38"/>
      <c r="F98" s="45"/>
      <c r="G98" s="45">
        <f t="shared" si="34"/>
        <v>0</v>
      </c>
      <c r="H98" s="45">
        <f t="shared" si="34"/>
        <v>0</v>
      </c>
      <c r="I98" s="45"/>
      <c r="J98" s="45">
        <f t="shared" si="35"/>
        <v>0</v>
      </c>
      <c r="K98" s="46"/>
      <c r="L98" s="59">
        <f t="shared" si="36"/>
        <v>0</v>
      </c>
      <c r="M98" s="10">
        <f t="shared" si="37"/>
        <v>0</v>
      </c>
      <c r="O98" s="44">
        <v>45149</v>
      </c>
      <c r="P98" s="38" t="s">
        <v>125</v>
      </c>
      <c r="Q98" s="38" t="s">
        <v>133</v>
      </c>
      <c r="R98" s="38" t="s">
        <v>243</v>
      </c>
      <c r="S98" s="38" t="s">
        <v>131</v>
      </c>
      <c r="T98" s="38"/>
      <c r="U98" s="45">
        <v>150</v>
      </c>
      <c r="V98" s="45">
        <f t="shared" si="38"/>
        <v>148.5</v>
      </c>
      <c r="W98" s="45">
        <f t="shared" si="38"/>
        <v>147.01499999999999</v>
      </c>
      <c r="X98" s="45"/>
      <c r="Y98" s="45">
        <f t="shared" si="39"/>
        <v>145.53</v>
      </c>
      <c r="Z98" s="125">
        <v>659</v>
      </c>
      <c r="AA98" s="59">
        <f t="shared" si="40"/>
        <v>147.01499999999999</v>
      </c>
      <c r="AB98" s="10">
        <f t="shared" si="41"/>
        <v>145.54485</v>
      </c>
    </row>
    <row r="99" spans="1:28" x14ac:dyDescent="0.25">
      <c r="A99" s="44"/>
      <c r="B99" s="38"/>
      <c r="C99" s="38"/>
      <c r="D99" s="38"/>
      <c r="E99" s="38"/>
      <c r="F99" s="45"/>
      <c r="G99" s="45">
        <f t="shared" si="34"/>
        <v>0</v>
      </c>
      <c r="H99" s="45">
        <f t="shared" si="34"/>
        <v>0</v>
      </c>
      <c r="I99" s="45"/>
      <c r="J99" s="45">
        <f t="shared" si="35"/>
        <v>0</v>
      </c>
      <c r="K99" s="46"/>
      <c r="L99" s="59">
        <f t="shared" si="36"/>
        <v>0</v>
      </c>
      <c r="M99" s="10">
        <f t="shared" si="37"/>
        <v>0</v>
      </c>
      <c r="O99" s="44">
        <v>45152</v>
      </c>
      <c r="P99" s="38" t="s">
        <v>119</v>
      </c>
      <c r="Q99" s="38" t="s">
        <v>213</v>
      </c>
      <c r="R99" s="38" t="s">
        <v>243</v>
      </c>
      <c r="S99" s="38" t="s">
        <v>134</v>
      </c>
      <c r="T99" s="38"/>
      <c r="U99" s="45">
        <v>175</v>
      </c>
      <c r="V99" s="45">
        <f t="shared" si="38"/>
        <v>173.25</v>
      </c>
      <c r="W99" s="45">
        <f t="shared" si="38"/>
        <v>171.51750000000001</v>
      </c>
      <c r="X99" s="45"/>
      <c r="Y99" s="45">
        <f t="shared" si="39"/>
        <v>169.785</v>
      </c>
      <c r="Z99" s="46">
        <v>660</v>
      </c>
      <c r="AA99" s="59">
        <f t="shared" si="40"/>
        <v>171.51750000000001</v>
      </c>
      <c r="AB99" s="10">
        <f t="shared" si="41"/>
        <v>169.80232500000002</v>
      </c>
    </row>
    <row r="100" spans="1:28" x14ac:dyDescent="0.25">
      <c r="A100" s="44"/>
      <c r="B100" s="38"/>
      <c r="C100" s="38"/>
      <c r="D100" s="38"/>
      <c r="E100" s="38"/>
      <c r="F100" s="45"/>
      <c r="G100" s="45">
        <f t="shared" si="34"/>
        <v>0</v>
      </c>
      <c r="H100" s="45">
        <f t="shared" si="34"/>
        <v>0</v>
      </c>
      <c r="I100" s="45"/>
      <c r="J100" s="45">
        <f t="shared" si="35"/>
        <v>0</v>
      </c>
      <c r="K100" s="46"/>
      <c r="L100" s="59">
        <f t="shared" si="36"/>
        <v>0</v>
      </c>
      <c r="M100" s="10">
        <f t="shared" si="37"/>
        <v>0</v>
      </c>
      <c r="O100" s="44">
        <v>45152</v>
      </c>
      <c r="P100" s="38" t="s">
        <v>125</v>
      </c>
      <c r="Q100" s="38" t="s">
        <v>133</v>
      </c>
      <c r="R100" s="38" t="s">
        <v>243</v>
      </c>
      <c r="S100" s="38" t="s">
        <v>798</v>
      </c>
      <c r="T100" s="38"/>
      <c r="U100" s="45">
        <v>550</v>
      </c>
      <c r="V100" s="45">
        <f t="shared" si="38"/>
        <v>544.5</v>
      </c>
      <c r="W100" s="45">
        <f t="shared" si="38"/>
        <v>539.05499999999995</v>
      </c>
      <c r="X100" s="45">
        <v>100</v>
      </c>
      <c r="Y100" s="45">
        <f t="shared" si="39"/>
        <v>533.61</v>
      </c>
      <c r="Z100" s="125">
        <v>659</v>
      </c>
      <c r="AA100" s="59">
        <f t="shared" si="40"/>
        <v>439.05499999999995</v>
      </c>
      <c r="AB100" s="10">
        <f t="shared" si="41"/>
        <v>434.66444999999993</v>
      </c>
    </row>
    <row r="101" spans="1:28" x14ac:dyDescent="0.25">
      <c r="A101" s="44"/>
      <c r="B101" s="38"/>
      <c r="C101" s="38"/>
      <c r="D101" s="38"/>
      <c r="E101" s="38"/>
      <c r="F101" s="45"/>
      <c r="G101" s="45">
        <f t="shared" si="34"/>
        <v>0</v>
      </c>
      <c r="H101" s="45">
        <f t="shared" si="34"/>
        <v>0</v>
      </c>
      <c r="I101" s="45"/>
      <c r="J101" s="45">
        <f t="shared" si="35"/>
        <v>0</v>
      </c>
      <c r="K101" s="46"/>
      <c r="L101" s="59">
        <f t="shared" si="36"/>
        <v>0</v>
      </c>
      <c r="M101" s="10">
        <f t="shared" si="37"/>
        <v>0</v>
      </c>
      <c r="O101" s="44">
        <v>45153</v>
      </c>
      <c r="P101" s="38" t="s">
        <v>125</v>
      </c>
      <c r="Q101" s="38" t="s">
        <v>133</v>
      </c>
      <c r="R101" s="38" t="s">
        <v>382</v>
      </c>
      <c r="S101" s="38" t="s">
        <v>333</v>
      </c>
      <c r="T101" s="38"/>
      <c r="U101" s="45">
        <v>300</v>
      </c>
      <c r="V101" s="45">
        <f t="shared" si="38"/>
        <v>297</v>
      </c>
      <c r="W101" s="45">
        <f t="shared" si="38"/>
        <v>294.02999999999997</v>
      </c>
      <c r="X101" s="45"/>
      <c r="Y101" s="45">
        <f t="shared" si="39"/>
        <v>291.06</v>
      </c>
      <c r="Z101" s="125">
        <v>659</v>
      </c>
      <c r="AA101" s="59">
        <f t="shared" si="40"/>
        <v>294.02999999999997</v>
      </c>
      <c r="AB101" s="10">
        <f t="shared" si="41"/>
        <v>291.08969999999999</v>
      </c>
    </row>
    <row r="102" spans="1:28" x14ac:dyDescent="0.25">
      <c r="A102" s="44"/>
      <c r="B102" s="38"/>
      <c r="C102" s="38"/>
      <c r="D102" s="38"/>
      <c r="E102" s="38"/>
      <c r="F102" s="45"/>
      <c r="G102" s="45">
        <f t="shared" ref="G102:H111" si="42">F102*0.99</f>
        <v>0</v>
      </c>
      <c r="H102" s="45">
        <f t="shared" si="42"/>
        <v>0</v>
      </c>
      <c r="I102" s="45"/>
      <c r="J102" s="45">
        <f t="shared" si="35"/>
        <v>0</v>
      </c>
      <c r="K102" s="46"/>
      <c r="L102" s="59">
        <f t="shared" si="36"/>
        <v>0</v>
      </c>
      <c r="M102" s="10">
        <f t="shared" si="37"/>
        <v>0</v>
      </c>
      <c r="O102" s="44">
        <v>45153</v>
      </c>
      <c r="P102" s="38" t="s">
        <v>119</v>
      </c>
      <c r="Q102" s="38" t="s">
        <v>213</v>
      </c>
      <c r="R102" s="38" t="s">
        <v>243</v>
      </c>
      <c r="S102" s="38" t="s">
        <v>220</v>
      </c>
      <c r="T102" s="38"/>
      <c r="U102" s="45">
        <v>150</v>
      </c>
      <c r="V102" s="45">
        <f t="shared" si="38"/>
        <v>148.5</v>
      </c>
      <c r="W102" s="45">
        <f t="shared" si="38"/>
        <v>147.01499999999999</v>
      </c>
      <c r="X102" s="45"/>
      <c r="Y102" s="45">
        <f t="shared" si="39"/>
        <v>145.53</v>
      </c>
      <c r="Z102" s="46">
        <v>660</v>
      </c>
      <c r="AA102" s="59">
        <f t="shared" si="40"/>
        <v>147.01499999999999</v>
      </c>
      <c r="AB102" s="10">
        <f t="shared" si="41"/>
        <v>145.54485</v>
      </c>
    </row>
    <row r="103" spans="1:28" x14ac:dyDescent="0.25">
      <c r="A103" s="44"/>
      <c r="B103" s="38"/>
      <c r="C103" s="38"/>
      <c r="D103" s="38"/>
      <c r="E103" s="38"/>
      <c r="F103" s="45"/>
      <c r="G103" s="45">
        <f t="shared" si="42"/>
        <v>0</v>
      </c>
      <c r="H103" s="45">
        <f t="shared" si="42"/>
        <v>0</v>
      </c>
      <c r="I103" s="45"/>
      <c r="J103" s="45">
        <f t="shared" si="35"/>
        <v>0</v>
      </c>
      <c r="K103" s="46"/>
      <c r="L103" s="59">
        <f t="shared" si="36"/>
        <v>0</v>
      </c>
      <c r="M103" s="10">
        <f t="shared" si="37"/>
        <v>0</v>
      </c>
      <c r="O103" s="44">
        <v>45154</v>
      </c>
      <c r="P103" s="38" t="s">
        <v>125</v>
      </c>
      <c r="Q103" s="38" t="s">
        <v>133</v>
      </c>
      <c r="R103" s="38" t="s">
        <v>243</v>
      </c>
      <c r="S103" s="38" t="s">
        <v>804</v>
      </c>
      <c r="T103" s="38"/>
      <c r="U103" s="45">
        <v>240</v>
      </c>
      <c r="V103" s="45">
        <f t="shared" si="38"/>
        <v>237.6</v>
      </c>
      <c r="W103" s="45">
        <f t="shared" si="38"/>
        <v>235.22399999999999</v>
      </c>
      <c r="X103" s="45">
        <v>100</v>
      </c>
      <c r="Y103" s="45">
        <f t="shared" si="39"/>
        <v>232.84799999999998</v>
      </c>
      <c r="Z103" s="125">
        <v>659</v>
      </c>
      <c r="AA103" s="59">
        <f t="shared" si="40"/>
        <v>135.22399999999999</v>
      </c>
      <c r="AB103" s="10">
        <f t="shared" si="41"/>
        <v>133.87175999999999</v>
      </c>
    </row>
    <row r="104" spans="1:28" x14ac:dyDescent="0.25">
      <c r="A104" s="44"/>
      <c r="B104" s="38"/>
      <c r="C104" s="38"/>
      <c r="D104" s="38"/>
      <c r="E104" s="38"/>
      <c r="F104" s="45"/>
      <c r="G104" s="45">
        <f t="shared" si="42"/>
        <v>0</v>
      </c>
      <c r="H104" s="45">
        <f t="shared" si="42"/>
        <v>0</v>
      </c>
      <c r="I104" s="45"/>
      <c r="J104" s="45">
        <f t="shared" si="35"/>
        <v>0</v>
      </c>
      <c r="K104" s="46"/>
      <c r="L104" s="59">
        <f t="shared" si="36"/>
        <v>0</v>
      </c>
      <c r="M104" s="10">
        <f t="shared" si="37"/>
        <v>0</v>
      </c>
      <c r="O104" s="44">
        <v>45156</v>
      </c>
      <c r="P104" s="38" t="s">
        <v>125</v>
      </c>
      <c r="Q104" s="38" t="s">
        <v>133</v>
      </c>
      <c r="R104" s="38" t="s">
        <v>243</v>
      </c>
      <c r="S104" s="38" t="s">
        <v>217</v>
      </c>
      <c r="T104" s="38"/>
      <c r="U104" s="45">
        <v>150</v>
      </c>
      <c r="V104" s="45">
        <f t="shared" si="38"/>
        <v>148.5</v>
      </c>
      <c r="W104" s="45">
        <f t="shared" si="38"/>
        <v>147.01499999999999</v>
      </c>
      <c r="X104" s="45"/>
      <c r="Y104" s="45">
        <f t="shared" si="39"/>
        <v>145.53</v>
      </c>
      <c r="Z104" s="125">
        <v>659</v>
      </c>
      <c r="AA104" s="59">
        <f t="shared" si="40"/>
        <v>147.01499999999999</v>
      </c>
      <c r="AB104" s="10">
        <f t="shared" si="41"/>
        <v>145.54485</v>
      </c>
    </row>
    <row r="105" spans="1:28" x14ac:dyDescent="0.25">
      <c r="A105" s="44"/>
      <c r="B105" s="38"/>
      <c r="C105" s="38"/>
      <c r="D105" s="38"/>
      <c r="E105" s="38"/>
      <c r="F105" s="45"/>
      <c r="G105" s="45">
        <f t="shared" si="42"/>
        <v>0</v>
      </c>
      <c r="H105" s="45">
        <f t="shared" si="42"/>
        <v>0</v>
      </c>
      <c r="I105" s="45"/>
      <c r="J105" s="45">
        <f t="shared" si="35"/>
        <v>0</v>
      </c>
      <c r="K105" s="46"/>
      <c r="L105" s="59">
        <f t="shared" si="36"/>
        <v>0</v>
      </c>
      <c r="M105" s="10">
        <f t="shared" si="37"/>
        <v>0</v>
      </c>
      <c r="O105" s="44">
        <v>45156</v>
      </c>
      <c r="P105" s="38" t="s">
        <v>119</v>
      </c>
      <c r="Q105" s="38" t="s">
        <v>213</v>
      </c>
      <c r="R105" s="38" t="s">
        <v>243</v>
      </c>
      <c r="S105" s="38" t="s">
        <v>261</v>
      </c>
      <c r="T105" s="38"/>
      <c r="U105" s="45">
        <v>240</v>
      </c>
      <c r="V105" s="45">
        <f t="shared" si="38"/>
        <v>237.6</v>
      </c>
      <c r="W105" s="45">
        <f t="shared" si="38"/>
        <v>235.22399999999999</v>
      </c>
      <c r="X105" s="45">
        <v>90</v>
      </c>
      <c r="Y105" s="45">
        <f t="shared" si="39"/>
        <v>232.84799999999998</v>
      </c>
      <c r="Z105" s="46">
        <v>660</v>
      </c>
      <c r="AA105" s="59">
        <f t="shared" si="40"/>
        <v>145.22399999999999</v>
      </c>
      <c r="AB105" s="10">
        <f t="shared" si="41"/>
        <v>143.77176</v>
      </c>
    </row>
    <row r="106" spans="1:28" x14ac:dyDescent="0.25">
      <c r="A106" s="44"/>
      <c r="B106" s="38"/>
      <c r="C106" s="38"/>
      <c r="D106" s="38"/>
      <c r="E106" s="38"/>
      <c r="F106" s="45"/>
      <c r="G106" s="45">
        <f t="shared" si="42"/>
        <v>0</v>
      </c>
      <c r="H106" s="45">
        <f t="shared" si="42"/>
        <v>0</v>
      </c>
      <c r="I106" s="45"/>
      <c r="J106" s="45">
        <f t="shared" si="35"/>
        <v>0</v>
      </c>
      <c r="K106" s="46"/>
      <c r="L106" s="59">
        <f t="shared" si="36"/>
        <v>0</v>
      </c>
      <c r="M106" s="10">
        <f t="shared" si="37"/>
        <v>0</v>
      </c>
      <c r="O106" s="44">
        <v>45157</v>
      </c>
      <c r="P106" s="38" t="s">
        <v>125</v>
      </c>
      <c r="Q106" s="38" t="s">
        <v>133</v>
      </c>
      <c r="R106" s="38" t="s">
        <v>243</v>
      </c>
      <c r="S106" s="38" t="s">
        <v>816</v>
      </c>
      <c r="T106" s="38"/>
      <c r="U106" s="45">
        <v>580</v>
      </c>
      <c r="V106" s="45">
        <f t="shared" si="38"/>
        <v>574.20000000000005</v>
      </c>
      <c r="W106" s="45">
        <f t="shared" si="38"/>
        <v>568.45800000000008</v>
      </c>
      <c r="X106" s="45">
        <v>220</v>
      </c>
      <c r="Y106" s="45">
        <f t="shared" si="39"/>
        <v>562.71600000000001</v>
      </c>
      <c r="Z106" s="125">
        <v>659</v>
      </c>
      <c r="AA106" s="59">
        <f t="shared" si="40"/>
        <v>348.45800000000008</v>
      </c>
      <c r="AB106" s="10">
        <f t="shared" si="41"/>
        <v>344.97342000000009</v>
      </c>
    </row>
    <row r="107" spans="1:28" ht="14.25" customHeight="1" x14ac:dyDescent="0.25">
      <c r="A107" s="44"/>
      <c r="B107" s="38"/>
      <c r="C107" s="38"/>
      <c r="D107" s="38"/>
      <c r="E107" s="38"/>
      <c r="F107" s="45"/>
      <c r="G107" s="45">
        <f t="shared" si="42"/>
        <v>0</v>
      </c>
      <c r="H107" s="45">
        <f t="shared" si="42"/>
        <v>0</v>
      </c>
      <c r="I107" s="60"/>
      <c r="J107" s="45">
        <f t="shared" si="35"/>
        <v>0</v>
      </c>
      <c r="K107" s="46"/>
      <c r="L107" s="59">
        <f t="shared" si="36"/>
        <v>0</v>
      </c>
      <c r="M107" s="10">
        <f>L107*0.99</f>
        <v>0</v>
      </c>
      <c r="O107" s="44">
        <v>45158</v>
      </c>
      <c r="P107" s="38" t="s">
        <v>119</v>
      </c>
      <c r="Q107" s="38" t="s">
        <v>213</v>
      </c>
      <c r="R107" s="38" t="s">
        <v>817</v>
      </c>
      <c r="S107" s="38"/>
      <c r="T107" s="38"/>
      <c r="U107" s="45">
        <v>100</v>
      </c>
      <c r="V107" s="45">
        <f t="shared" si="38"/>
        <v>99</v>
      </c>
      <c r="W107" s="45">
        <f t="shared" si="38"/>
        <v>98.01</v>
      </c>
      <c r="X107" s="45"/>
      <c r="Y107" s="45">
        <f t="shared" si="39"/>
        <v>97.02</v>
      </c>
      <c r="Z107" s="46">
        <v>660</v>
      </c>
      <c r="AA107" s="59">
        <f t="shared" si="40"/>
        <v>98.01</v>
      </c>
      <c r="AB107" s="10">
        <f t="shared" si="41"/>
        <v>97.029899999999998</v>
      </c>
    </row>
    <row r="108" spans="1:28" x14ac:dyDescent="0.25">
      <c r="A108" s="44"/>
      <c r="B108" s="38"/>
      <c r="C108" s="38"/>
      <c r="D108" s="38"/>
      <c r="E108" s="38"/>
      <c r="F108" s="45"/>
      <c r="G108" s="45">
        <f t="shared" si="42"/>
        <v>0</v>
      </c>
      <c r="H108" s="45">
        <f t="shared" si="42"/>
        <v>0</v>
      </c>
      <c r="I108" s="60"/>
      <c r="J108" s="45">
        <f t="shared" si="35"/>
        <v>0</v>
      </c>
      <c r="K108" s="46"/>
      <c r="L108" s="59">
        <f t="shared" si="36"/>
        <v>0</v>
      </c>
      <c r="M108" s="10">
        <f>L108*0.99</f>
        <v>0</v>
      </c>
      <c r="O108" s="44">
        <v>45160</v>
      </c>
      <c r="P108" s="38" t="s">
        <v>125</v>
      </c>
      <c r="Q108" s="38" t="s">
        <v>133</v>
      </c>
      <c r="R108" s="38" t="s">
        <v>829</v>
      </c>
      <c r="S108" s="38" t="s">
        <v>333</v>
      </c>
      <c r="T108" s="38"/>
      <c r="U108" s="45">
        <v>300</v>
      </c>
      <c r="V108" s="45">
        <f t="shared" si="38"/>
        <v>297</v>
      </c>
      <c r="W108" s="45">
        <f t="shared" si="38"/>
        <v>294.02999999999997</v>
      </c>
      <c r="X108" s="60"/>
      <c r="Y108" s="45">
        <f t="shared" si="39"/>
        <v>291.06</v>
      </c>
      <c r="Z108" s="46">
        <v>675</v>
      </c>
      <c r="AA108" s="59">
        <f t="shared" si="40"/>
        <v>294.02999999999997</v>
      </c>
      <c r="AB108" s="10">
        <f>AA108*0.99</f>
        <v>291.08969999999999</v>
      </c>
    </row>
    <row r="109" spans="1:28" x14ac:dyDescent="0.25">
      <c r="A109" s="44"/>
      <c r="B109" s="38"/>
      <c r="C109" s="38"/>
      <c r="D109" s="38"/>
      <c r="E109" s="38"/>
      <c r="F109" s="45"/>
      <c r="G109" s="45">
        <f t="shared" si="42"/>
        <v>0</v>
      </c>
      <c r="H109" s="45">
        <f t="shared" si="42"/>
        <v>0</v>
      </c>
      <c r="I109" s="45"/>
      <c r="J109" s="45">
        <f t="shared" si="35"/>
        <v>0</v>
      </c>
      <c r="K109" s="46"/>
      <c r="L109" s="59">
        <f t="shared" si="36"/>
        <v>0</v>
      </c>
      <c r="M109" s="10">
        <f>L109*0.99</f>
        <v>0</v>
      </c>
      <c r="O109" s="44">
        <v>45163</v>
      </c>
      <c r="P109" s="38" t="s">
        <v>119</v>
      </c>
      <c r="Q109" s="38" t="s">
        <v>213</v>
      </c>
      <c r="R109" s="38" t="s">
        <v>243</v>
      </c>
      <c r="S109" s="38" t="s">
        <v>804</v>
      </c>
      <c r="T109" s="38"/>
      <c r="U109" s="45">
        <v>240</v>
      </c>
      <c r="V109" s="45">
        <f t="shared" si="38"/>
        <v>237.6</v>
      </c>
      <c r="W109" s="45">
        <f t="shared" si="38"/>
        <v>235.22399999999999</v>
      </c>
      <c r="X109" s="60">
        <v>90</v>
      </c>
      <c r="Y109" s="45">
        <f t="shared" si="39"/>
        <v>232.84799999999998</v>
      </c>
      <c r="Z109" s="46">
        <v>674</v>
      </c>
      <c r="AA109" s="59">
        <f t="shared" si="40"/>
        <v>145.22399999999999</v>
      </c>
      <c r="AB109" s="10">
        <f>AA109*0.99</f>
        <v>143.77176</v>
      </c>
    </row>
    <row r="110" spans="1:28" x14ac:dyDescent="0.25">
      <c r="A110" s="44"/>
      <c r="B110" s="38"/>
      <c r="C110" s="38"/>
      <c r="D110" s="38"/>
      <c r="E110" s="38"/>
      <c r="F110" s="45"/>
      <c r="G110" s="45">
        <f t="shared" si="42"/>
        <v>0</v>
      </c>
      <c r="H110" s="45">
        <f t="shared" si="42"/>
        <v>0</v>
      </c>
      <c r="I110" s="38"/>
      <c r="J110" s="45">
        <f t="shared" si="35"/>
        <v>0</v>
      </c>
      <c r="K110" s="46"/>
      <c r="L110" s="59">
        <f t="shared" si="36"/>
        <v>0</v>
      </c>
      <c r="M110" s="10">
        <f>L110*0.99</f>
        <v>0</v>
      </c>
      <c r="O110" s="44">
        <v>45168</v>
      </c>
      <c r="P110" s="38" t="s">
        <v>125</v>
      </c>
      <c r="Q110" s="38" t="s">
        <v>133</v>
      </c>
      <c r="R110" s="38" t="s">
        <v>243</v>
      </c>
      <c r="S110" s="38" t="s">
        <v>217</v>
      </c>
      <c r="T110" s="38"/>
      <c r="U110" s="45">
        <v>150</v>
      </c>
      <c r="V110" s="45">
        <f t="shared" si="38"/>
        <v>148.5</v>
      </c>
      <c r="W110" s="45">
        <f t="shared" si="38"/>
        <v>147.01499999999999</v>
      </c>
      <c r="X110" s="45"/>
      <c r="Y110" s="45">
        <f t="shared" si="39"/>
        <v>145.53</v>
      </c>
      <c r="Z110" s="46">
        <v>675</v>
      </c>
      <c r="AA110" s="59">
        <f t="shared" si="40"/>
        <v>147.01499999999999</v>
      </c>
      <c r="AB110" s="10">
        <f>AA110*0.99</f>
        <v>145.54485</v>
      </c>
    </row>
    <row r="111" spans="1:28" x14ac:dyDescent="0.25">
      <c r="A111" s="44"/>
      <c r="B111" s="38"/>
      <c r="C111" s="38"/>
      <c r="D111" s="38"/>
      <c r="E111" s="38"/>
      <c r="F111" s="45"/>
      <c r="G111" s="45">
        <f t="shared" si="42"/>
        <v>0</v>
      </c>
      <c r="H111" s="45">
        <f t="shared" si="42"/>
        <v>0</v>
      </c>
      <c r="I111" s="38"/>
      <c r="J111" s="45">
        <f t="shared" si="35"/>
        <v>0</v>
      </c>
      <c r="K111" s="46"/>
      <c r="L111" s="59">
        <f t="shared" si="36"/>
        <v>0</v>
      </c>
      <c r="M111" s="10">
        <f>L111*0.99</f>
        <v>0</v>
      </c>
      <c r="O111" s="44">
        <v>45159</v>
      </c>
      <c r="P111" s="38" t="s">
        <v>119</v>
      </c>
      <c r="Q111" s="38" t="s">
        <v>213</v>
      </c>
      <c r="R111" s="38" t="s">
        <v>243</v>
      </c>
      <c r="S111" s="38" t="s">
        <v>217</v>
      </c>
      <c r="T111" s="38"/>
      <c r="U111" s="45">
        <v>150</v>
      </c>
      <c r="V111" s="45">
        <f t="shared" si="38"/>
        <v>148.5</v>
      </c>
      <c r="W111" s="45">
        <f t="shared" si="38"/>
        <v>147.01499999999999</v>
      </c>
      <c r="X111" s="38"/>
      <c r="Y111" s="45">
        <f t="shared" si="39"/>
        <v>145.53</v>
      </c>
      <c r="Z111" s="46">
        <v>674</v>
      </c>
      <c r="AA111" s="59">
        <f t="shared" si="40"/>
        <v>147.01499999999999</v>
      </c>
      <c r="AB111" s="10">
        <f>AA111*0.99</f>
        <v>145.54485</v>
      </c>
    </row>
    <row r="112" spans="1:28" x14ac:dyDescent="0.25">
      <c r="A112" s="44"/>
      <c r="B112" s="38"/>
      <c r="C112" s="38"/>
      <c r="D112" s="38"/>
      <c r="E112" s="38"/>
      <c r="F112" s="45"/>
      <c r="G112" s="45"/>
      <c r="H112" s="45"/>
      <c r="I112" s="38"/>
      <c r="J112" s="45"/>
      <c r="K112" s="46"/>
      <c r="L112" s="46"/>
      <c r="M112" s="10"/>
      <c r="O112" s="44"/>
      <c r="P112" s="38"/>
      <c r="Q112" s="38"/>
      <c r="R112" s="38"/>
      <c r="S112" s="38"/>
      <c r="T112" s="38"/>
      <c r="U112" s="45"/>
      <c r="V112" s="45">
        <f t="shared" si="38"/>
        <v>0</v>
      </c>
      <c r="W112" s="45">
        <f t="shared" si="38"/>
        <v>0</v>
      </c>
      <c r="X112" s="38"/>
      <c r="Y112" s="45">
        <f t="shared" si="39"/>
        <v>0</v>
      </c>
      <c r="Z112" s="46"/>
      <c r="AA112" s="59">
        <f t="shared" si="40"/>
        <v>0</v>
      </c>
      <c r="AB112" s="10">
        <f>AA112*0.99</f>
        <v>0</v>
      </c>
    </row>
    <row r="113" spans="1:28" x14ac:dyDescent="0.25">
      <c r="A113" s="44"/>
      <c r="B113" s="38"/>
      <c r="C113" s="38"/>
      <c r="D113" s="38"/>
      <c r="E113" s="38"/>
      <c r="F113" s="12" t="s">
        <v>14</v>
      </c>
      <c r="G113" s="13">
        <f>SUM(G93:G112)</f>
        <v>668.25</v>
      </c>
      <c r="H113" s="13"/>
      <c r="I113" s="13" t="s">
        <v>82</v>
      </c>
      <c r="J113" s="13">
        <f>SUM(J93:J112)</f>
        <v>654.88499999999999</v>
      </c>
      <c r="K113" s="13"/>
      <c r="L113" s="13"/>
      <c r="M113" s="13">
        <f>SUM(M93:M112)</f>
        <v>654.95182499999999</v>
      </c>
      <c r="O113" s="44"/>
      <c r="P113" s="38"/>
      <c r="Q113" s="38"/>
      <c r="R113" s="38"/>
      <c r="S113" s="38"/>
      <c r="T113" s="38"/>
      <c r="U113" s="45"/>
      <c r="V113" s="45"/>
      <c r="W113" s="45"/>
      <c r="X113" s="38"/>
      <c r="Y113" s="45"/>
      <c r="Z113" s="46"/>
      <c r="AA113" s="46"/>
      <c r="AB113" s="10"/>
    </row>
    <row r="114" spans="1:28" x14ac:dyDescent="0.25">
      <c r="A114" s="44"/>
      <c r="B114" s="38"/>
      <c r="C114" s="38"/>
      <c r="D114" s="38"/>
      <c r="E114" s="38"/>
      <c r="F114" s="12" t="s">
        <v>83</v>
      </c>
      <c r="G114" s="47">
        <f>G113*0.99</f>
        <v>661.5675</v>
      </c>
      <c r="H114" s="47"/>
      <c r="I114" s="8"/>
      <c r="J114" s="8"/>
      <c r="K114" s="10"/>
      <c r="L114" s="10"/>
      <c r="M114" s="10"/>
      <c r="O114" s="44"/>
      <c r="P114" s="38"/>
      <c r="Q114" s="38"/>
      <c r="R114" s="38"/>
      <c r="S114" s="38"/>
      <c r="T114" s="38"/>
      <c r="U114" s="12" t="s">
        <v>14</v>
      </c>
      <c r="V114" s="13">
        <f>SUM(V94:V113)</f>
        <v>4172.8500000000004</v>
      </c>
      <c r="W114" s="13"/>
      <c r="X114" s="13" t="s">
        <v>82</v>
      </c>
      <c r="Y114" s="13">
        <f>SUM(Y94:Y113)</f>
        <v>4089.3930000000005</v>
      </c>
      <c r="Z114" s="13"/>
      <c r="AA114" s="13"/>
      <c r="AB114" s="13">
        <f>SUM(AB94:AB113)</f>
        <v>3396.8102850000005</v>
      </c>
    </row>
    <row r="115" spans="1:28" ht="15.75" x14ac:dyDescent="0.25">
      <c r="A115" s="37"/>
      <c r="B115" s="38"/>
      <c r="C115" s="38"/>
      <c r="D115" s="38"/>
      <c r="E115" s="38"/>
      <c r="F115" s="334" t="s">
        <v>18</v>
      </c>
      <c r="G115" s="335"/>
      <c r="H115" s="335"/>
      <c r="I115" s="336"/>
      <c r="J115" s="55"/>
      <c r="K115" s="42">
        <f>G114-J113</f>
        <v>6.6825000000000045</v>
      </c>
      <c r="L115" s="61"/>
      <c r="M115" s="17"/>
      <c r="O115" s="44"/>
      <c r="P115" s="38"/>
      <c r="Q115" s="38"/>
      <c r="R115" s="38"/>
      <c r="S115" s="38"/>
      <c r="T115" s="38"/>
      <c r="U115" s="12" t="s">
        <v>83</v>
      </c>
      <c r="V115" s="47">
        <f>V114*0.99</f>
        <v>4131.1215000000002</v>
      </c>
      <c r="W115" s="47"/>
      <c r="X115" s="8"/>
      <c r="Y115" s="8"/>
      <c r="Z115" s="10"/>
      <c r="AA115" s="10"/>
      <c r="AB115" s="10"/>
    </row>
    <row r="116" spans="1:28" ht="15.75" x14ac:dyDescent="0.25">
      <c r="O116" s="37"/>
      <c r="P116" s="38"/>
      <c r="Q116" s="38"/>
      <c r="R116" s="38"/>
      <c r="S116" s="38"/>
      <c r="T116" s="38"/>
      <c r="U116" s="334" t="s">
        <v>18</v>
      </c>
      <c r="V116" s="335"/>
      <c r="W116" s="335"/>
      <c r="X116" s="336"/>
      <c r="Y116" s="55"/>
      <c r="Z116" s="42">
        <f>V115-Y114</f>
        <v>41.728499999999713</v>
      </c>
      <c r="AA116" s="61"/>
      <c r="AB116" s="17"/>
    </row>
    <row r="123" spans="1:28" ht="26.25" x14ac:dyDescent="0.4">
      <c r="B123" s="333" t="s">
        <v>94</v>
      </c>
      <c r="C123" s="333"/>
      <c r="D123" s="333"/>
      <c r="E123" s="333"/>
    </row>
    <row r="124" spans="1:28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7</v>
      </c>
      <c r="G124" s="43" t="s">
        <v>78</v>
      </c>
      <c r="H124" s="43" t="s">
        <v>79</v>
      </c>
      <c r="I124" s="5" t="s">
        <v>28</v>
      </c>
      <c r="J124" s="5" t="s">
        <v>80</v>
      </c>
      <c r="K124" s="5" t="s">
        <v>10</v>
      </c>
      <c r="L124" s="5" t="s">
        <v>988</v>
      </c>
      <c r="M124" s="5" t="s">
        <v>41</v>
      </c>
      <c r="P124" s="333" t="s">
        <v>99</v>
      </c>
      <c r="Q124" s="333"/>
      <c r="R124" s="333"/>
      <c r="S124" s="333"/>
      <c r="T124" s="333"/>
    </row>
    <row r="125" spans="1:28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45">
        <v>150</v>
      </c>
      <c r="G125" s="45">
        <f t="shared" ref="G125:H133" si="43">F125*0.99</f>
        <v>148.5</v>
      </c>
      <c r="H125" s="45">
        <f t="shared" si="43"/>
        <v>147.01499999999999</v>
      </c>
      <c r="I125" s="45"/>
      <c r="J125" s="45">
        <f>G125*0.98</f>
        <v>145.53</v>
      </c>
      <c r="K125" s="124">
        <v>697</v>
      </c>
      <c r="L125" s="59">
        <f>H125-I125</f>
        <v>147.01499999999999</v>
      </c>
      <c r="M125" s="10">
        <f>L125*0.99</f>
        <v>145.54485</v>
      </c>
      <c r="O125" s="5" t="s">
        <v>1</v>
      </c>
      <c r="P125" s="5" t="s">
        <v>2</v>
      </c>
      <c r="Q125" s="5" t="s">
        <v>3</v>
      </c>
      <c r="R125" s="5" t="s">
        <v>4</v>
      </c>
      <c r="S125" s="5" t="s">
        <v>5</v>
      </c>
      <c r="T125" s="5" t="s">
        <v>6</v>
      </c>
      <c r="U125" s="5" t="s">
        <v>7</v>
      </c>
      <c r="V125" s="43" t="s">
        <v>78</v>
      </c>
      <c r="W125" s="43" t="s">
        <v>79</v>
      </c>
      <c r="X125" s="5" t="s">
        <v>28</v>
      </c>
      <c r="Y125" s="5" t="s">
        <v>80</v>
      </c>
      <c r="Z125" s="5" t="s">
        <v>10</v>
      </c>
      <c r="AA125" s="5" t="s">
        <v>81</v>
      </c>
      <c r="AB125" s="5" t="s">
        <v>41</v>
      </c>
    </row>
    <row r="126" spans="1:28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45">
        <v>240</v>
      </c>
      <c r="G126" s="45">
        <f t="shared" si="43"/>
        <v>237.6</v>
      </c>
      <c r="H126" s="45">
        <f t="shared" si="43"/>
        <v>235.22399999999999</v>
      </c>
      <c r="I126" s="45">
        <v>100</v>
      </c>
      <c r="J126" s="45">
        <f t="shared" ref="J126:J132" si="44">G126*0.98</f>
        <v>232.84799999999998</v>
      </c>
      <c r="K126" s="124">
        <v>697</v>
      </c>
      <c r="L126" s="59">
        <f t="shared" ref="L126:L132" si="45">H126-I126</f>
        <v>135.22399999999999</v>
      </c>
      <c r="M126" s="10">
        <f t="shared" ref="M126:M132" si="46">L126*0.99</f>
        <v>133.87175999999999</v>
      </c>
      <c r="O126" s="292">
        <v>45205</v>
      </c>
      <c r="P126" s="237" t="s">
        <v>689</v>
      </c>
      <c r="Q126" s="237" t="s">
        <v>122</v>
      </c>
      <c r="R126" s="237" t="s">
        <v>960</v>
      </c>
      <c r="S126" s="237" t="s">
        <v>118</v>
      </c>
      <c r="T126" s="237"/>
      <c r="U126" s="293">
        <v>340</v>
      </c>
      <c r="V126" s="293">
        <f t="shared" ref="V126:W145" si="47">U126*0.99</f>
        <v>336.6</v>
      </c>
      <c r="W126" s="293">
        <f>V126*0.99</f>
        <v>333.23400000000004</v>
      </c>
      <c r="X126" s="293">
        <v>170</v>
      </c>
      <c r="Y126" s="293">
        <f>W126*0.96</f>
        <v>319.90464000000003</v>
      </c>
      <c r="Z126" s="294">
        <v>735</v>
      </c>
      <c r="AA126" s="295">
        <f>W126-X126</f>
        <v>163.23400000000004</v>
      </c>
      <c r="AB126" s="293">
        <f>AA126*0.96</f>
        <v>156.70464000000004</v>
      </c>
    </row>
    <row r="127" spans="1:28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45">
        <v>175</v>
      </c>
      <c r="G127" s="45">
        <f t="shared" si="43"/>
        <v>173.25</v>
      </c>
      <c r="H127" s="45">
        <f t="shared" si="43"/>
        <v>171.51750000000001</v>
      </c>
      <c r="I127" s="45"/>
      <c r="J127" s="45">
        <f t="shared" si="44"/>
        <v>169.785</v>
      </c>
      <c r="K127" s="124">
        <v>697</v>
      </c>
      <c r="L127" s="59">
        <f t="shared" si="45"/>
        <v>171.51750000000001</v>
      </c>
      <c r="M127" s="10">
        <f t="shared" si="46"/>
        <v>169.80232500000002</v>
      </c>
      <c r="O127" s="292">
        <v>45208</v>
      </c>
      <c r="P127" s="237" t="s">
        <v>961</v>
      </c>
      <c r="Q127" s="237" t="s">
        <v>122</v>
      </c>
      <c r="R127" s="237" t="s">
        <v>962</v>
      </c>
      <c r="S127" s="237" t="s">
        <v>804</v>
      </c>
      <c r="T127" s="237"/>
      <c r="U127" s="293">
        <v>240</v>
      </c>
      <c r="V127" s="293">
        <f t="shared" si="47"/>
        <v>237.6</v>
      </c>
      <c r="W127" s="293">
        <f t="shared" si="47"/>
        <v>235.22399999999999</v>
      </c>
      <c r="X127" s="293"/>
      <c r="Y127" s="293">
        <f t="shared" ref="Y127:Y137" si="48">W127*0.96</f>
        <v>225.81503999999998</v>
      </c>
      <c r="Z127" s="294">
        <v>735</v>
      </c>
      <c r="AA127" s="295">
        <f t="shared" ref="AA127:AA145" si="49">W127-X127</f>
        <v>235.22399999999999</v>
      </c>
      <c r="AB127" s="293">
        <f t="shared" ref="AB127:AB145" si="50">AA127*0.96</f>
        <v>225.81503999999998</v>
      </c>
    </row>
    <row r="128" spans="1:28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45">
        <v>40</v>
      </c>
      <c r="G128" s="45">
        <f t="shared" si="43"/>
        <v>39.6</v>
      </c>
      <c r="H128" s="45">
        <f t="shared" si="43"/>
        <v>39.204000000000001</v>
      </c>
      <c r="I128" s="45"/>
      <c r="J128" s="45">
        <f t="shared" si="44"/>
        <v>38.808</v>
      </c>
      <c r="K128" s="124">
        <v>697</v>
      </c>
      <c r="L128" s="59">
        <f t="shared" si="45"/>
        <v>39.204000000000001</v>
      </c>
      <c r="M128" s="10">
        <f t="shared" si="46"/>
        <v>38.811959999999999</v>
      </c>
      <c r="O128" s="292">
        <v>45211</v>
      </c>
      <c r="P128" s="237" t="s">
        <v>214</v>
      </c>
      <c r="Q128" s="237" t="s">
        <v>133</v>
      </c>
      <c r="R128" s="237" t="s">
        <v>960</v>
      </c>
      <c r="S128" s="237" t="s">
        <v>118</v>
      </c>
      <c r="T128" s="237"/>
      <c r="U128" s="293">
        <v>340</v>
      </c>
      <c r="V128" s="293">
        <f t="shared" si="47"/>
        <v>336.6</v>
      </c>
      <c r="W128" s="293">
        <f t="shared" si="47"/>
        <v>333.23400000000004</v>
      </c>
      <c r="X128" s="293">
        <v>170</v>
      </c>
      <c r="Y128" s="293">
        <f t="shared" si="48"/>
        <v>319.90464000000003</v>
      </c>
      <c r="Z128" s="294">
        <v>736</v>
      </c>
      <c r="AA128" s="295">
        <f t="shared" si="49"/>
        <v>163.23400000000004</v>
      </c>
      <c r="AB128" s="293">
        <f t="shared" si="50"/>
        <v>156.70464000000004</v>
      </c>
    </row>
    <row r="129" spans="1:28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45">
        <v>175</v>
      </c>
      <c r="G129" s="45">
        <f t="shared" si="43"/>
        <v>173.25</v>
      </c>
      <c r="H129" s="45">
        <f t="shared" si="43"/>
        <v>171.51750000000001</v>
      </c>
      <c r="I129" s="45"/>
      <c r="J129" s="45">
        <f t="shared" si="44"/>
        <v>169.785</v>
      </c>
      <c r="K129" s="124">
        <v>697</v>
      </c>
      <c r="L129" s="59">
        <f t="shared" si="45"/>
        <v>171.51750000000001</v>
      </c>
      <c r="M129" s="10">
        <f t="shared" si="46"/>
        <v>169.80232500000002</v>
      </c>
      <c r="O129" s="292"/>
      <c r="P129" s="237"/>
      <c r="Q129" s="237"/>
      <c r="R129" s="237"/>
      <c r="S129" s="237"/>
      <c r="T129" s="237"/>
      <c r="U129" s="293"/>
      <c r="V129" s="293">
        <f t="shared" si="47"/>
        <v>0</v>
      </c>
      <c r="W129" s="293">
        <f t="shared" si="47"/>
        <v>0</v>
      </c>
      <c r="X129" s="293"/>
      <c r="Y129" s="293">
        <f t="shared" si="48"/>
        <v>0</v>
      </c>
      <c r="Z129" s="294"/>
      <c r="AA129" s="295">
        <f t="shared" si="49"/>
        <v>0</v>
      </c>
      <c r="AB129" s="293">
        <f t="shared" si="50"/>
        <v>0</v>
      </c>
    </row>
    <row r="130" spans="1:28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45">
        <v>550</v>
      </c>
      <c r="G130" s="45">
        <f t="shared" si="43"/>
        <v>544.5</v>
      </c>
      <c r="H130" s="45">
        <f t="shared" si="43"/>
        <v>539.05499999999995</v>
      </c>
      <c r="I130" s="45"/>
      <c r="J130" s="45">
        <f t="shared" si="44"/>
        <v>533.61</v>
      </c>
      <c r="K130" s="277">
        <v>698</v>
      </c>
      <c r="L130" s="59">
        <f t="shared" si="45"/>
        <v>539.05499999999995</v>
      </c>
      <c r="M130" s="10">
        <f t="shared" si="46"/>
        <v>533.66444999999999</v>
      </c>
      <c r="O130" s="292">
        <v>45212</v>
      </c>
      <c r="P130" s="237" t="s">
        <v>214</v>
      </c>
      <c r="Q130" s="237" t="s">
        <v>133</v>
      </c>
      <c r="R130" s="237" t="s">
        <v>962</v>
      </c>
      <c r="S130" s="237" t="s">
        <v>217</v>
      </c>
      <c r="T130" s="237"/>
      <c r="U130" s="293">
        <v>150</v>
      </c>
      <c r="V130" s="293">
        <f t="shared" si="47"/>
        <v>148.5</v>
      </c>
      <c r="W130" s="293">
        <f t="shared" si="47"/>
        <v>147.01499999999999</v>
      </c>
      <c r="X130" s="293"/>
      <c r="Y130" s="293">
        <f t="shared" si="48"/>
        <v>141.13439999999997</v>
      </c>
      <c r="Z130" s="294">
        <v>736</v>
      </c>
      <c r="AA130" s="295">
        <f t="shared" si="49"/>
        <v>147.01499999999999</v>
      </c>
      <c r="AB130" s="293">
        <f>AA130*0.96</f>
        <v>141.13439999999997</v>
      </c>
    </row>
    <row r="131" spans="1:28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45">
        <v>42</v>
      </c>
      <c r="G131" s="45">
        <f t="shared" si="43"/>
        <v>41.58</v>
      </c>
      <c r="H131" s="45">
        <f t="shared" si="43"/>
        <v>41.164200000000001</v>
      </c>
      <c r="I131" s="45"/>
      <c r="J131" s="45">
        <f t="shared" si="44"/>
        <v>40.748399999999997</v>
      </c>
      <c r="K131" s="277">
        <v>698</v>
      </c>
      <c r="L131" s="59">
        <f t="shared" si="45"/>
        <v>41.164200000000001</v>
      </c>
      <c r="M131" s="10">
        <f t="shared" si="46"/>
        <v>40.752558000000001</v>
      </c>
      <c r="O131" s="292">
        <v>45215</v>
      </c>
      <c r="P131" s="237" t="s">
        <v>214</v>
      </c>
      <c r="Q131" s="237" t="s">
        <v>133</v>
      </c>
      <c r="R131" s="237" t="s">
        <v>962</v>
      </c>
      <c r="S131" s="237" t="s">
        <v>990</v>
      </c>
      <c r="T131" s="237"/>
      <c r="U131" s="293">
        <v>550</v>
      </c>
      <c r="V131" s="293">
        <f t="shared" si="47"/>
        <v>544.5</v>
      </c>
      <c r="W131" s="293">
        <f t="shared" si="47"/>
        <v>539.05499999999995</v>
      </c>
      <c r="X131" s="293">
        <v>270</v>
      </c>
      <c r="Y131" s="293">
        <f t="shared" si="48"/>
        <v>517.49279999999999</v>
      </c>
      <c r="Z131" s="294">
        <v>736</v>
      </c>
      <c r="AA131" s="295">
        <f t="shared" si="49"/>
        <v>269.05499999999995</v>
      </c>
      <c r="AB131" s="293">
        <f t="shared" si="50"/>
        <v>258.29279999999994</v>
      </c>
    </row>
    <row r="132" spans="1:28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45">
        <v>45</v>
      </c>
      <c r="G132" s="45">
        <f t="shared" si="43"/>
        <v>44.55</v>
      </c>
      <c r="H132" s="45">
        <f t="shared" si="43"/>
        <v>44.104499999999994</v>
      </c>
      <c r="I132" s="45"/>
      <c r="J132" s="45">
        <f t="shared" si="44"/>
        <v>43.658999999999999</v>
      </c>
      <c r="K132" s="277">
        <v>698</v>
      </c>
      <c r="L132" s="59">
        <f t="shared" si="45"/>
        <v>44.104499999999994</v>
      </c>
      <c r="M132" s="10">
        <f t="shared" si="46"/>
        <v>43.663454999999992</v>
      </c>
      <c r="O132" s="292">
        <v>45216</v>
      </c>
      <c r="P132" s="237" t="s">
        <v>214</v>
      </c>
      <c r="Q132" s="237" t="s">
        <v>133</v>
      </c>
      <c r="R132" s="237" t="s">
        <v>981</v>
      </c>
      <c r="S132" s="237" t="s">
        <v>118</v>
      </c>
      <c r="T132" s="237"/>
      <c r="U132" s="293">
        <v>340</v>
      </c>
      <c r="V132" s="293">
        <f t="shared" si="47"/>
        <v>336.6</v>
      </c>
      <c r="W132" s="293">
        <f t="shared" si="47"/>
        <v>333.23400000000004</v>
      </c>
      <c r="X132" s="293">
        <v>170</v>
      </c>
      <c r="Y132" s="293">
        <f t="shared" si="48"/>
        <v>319.90464000000003</v>
      </c>
      <c r="Z132" s="294">
        <v>736</v>
      </c>
      <c r="AA132" s="295">
        <f t="shared" si="49"/>
        <v>163.23400000000004</v>
      </c>
      <c r="AB132" s="293">
        <f t="shared" si="50"/>
        <v>156.70464000000004</v>
      </c>
    </row>
    <row r="133" spans="1:28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45">
        <v>150</v>
      </c>
      <c r="G133" s="45">
        <f t="shared" si="43"/>
        <v>148.5</v>
      </c>
      <c r="H133" s="45">
        <f>G133*0.99</f>
        <v>147.01499999999999</v>
      </c>
      <c r="I133" s="45"/>
      <c r="J133" s="45">
        <f>H133*0.96</f>
        <v>141.13439999999997</v>
      </c>
      <c r="K133" s="46"/>
      <c r="L133" s="59">
        <f>H133-I133</f>
        <v>147.01499999999999</v>
      </c>
      <c r="M133" s="10">
        <f>L133*0.96</f>
        <v>141.13439999999997</v>
      </c>
      <c r="O133" s="292">
        <v>45217</v>
      </c>
      <c r="P133" s="237" t="s">
        <v>214</v>
      </c>
      <c r="Q133" s="237" t="s">
        <v>133</v>
      </c>
      <c r="R133" s="237" t="s">
        <v>982</v>
      </c>
      <c r="S133" s="237" t="s">
        <v>179</v>
      </c>
      <c r="T133" s="237"/>
      <c r="U133" s="293">
        <v>150</v>
      </c>
      <c r="V133" s="293">
        <f t="shared" si="47"/>
        <v>148.5</v>
      </c>
      <c r="W133" s="293">
        <f t="shared" si="47"/>
        <v>147.01499999999999</v>
      </c>
      <c r="X133" s="293"/>
      <c r="Y133" s="293">
        <f t="shared" si="48"/>
        <v>141.13439999999997</v>
      </c>
      <c r="Z133" s="294">
        <v>736</v>
      </c>
      <c r="AA133" s="295">
        <f t="shared" si="49"/>
        <v>147.01499999999999</v>
      </c>
      <c r="AB133" s="293">
        <f t="shared" si="50"/>
        <v>141.13439999999997</v>
      </c>
    </row>
    <row r="134" spans="1:28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45">
        <v>270</v>
      </c>
      <c r="G134" s="45">
        <f>F134*0.99</f>
        <v>267.3</v>
      </c>
      <c r="H134" s="45">
        <f>G134*0.99</f>
        <v>264.62700000000001</v>
      </c>
      <c r="I134" s="45">
        <v>120</v>
      </c>
      <c r="J134" s="45">
        <f t="shared" ref="J134:J143" si="51">H134*0.96</f>
        <v>254.04192</v>
      </c>
      <c r="K134" s="46"/>
      <c r="L134" s="59">
        <f>H134-I134</f>
        <v>144.62700000000001</v>
      </c>
      <c r="M134" s="10">
        <f t="shared" ref="M134:M143" si="52">L134*0.96</f>
        <v>138.84192000000002</v>
      </c>
      <c r="O134" s="292"/>
      <c r="P134" s="237"/>
      <c r="Q134" s="237"/>
      <c r="R134" s="237"/>
      <c r="S134" s="237"/>
      <c r="T134" s="237"/>
      <c r="U134" s="293"/>
      <c r="V134" s="293">
        <f t="shared" si="47"/>
        <v>0</v>
      </c>
      <c r="W134" s="293">
        <f t="shared" si="47"/>
        <v>0</v>
      </c>
      <c r="X134" s="293"/>
      <c r="Y134" s="293">
        <f t="shared" si="48"/>
        <v>0</v>
      </c>
      <c r="Z134" s="294"/>
      <c r="AA134" s="295"/>
      <c r="AB134" s="293"/>
    </row>
    <row r="135" spans="1:28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45">
        <v>240</v>
      </c>
      <c r="G135" s="45">
        <f t="shared" ref="G135:H143" si="53">F135*0.99</f>
        <v>237.6</v>
      </c>
      <c r="H135" s="45">
        <f t="shared" si="53"/>
        <v>235.22399999999999</v>
      </c>
      <c r="I135" s="45">
        <v>100</v>
      </c>
      <c r="J135" s="45">
        <f t="shared" si="51"/>
        <v>225.81503999999998</v>
      </c>
      <c r="K135" s="46"/>
      <c r="L135" s="59">
        <f t="shared" ref="L135:L143" si="54">H135-I135</f>
        <v>135.22399999999999</v>
      </c>
      <c r="M135" s="10">
        <f t="shared" si="52"/>
        <v>129.81503999999998</v>
      </c>
      <c r="O135" s="292">
        <v>45218</v>
      </c>
      <c r="P135" s="237" t="s">
        <v>214</v>
      </c>
      <c r="Q135" s="237" t="s">
        <v>133</v>
      </c>
      <c r="R135" s="237" t="s">
        <v>962</v>
      </c>
      <c r="S135" s="237" t="s">
        <v>409</v>
      </c>
      <c r="T135" s="237"/>
      <c r="U135" s="293">
        <v>670</v>
      </c>
      <c r="V135" s="293">
        <f t="shared" si="47"/>
        <v>663.3</v>
      </c>
      <c r="W135" s="293">
        <f t="shared" si="47"/>
        <v>656.66699999999992</v>
      </c>
      <c r="X135" s="293">
        <v>330</v>
      </c>
      <c r="Y135" s="293">
        <f t="shared" si="48"/>
        <v>630.40031999999985</v>
      </c>
      <c r="Z135" s="294">
        <v>736</v>
      </c>
      <c r="AA135" s="295">
        <f t="shared" si="49"/>
        <v>326.66699999999992</v>
      </c>
      <c r="AB135" s="293">
        <f t="shared" si="50"/>
        <v>313.6003199999999</v>
      </c>
    </row>
    <row r="136" spans="1:28" x14ac:dyDescent="0.25">
      <c r="A136" s="287">
        <v>45194</v>
      </c>
      <c r="B136" s="204" t="s">
        <v>123</v>
      </c>
      <c r="C136" s="204" t="s">
        <v>213</v>
      </c>
      <c r="D136" s="204" t="s">
        <v>925</v>
      </c>
      <c r="E136" s="204"/>
      <c r="F136" s="288">
        <v>100</v>
      </c>
      <c r="G136" s="288">
        <f t="shared" si="53"/>
        <v>99</v>
      </c>
      <c r="H136" s="288">
        <f t="shared" si="53"/>
        <v>98.01</v>
      </c>
      <c r="I136" s="288"/>
      <c r="J136" s="288">
        <f t="shared" si="51"/>
        <v>94.089600000000004</v>
      </c>
      <c r="K136" s="289">
        <v>737</v>
      </c>
      <c r="L136" s="290">
        <f t="shared" si="54"/>
        <v>98.01</v>
      </c>
      <c r="M136" s="288">
        <f>L136*0.96</f>
        <v>94.089600000000004</v>
      </c>
      <c r="O136" s="292">
        <v>45218</v>
      </c>
      <c r="P136" s="237" t="s">
        <v>689</v>
      </c>
      <c r="Q136" s="237" t="s">
        <v>122</v>
      </c>
      <c r="R136" s="237" t="s">
        <v>962</v>
      </c>
      <c r="S136" s="237" t="s">
        <v>741</v>
      </c>
      <c r="T136" s="237"/>
      <c r="U136" s="293">
        <v>267</v>
      </c>
      <c r="V136" s="293">
        <f t="shared" si="47"/>
        <v>264.33</v>
      </c>
      <c r="W136" s="293">
        <f t="shared" si="47"/>
        <v>261.68669999999997</v>
      </c>
      <c r="X136" s="293">
        <v>100</v>
      </c>
      <c r="Y136" s="293">
        <f t="shared" si="48"/>
        <v>251.21923199999998</v>
      </c>
      <c r="Z136" s="294">
        <v>735</v>
      </c>
      <c r="AA136" s="295">
        <f t="shared" si="49"/>
        <v>161.68669999999997</v>
      </c>
      <c r="AB136" s="293">
        <f t="shared" si="50"/>
        <v>155.21923199999998</v>
      </c>
    </row>
    <row r="137" spans="1:28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45">
        <v>150</v>
      </c>
      <c r="G137" s="45">
        <f t="shared" si="53"/>
        <v>148.5</v>
      </c>
      <c r="H137" s="45">
        <f t="shared" si="53"/>
        <v>147.01499999999999</v>
      </c>
      <c r="I137" s="45"/>
      <c r="J137" s="45">
        <f t="shared" si="51"/>
        <v>141.13439999999997</v>
      </c>
      <c r="K137" s="46"/>
      <c r="L137" s="59">
        <f t="shared" si="54"/>
        <v>147.01499999999999</v>
      </c>
      <c r="M137" s="10">
        <f t="shared" si="52"/>
        <v>141.13439999999997</v>
      </c>
      <c r="O137" s="292">
        <v>45201</v>
      </c>
      <c r="P137" s="237" t="s">
        <v>989</v>
      </c>
      <c r="Q137" s="237" t="s">
        <v>213</v>
      </c>
      <c r="R137" s="237" t="s">
        <v>501</v>
      </c>
      <c r="S137" s="237"/>
      <c r="T137" s="237"/>
      <c r="U137" s="293">
        <v>100</v>
      </c>
      <c r="V137" s="293">
        <f t="shared" si="47"/>
        <v>99</v>
      </c>
      <c r="W137" s="293">
        <f t="shared" si="47"/>
        <v>98.01</v>
      </c>
      <c r="X137" s="293"/>
      <c r="Y137" s="293">
        <f t="shared" si="48"/>
        <v>94.089600000000004</v>
      </c>
      <c r="Z137" s="294">
        <v>737</v>
      </c>
      <c r="AA137" s="295">
        <f t="shared" si="49"/>
        <v>98.01</v>
      </c>
      <c r="AB137" s="293">
        <f t="shared" si="50"/>
        <v>94.089600000000004</v>
      </c>
    </row>
    <row r="138" spans="1:28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45">
        <v>150</v>
      </c>
      <c r="G138" s="45">
        <f t="shared" si="53"/>
        <v>148.5</v>
      </c>
      <c r="H138" s="45">
        <f t="shared" si="53"/>
        <v>147.01499999999999</v>
      </c>
      <c r="I138" s="45"/>
      <c r="J138" s="45">
        <f t="shared" si="51"/>
        <v>141.13439999999997</v>
      </c>
      <c r="K138" s="46"/>
      <c r="L138" s="59">
        <f t="shared" si="54"/>
        <v>147.01499999999999</v>
      </c>
      <c r="M138" s="10">
        <f t="shared" si="52"/>
        <v>141.13439999999997</v>
      </c>
      <c r="O138" s="44">
        <v>45223</v>
      </c>
      <c r="P138" s="38" t="s">
        <v>326</v>
      </c>
      <c r="Q138" s="38" t="s">
        <v>122</v>
      </c>
      <c r="R138" s="35" t="s">
        <v>962</v>
      </c>
      <c r="S138" s="35" t="s">
        <v>134</v>
      </c>
      <c r="T138" s="38"/>
      <c r="U138" s="45">
        <v>175</v>
      </c>
      <c r="V138" s="45">
        <f t="shared" si="47"/>
        <v>173.25</v>
      </c>
      <c r="W138" s="45">
        <f t="shared" si="47"/>
        <v>171.51750000000001</v>
      </c>
      <c r="X138" s="45"/>
      <c r="Y138" s="45">
        <f t="shared" ref="Y138:Y145" si="55">W138*0.96</f>
        <v>164.6568</v>
      </c>
      <c r="Z138" s="303">
        <v>749</v>
      </c>
      <c r="AA138" s="59">
        <f t="shared" si="49"/>
        <v>171.51750000000001</v>
      </c>
      <c r="AB138" s="10">
        <f t="shared" si="50"/>
        <v>164.6568</v>
      </c>
    </row>
    <row r="139" spans="1:28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45">
        <v>240</v>
      </c>
      <c r="G139" s="45">
        <f t="shared" si="53"/>
        <v>237.6</v>
      </c>
      <c r="H139" s="45">
        <f t="shared" si="53"/>
        <v>235.22399999999999</v>
      </c>
      <c r="I139" s="60">
        <v>100</v>
      </c>
      <c r="J139" s="45">
        <f t="shared" si="51"/>
        <v>225.81503999999998</v>
      </c>
      <c r="K139" s="46"/>
      <c r="L139" s="59">
        <f t="shared" si="54"/>
        <v>135.22399999999999</v>
      </c>
      <c r="M139" s="10">
        <f t="shared" si="52"/>
        <v>129.81503999999998</v>
      </c>
      <c r="O139" s="44">
        <v>45225</v>
      </c>
      <c r="P139" s="38" t="s">
        <v>214</v>
      </c>
      <c r="Q139" s="38" t="s">
        <v>133</v>
      </c>
      <c r="R139" s="35" t="s">
        <v>960</v>
      </c>
      <c r="S139" s="35" t="s">
        <v>179</v>
      </c>
      <c r="T139" s="38"/>
      <c r="U139" s="45">
        <v>340</v>
      </c>
      <c r="V139" s="45">
        <f t="shared" si="47"/>
        <v>336.6</v>
      </c>
      <c r="W139" s="45">
        <f t="shared" si="47"/>
        <v>333.23400000000004</v>
      </c>
      <c r="X139" s="45">
        <v>170</v>
      </c>
      <c r="Y139" s="45">
        <f t="shared" si="55"/>
        <v>319.90464000000003</v>
      </c>
      <c r="Z139" s="46">
        <v>750</v>
      </c>
      <c r="AA139" s="59">
        <f t="shared" si="49"/>
        <v>163.23400000000004</v>
      </c>
      <c r="AB139" s="10">
        <f>AA139*0.96</f>
        <v>156.70464000000004</v>
      </c>
    </row>
    <row r="140" spans="1:28" x14ac:dyDescent="0.25">
      <c r="A140" s="287">
        <v>45198</v>
      </c>
      <c r="B140" s="204" t="s">
        <v>946</v>
      </c>
      <c r="C140" s="204" t="s">
        <v>213</v>
      </c>
      <c r="D140" s="204"/>
      <c r="E140" s="204"/>
      <c r="F140" s="288">
        <v>100</v>
      </c>
      <c r="G140" s="288">
        <f t="shared" si="53"/>
        <v>99</v>
      </c>
      <c r="H140" s="288">
        <f t="shared" si="53"/>
        <v>98.01</v>
      </c>
      <c r="I140" s="291"/>
      <c r="J140" s="288">
        <f t="shared" si="51"/>
        <v>94.089600000000004</v>
      </c>
      <c r="K140" s="289">
        <v>737</v>
      </c>
      <c r="L140" s="290">
        <f t="shared" si="54"/>
        <v>98.01</v>
      </c>
      <c r="M140" s="288">
        <f t="shared" si="52"/>
        <v>94.089600000000004</v>
      </c>
      <c r="O140" s="44">
        <v>45227</v>
      </c>
      <c r="P140" s="38" t="s">
        <v>214</v>
      </c>
      <c r="Q140" s="38" t="s">
        <v>133</v>
      </c>
      <c r="R140" s="35" t="s">
        <v>962</v>
      </c>
      <c r="S140" s="35" t="s">
        <v>409</v>
      </c>
      <c r="T140" s="38"/>
      <c r="U140" s="45">
        <v>670</v>
      </c>
      <c r="V140" s="45">
        <f t="shared" si="47"/>
        <v>663.3</v>
      </c>
      <c r="W140" s="45">
        <f t="shared" si="47"/>
        <v>656.66699999999992</v>
      </c>
      <c r="X140" s="45"/>
      <c r="Y140" s="45">
        <f t="shared" si="55"/>
        <v>630.40031999999985</v>
      </c>
      <c r="Z140" s="46">
        <v>750</v>
      </c>
      <c r="AA140" s="59">
        <f t="shared" si="49"/>
        <v>656.66699999999992</v>
      </c>
      <c r="AB140" s="10">
        <f t="shared" si="50"/>
        <v>630.40031999999985</v>
      </c>
    </row>
    <row r="141" spans="1:28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45">
        <v>150</v>
      </c>
      <c r="G141" s="45">
        <f t="shared" si="53"/>
        <v>148.5</v>
      </c>
      <c r="H141" s="45">
        <f t="shared" si="53"/>
        <v>147.01499999999999</v>
      </c>
      <c r="I141" s="45"/>
      <c r="J141" s="45">
        <f t="shared" si="51"/>
        <v>141.13439999999997</v>
      </c>
      <c r="K141" s="46"/>
      <c r="L141" s="59">
        <f t="shared" si="54"/>
        <v>147.01499999999999</v>
      </c>
      <c r="M141" s="10">
        <f t="shared" si="52"/>
        <v>141.13439999999997</v>
      </c>
      <c r="O141" s="44">
        <v>45230</v>
      </c>
      <c r="P141" s="38" t="s">
        <v>12</v>
      </c>
      <c r="Q141" s="38" t="s">
        <v>122</v>
      </c>
      <c r="R141" s="35" t="s">
        <v>962</v>
      </c>
      <c r="S141" s="35" t="s">
        <v>1013</v>
      </c>
      <c r="T141" s="38"/>
      <c r="U141" s="45">
        <v>150</v>
      </c>
      <c r="V141" s="45">
        <f t="shared" si="47"/>
        <v>148.5</v>
      </c>
      <c r="W141" s="45">
        <f t="shared" si="47"/>
        <v>147.01499999999999</v>
      </c>
      <c r="X141" s="60"/>
      <c r="Y141" s="45">
        <f t="shared" si="55"/>
        <v>141.13439999999997</v>
      </c>
      <c r="Z141" s="303">
        <v>749</v>
      </c>
      <c r="AA141" s="59">
        <f t="shared" si="49"/>
        <v>147.01499999999999</v>
      </c>
      <c r="AB141" s="10">
        <f t="shared" si="50"/>
        <v>141.13439999999997</v>
      </c>
    </row>
    <row r="142" spans="1:28" x14ac:dyDescent="0.25">
      <c r="A142" s="44"/>
      <c r="B142" s="38"/>
      <c r="C142" s="38"/>
      <c r="D142" s="38"/>
      <c r="E142" s="38"/>
      <c r="F142" s="45"/>
      <c r="G142" s="45">
        <f t="shared" si="53"/>
        <v>0</v>
      </c>
      <c r="H142" s="45">
        <f t="shared" si="53"/>
        <v>0</v>
      </c>
      <c r="I142" s="38"/>
      <c r="J142" s="45">
        <f t="shared" si="51"/>
        <v>0</v>
      </c>
      <c r="K142" s="46"/>
      <c r="L142" s="59">
        <f t="shared" si="54"/>
        <v>0</v>
      </c>
      <c r="M142" s="10">
        <f t="shared" si="52"/>
        <v>0</v>
      </c>
      <c r="O142" s="44">
        <v>45230</v>
      </c>
      <c r="P142" s="38" t="s">
        <v>214</v>
      </c>
      <c r="Q142" s="38" t="s">
        <v>133</v>
      </c>
      <c r="R142" s="35" t="s">
        <v>962</v>
      </c>
      <c r="S142" s="35" t="s">
        <v>1013</v>
      </c>
      <c r="T142" s="38"/>
      <c r="U142" s="45">
        <v>150</v>
      </c>
      <c r="V142" s="45">
        <f t="shared" si="47"/>
        <v>148.5</v>
      </c>
      <c r="W142" s="45">
        <f t="shared" si="47"/>
        <v>147.01499999999999</v>
      </c>
      <c r="X142" s="60"/>
      <c r="Y142" s="45">
        <f t="shared" si="55"/>
        <v>141.13439999999997</v>
      </c>
      <c r="Z142" s="46">
        <v>750</v>
      </c>
      <c r="AA142" s="59">
        <f t="shared" si="49"/>
        <v>147.01499999999999</v>
      </c>
      <c r="AB142" s="10">
        <f t="shared" si="50"/>
        <v>141.13439999999997</v>
      </c>
    </row>
    <row r="143" spans="1:28" x14ac:dyDescent="0.25">
      <c r="A143" s="44"/>
      <c r="B143" s="38"/>
      <c r="C143" s="38"/>
      <c r="D143" s="38"/>
      <c r="E143" s="38"/>
      <c r="F143" s="45"/>
      <c r="G143" s="45">
        <f t="shared" si="53"/>
        <v>0</v>
      </c>
      <c r="H143" s="45">
        <f t="shared" si="53"/>
        <v>0</v>
      </c>
      <c r="I143" s="38"/>
      <c r="J143" s="45">
        <f t="shared" si="51"/>
        <v>0</v>
      </c>
      <c r="K143" s="46"/>
      <c r="L143" s="59">
        <f t="shared" si="54"/>
        <v>0</v>
      </c>
      <c r="M143" s="10">
        <f t="shared" si="52"/>
        <v>0</v>
      </c>
      <c r="O143" s="44">
        <v>45230</v>
      </c>
      <c r="P143" s="38" t="s">
        <v>743</v>
      </c>
      <c r="Q143" s="38" t="s">
        <v>109</v>
      </c>
      <c r="R143" s="38" t="s">
        <v>962</v>
      </c>
      <c r="S143" s="38" t="s">
        <v>1013</v>
      </c>
      <c r="T143" s="38"/>
      <c r="U143" s="45">
        <v>150</v>
      </c>
      <c r="V143" s="45">
        <f t="shared" si="47"/>
        <v>148.5</v>
      </c>
      <c r="W143" s="45">
        <f t="shared" si="47"/>
        <v>147.01499999999999</v>
      </c>
      <c r="X143" s="45"/>
      <c r="Y143" s="45">
        <f>W143*0.96</f>
        <v>141.13439999999997</v>
      </c>
      <c r="Z143" s="46">
        <v>753</v>
      </c>
      <c r="AA143" s="59">
        <f t="shared" si="49"/>
        <v>147.01499999999999</v>
      </c>
      <c r="AB143" s="10">
        <f t="shared" si="50"/>
        <v>141.13439999999997</v>
      </c>
    </row>
    <row r="144" spans="1:28" x14ac:dyDescent="0.25">
      <c r="A144" s="44"/>
      <c r="B144" s="38"/>
      <c r="C144" s="38"/>
      <c r="D144" s="38"/>
      <c r="E144" s="38"/>
      <c r="F144" s="45"/>
      <c r="G144" s="45"/>
      <c r="H144" s="45"/>
      <c r="I144" s="38"/>
      <c r="J144" s="45"/>
      <c r="K144" s="46"/>
      <c r="L144" s="46"/>
      <c r="M144" s="10">
        <f t="shared" ref="M144" si="56">L144*0.97</f>
        <v>0</v>
      </c>
      <c r="O144" s="44"/>
      <c r="P144" s="38"/>
      <c r="Q144" s="38"/>
      <c r="R144" s="38"/>
      <c r="S144" s="38"/>
      <c r="T144" s="38"/>
      <c r="U144" s="45"/>
      <c r="V144" s="45">
        <f t="shared" si="47"/>
        <v>0</v>
      </c>
      <c r="W144" s="45">
        <f t="shared" si="47"/>
        <v>0</v>
      </c>
      <c r="X144" s="38"/>
      <c r="Y144" s="45">
        <f t="shared" si="55"/>
        <v>0</v>
      </c>
      <c r="Z144" s="46"/>
      <c r="AA144" s="59">
        <f t="shared" si="49"/>
        <v>0</v>
      </c>
      <c r="AB144" s="10">
        <f t="shared" si="50"/>
        <v>0</v>
      </c>
    </row>
    <row r="145" spans="1:28" x14ac:dyDescent="0.25">
      <c r="A145" s="44"/>
      <c r="B145" s="38"/>
      <c r="C145" s="38"/>
      <c r="D145" s="38"/>
      <c r="E145" s="38"/>
      <c r="F145" s="12" t="s">
        <v>14</v>
      </c>
      <c r="G145" s="13">
        <f>SUM(G125:G144)</f>
        <v>2937.33</v>
      </c>
      <c r="H145" s="13"/>
      <c r="I145" s="13" t="s">
        <v>82</v>
      </c>
      <c r="J145" s="13">
        <f>SUM(J125:J144)</f>
        <v>2833.1621999999993</v>
      </c>
      <c r="K145" s="13"/>
      <c r="L145" s="13">
        <f>SUM(L125:L144)</f>
        <v>2487.9566999999997</v>
      </c>
      <c r="M145" s="13">
        <f>SUM(M125:M144)</f>
        <v>2427.1024829999992</v>
      </c>
      <c r="O145" s="44"/>
      <c r="P145" s="38"/>
      <c r="Q145" s="38"/>
      <c r="R145" s="38"/>
      <c r="S145" s="38"/>
      <c r="T145" s="38"/>
      <c r="U145" s="45"/>
      <c r="V145" s="45">
        <f t="shared" si="47"/>
        <v>0</v>
      </c>
      <c r="W145" s="45">
        <f t="shared" si="47"/>
        <v>0</v>
      </c>
      <c r="X145" s="38"/>
      <c r="Y145" s="45">
        <f t="shared" si="55"/>
        <v>0</v>
      </c>
      <c r="Z145" s="46"/>
      <c r="AA145" s="59">
        <f t="shared" si="49"/>
        <v>0</v>
      </c>
      <c r="AB145" s="10">
        <f t="shared" si="50"/>
        <v>0</v>
      </c>
    </row>
    <row r="146" spans="1:28" x14ac:dyDescent="0.25">
      <c r="A146" s="44"/>
      <c r="B146" s="38"/>
      <c r="C146" s="38"/>
      <c r="D146" s="38"/>
      <c r="E146" s="38"/>
      <c r="F146" s="12" t="s">
        <v>83</v>
      </c>
      <c r="G146" s="47">
        <f>G145*0.99</f>
        <v>2907.9566999999997</v>
      </c>
      <c r="H146" s="47"/>
      <c r="I146" s="8"/>
      <c r="J146" s="8"/>
      <c r="K146" s="10"/>
      <c r="L146" s="10"/>
      <c r="M146" s="10"/>
      <c r="O146" s="44"/>
      <c r="P146" s="38"/>
      <c r="Q146" s="38"/>
      <c r="R146" s="38"/>
      <c r="S146" s="38"/>
      <c r="T146" s="38"/>
      <c r="U146" s="45"/>
      <c r="V146" s="45"/>
      <c r="W146" s="45"/>
      <c r="X146" s="38"/>
      <c r="Y146" s="45"/>
      <c r="Z146" s="46"/>
      <c r="AA146" s="46"/>
      <c r="AB146" s="10"/>
    </row>
    <row r="147" spans="1:28" ht="15.75" x14ac:dyDescent="0.25">
      <c r="A147" s="37"/>
      <c r="B147" s="38"/>
      <c r="C147" s="38"/>
      <c r="D147" s="38"/>
      <c r="E147" s="38"/>
      <c r="F147" s="334" t="s">
        <v>18</v>
      </c>
      <c r="G147" s="335"/>
      <c r="H147" s="335"/>
      <c r="I147" s="336"/>
      <c r="J147" s="55"/>
      <c r="K147" s="42">
        <f>G146-J145</f>
        <v>74.794500000000426</v>
      </c>
      <c r="L147" s="61"/>
      <c r="M147" s="17"/>
      <c r="O147" s="44"/>
      <c r="P147" s="38"/>
      <c r="Q147" s="38"/>
      <c r="R147" s="38"/>
      <c r="S147" s="38"/>
      <c r="T147" s="38"/>
      <c r="U147" s="12" t="s">
        <v>14</v>
      </c>
      <c r="V147" s="13">
        <f>SUM(V126:V146)</f>
        <v>4734.1799999999994</v>
      </c>
      <c r="W147" s="13"/>
      <c r="X147" s="13" t="s">
        <v>82</v>
      </c>
      <c r="Y147" s="13">
        <f>SUM(Y126:Y146)</f>
        <v>4499.3646719999997</v>
      </c>
      <c r="Z147" s="13"/>
      <c r="AA147" s="13"/>
      <c r="AB147" s="13">
        <f>SUM(AB126:AB146)</f>
        <v>3174.5646719999991</v>
      </c>
    </row>
    <row r="148" spans="1:28" x14ac:dyDescent="0.25">
      <c r="O148" s="44"/>
      <c r="P148" s="38"/>
      <c r="Q148" s="38"/>
      <c r="R148" s="38"/>
      <c r="S148" s="38"/>
      <c r="T148" s="38"/>
      <c r="U148" s="12" t="s">
        <v>83</v>
      </c>
      <c r="V148" s="47">
        <f>V147*0.99</f>
        <v>4686.8381999999992</v>
      </c>
      <c r="W148" s="47"/>
      <c r="X148" s="8"/>
      <c r="Y148" s="8"/>
      <c r="Z148" s="10"/>
      <c r="AA148" s="10"/>
      <c r="AB148" s="10"/>
    </row>
    <row r="149" spans="1:28" ht="15.75" x14ac:dyDescent="0.25">
      <c r="O149" s="37"/>
      <c r="P149" s="38"/>
      <c r="Q149" s="38"/>
      <c r="R149" s="38"/>
      <c r="S149" s="38"/>
      <c r="T149" s="38"/>
      <c r="U149" s="334" t="s">
        <v>18</v>
      </c>
      <c r="V149" s="335"/>
      <c r="W149" s="335"/>
      <c r="X149" s="336"/>
      <c r="Y149" s="55"/>
      <c r="Z149" s="42">
        <f>V148-Y147</f>
        <v>187.47352799999953</v>
      </c>
      <c r="AA149" s="61"/>
      <c r="AB149" s="17"/>
    </row>
    <row r="153" spans="1:28" ht="26.25" x14ac:dyDescent="0.4">
      <c r="B153" s="333" t="s">
        <v>96</v>
      </c>
      <c r="C153" s="333"/>
      <c r="D153" s="333"/>
      <c r="E153" s="333"/>
    </row>
    <row r="154" spans="1:28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7</v>
      </c>
      <c r="G154" s="43" t="s">
        <v>78</v>
      </c>
      <c r="H154" s="43" t="s">
        <v>79</v>
      </c>
      <c r="I154" s="5" t="s">
        <v>28</v>
      </c>
      <c r="J154" s="5" t="s">
        <v>80</v>
      </c>
      <c r="K154" s="5" t="s">
        <v>10</v>
      </c>
      <c r="L154" s="5" t="s">
        <v>81</v>
      </c>
      <c r="M154" s="5" t="s">
        <v>41</v>
      </c>
    </row>
    <row r="155" spans="1:28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1" t="s">
        <v>217</v>
      </c>
      <c r="F155" s="45">
        <v>150</v>
      </c>
      <c r="G155" s="312">
        <f t="shared" ref="G155:H180" si="57">F155*0.99</f>
        <v>148.5</v>
      </c>
      <c r="H155" s="45">
        <f>G155*0.99</f>
        <v>147.01499999999999</v>
      </c>
      <c r="I155" s="45"/>
      <c r="J155" s="45">
        <f>G155*0.96</f>
        <v>142.56</v>
      </c>
      <c r="K155" s="46">
        <v>774</v>
      </c>
      <c r="L155" s="59">
        <f>H155-I155</f>
        <v>147.01499999999999</v>
      </c>
      <c r="M155" s="10">
        <f>L155*0.96</f>
        <v>141.13439999999997</v>
      </c>
      <c r="P155" s="333" t="s">
        <v>0</v>
      </c>
      <c r="Q155" s="333"/>
      <c r="R155" s="333"/>
      <c r="S155" s="333"/>
      <c r="T155" s="333"/>
    </row>
    <row r="156" spans="1:28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45">
        <v>200</v>
      </c>
      <c r="G156" s="45">
        <f t="shared" si="57"/>
        <v>198</v>
      </c>
      <c r="H156" s="45">
        <f t="shared" si="57"/>
        <v>196.02</v>
      </c>
      <c r="I156" s="45"/>
      <c r="J156" s="45">
        <f t="shared" ref="J156:J180" si="58">G156*0.96</f>
        <v>190.07999999999998</v>
      </c>
      <c r="K156" s="181">
        <v>772</v>
      </c>
      <c r="L156" s="59">
        <f t="shared" ref="L156:L180" si="59">H156-I156</f>
        <v>196.02</v>
      </c>
      <c r="M156" s="10">
        <f t="shared" ref="M156:M180" si="60">L156*0.96</f>
        <v>188.17920000000001</v>
      </c>
      <c r="O156" s="5" t="s">
        <v>1</v>
      </c>
      <c r="P156" s="5" t="s">
        <v>2</v>
      </c>
      <c r="Q156" s="5" t="s">
        <v>3</v>
      </c>
      <c r="R156" s="5" t="s">
        <v>4</v>
      </c>
      <c r="S156" s="5" t="s">
        <v>5</v>
      </c>
      <c r="T156" s="5" t="s">
        <v>6</v>
      </c>
      <c r="U156" s="5" t="s">
        <v>7</v>
      </c>
      <c r="V156" s="43" t="s">
        <v>78</v>
      </c>
      <c r="W156" s="43" t="s">
        <v>79</v>
      </c>
      <c r="X156" s="5" t="s">
        <v>28</v>
      </c>
      <c r="Y156" s="5" t="s">
        <v>80</v>
      </c>
      <c r="Z156" s="5" t="s">
        <v>10</v>
      </c>
      <c r="AA156" s="5" t="s">
        <v>81</v>
      </c>
      <c r="AB156" s="5" t="s">
        <v>41</v>
      </c>
    </row>
    <row r="157" spans="1:28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45">
        <v>970</v>
      </c>
      <c r="G157" s="45">
        <f t="shared" si="57"/>
        <v>960.3</v>
      </c>
      <c r="H157" s="45">
        <f t="shared" si="57"/>
        <v>950.697</v>
      </c>
      <c r="I157" s="45">
        <v>470</v>
      </c>
      <c r="J157" s="45">
        <f t="shared" si="58"/>
        <v>921.88799999999992</v>
      </c>
      <c r="K157" s="310">
        <v>771</v>
      </c>
      <c r="L157" s="59">
        <f t="shared" si="59"/>
        <v>480.697</v>
      </c>
      <c r="M157" s="10">
        <f t="shared" si="60"/>
        <v>461.46911999999998</v>
      </c>
      <c r="O157" s="44">
        <v>45264</v>
      </c>
      <c r="P157" s="38" t="s">
        <v>214</v>
      </c>
      <c r="Q157" s="38" t="s">
        <v>1095</v>
      </c>
      <c r="R157" s="38" t="s">
        <v>179</v>
      </c>
      <c r="S157" s="38" t="s">
        <v>261</v>
      </c>
      <c r="T157" s="38"/>
      <c r="U157" s="45">
        <v>240</v>
      </c>
      <c r="V157" s="45">
        <f t="shared" ref="V157:W181" si="61">U157*0.99</f>
        <v>237.6</v>
      </c>
      <c r="W157" s="45">
        <f t="shared" si="61"/>
        <v>235.22399999999999</v>
      </c>
      <c r="X157" s="45">
        <v>100</v>
      </c>
      <c r="Y157" s="45">
        <f>V157*0.98</f>
        <v>232.84799999999998</v>
      </c>
      <c r="Z157" s="46"/>
      <c r="AA157" s="59">
        <f>W157-X157</f>
        <v>135.22399999999999</v>
      </c>
      <c r="AB157" s="10">
        <f>AA157*0.99</f>
        <v>133.87175999999999</v>
      </c>
    </row>
    <row r="158" spans="1:28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45">
        <v>550</v>
      </c>
      <c r="G158" s="312">
        <f t="shared" si="57"/>
        <v>544.5</v>
      </c>
      <c r="H158" s="45">
        <f t="shared" si="57"/>
        <v>539.05499999999995</v>
      </c>
      <c r="I158" s="45">
        <v>270</v>
      </c>
      <c r="J158" s="45">
        <f t="shared" si="58"/>
        <v>522.72</v>
      </c>
      <c r="K158" s="46">
        <v>774</v>
      </c>
      <c r="L158" s="59">
        <f t="shared" si="59"/>
        <v>269.05499999999995</v>
      </c>
      <c r="M158" s="10">
        <f t="shared" si="60"/>
        <v>258.29279999999994</v>
      </c>
      <c r="O158" s="44">
        <v>45264</v>
      </c>
      <c r="P158" s="38" t="s">
        <v>326</v>
      </c>
      <c r="Q158" s="38" t="s">
        <v>122</v>
      </c>
      <c r="R158" s="38" t="s">
        <v>179</v>
      </c>
      <c r="S158" s="38" t="s">
        <v>261</v>
      </c>
      <c r="T158" s="38"/>
      <c r="U158" s="45">
        <v>240</v>
      </c>
      <c r="V158" s="45">
        <f t="shared" si="61"/>
        <v>237.6</v>
      </c>
      <c r="W158" s="45">
        <f t="shared" si="61"/>
        <v>235.22399999999999</v>
      </c>
      <c r="X158" s="45">
        <v>100</v>
      </c>
      <c r="Y158" s="45">
        <f t="shared" ref="Y158:Y181" si="62">V158*0.98</f>
        <v>232.84799999999998</v>
      </c>
      <c r="Z158" s="46"/>
      <c r="AA158" s="59">
        <f t="shared" ref="AA158:AA181" si="63">W158-X158</f>
        <v>135.22399999999999</v>
      </c>
      <c r="AB158" s="10">
        <f t="shared" ref="AB158:AB171" si="64">AA158*0.99</f>
        <v>133.87175999999999</v>
      </c>
    </row>
    <row r="159" spans="1:28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45">
        <v>340</v>
      </c>
      <c r="G159" s="312">
        <f t="shared" si="57"/>
        <v>336.6</v>
      </c>
      <c r="H159" s="45">
        <f t="shared" si="57"/>
        <v>333.23400000000004</v>
      </c>
      <c r="I159" s="45">
        <v>170</v>
      </c>
      <c r="J159" s="45">
        <f t="shared" si="58"/>
        <v>323.13600000000002</v>
      </c>
      <c r="K159" s="46">
        <v>774</v>
      </c>
      <c r="L159" s="59">
        <f t="shared" si="59"/>
        <v>163.23400000000004</v>
      </c>
      <c r="M159" s="10">
        <f t="shared" si="60"/>
        <v>156.70464000000004</v>
      </c>
      <c r="O159" s="44">
        <v>45265</v>
      </c>
      <c r="P159" s="38" t="s">
        <v>214</v>
      </c>
      <c r="Q159" s="38" t="s">
        <v>133</v>
      </c>
      <c r="R159" s="38" t="s">
        <v>179</v>
      </c>
      <c r="S159" s="38" t="s">
        <v>982</v>
      </c>
      <c r="T159" s="38"/>
      <c r="U159" s="45">
        <v>140</v>
      </c>
      <c r="V159" s="45">
        <f t="shared" si="61"/>
        <v>138.6</v>
      </c>
      <c r="W159" s="45">
        <f t="shared" si="61"/>
        <v>137.214</v>
      </c>
      <c r="X159" s="45"/>
      <c r="Y159" s="45">
        <f t="shared" si="62"/>
        <v>135.828</v>
      </c>
      <c r="Z159" s="46"/>
      <c r="AA159" s="59">
        <f t="shared" si="63"/>
        <v>137.214</v>
      </c>
      <c r="AB159" s="10">
        <f t="shared" si="64"/>
        <v>135.84186</v>
      </c>
    </row>
    <row r="160" spans="1:28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45">
        <v>150</v>
      </c>
      <c r="G160" s="45">
        <f t="shared" si="57"/>
        <v>148.5</v>
      </c>
      <c r="H160" s="45">
        <f t="shared" si="57"/>
        <v>147.01499999999999</v>
      </c>
      <c r="I160" s="45"/>
      <c r="J160" s="45">
        <f t="shared" si="58"/>
        <v>142.56</v>
      </c>
      <c r="K160" s="310">
        <v>771</v>
      </c>
      <c r="L160" s="59">
        <f t="shared" si="59"/>
        <v>147.01499999999999</v>
      </c>
      <c r="M160" s="10">
        <f t="shared" si="60"/>
        <v>141.13439999999997</v>
      </c>
      <c r="O160" s="44">
        <v>45267</v>
      </c>
      <c r="P160" s="38" t="s">
        <v>743</v>
      </c>
      <c r="Q160" s="38" t="s">
        <v>109</v>
      </c>
      <c r="R160" s="38" t="s">
        <v>1113</v>
      </c>
      <c r="S160" s="38" t="s">
        <v>179</v>
      </c>
      <c r="T160" s="38"/>
      <c r="U160" s="45">
        <v>370</v>
      </c>
      <c r="V160" s="45">
        <f t="shared" si="61"/>
        <v>366.3</v>
      </c>
      <c r="W160" s="45">
        <f t="shared" si="61"/>
        <v>362.637</v>
      </c>
      <c r="X160" s="45"/>
      <c r="Y160" s="45">
        <f t="shared" si="62"/>
        <v>358.97399999999999</v>
      </c>
      <c r="Z160" s="46"/>
      <c r="AA160" s="59">
        <f t="shared" si="63"/>
        <v>362.637</v>
      </c>
      <c r="AB160" s="10">
        <f t="shared" si="64"/>
        <v>359.01062999999999</v>
      </c>
    </row>
    <row r="161" spans="1:28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45">
        <v>270</v>
      </c>
      <c r="G161" s="312">
        <f t="shared" si="57"/>
        <v>267.3</v>
      </c>
      <c r="H161" s="45">
        <f t="shared" si="57"/>
        <v>264.62700000000001</v>
      </c>
      <c r="I161" s="45">
        <v>100</v>
      </c>
      <c r="J161" s="45">
        <f t="shared" si="58"/>
        <v>256.608</v>
      </c>
      <c r="K161" s="46">
        <v>774</v>
      </c>
      <c r="L161" s="59">
        <f t="shared" si="59"/>
        <v>164.62700000000001</v>
      </c>
      <c r="M161" s="10">
        <f t="shared" si="60"/>
        <v>158.04192</v>
      </c>
      <c r="O161" s="44">
        <v>45267</v>
      </c>
      <c r="P161" s="38" t="s">
        <v>870</v>
      </c>
      <c r="Q161" s="38" t="s">
        <v>122</v>
      </c>
      <c r="R161" s="38" t="s">
        <v>179</v>
      </c>
      <c r="S161" s="38" t="s">
        <v>217</v>
      </c>
      <c r="T161" s="38"/>
      <c r="U161" s="45">
        <v>140</v>
      </c>
      <c r="V161" s="45">
        <f t="shared" si="61"/>
        <v>138.6</v>
      </c>
      <c r="W161" s="45">
        <f t="shared" si="61"/>
        <v>137.214</v>
      </c>
      <c r="X161" s="45"/>
      <c r="Y161" s="45">
        <f t="shared" si="62"/>
        <v>135.828</v>
      </c>
      <c r="Z161" s="46"/>
      <c r="AA161" s="59">
        <f t="shared" si="63"/>
        <v>137.214</v>
      </c>
      <c r="AB161" s="10">
        <f t="shared" si="64"/>
        <v>135.84186</v>
      </c>
    </row>
    <row r="162" spans="1:28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45">
        <v>150</v>
      </c>
      <c r="G162" s="312">
        <f t="shared" si="57"/>
        <v>148.5</v>
      </c>
      <c r="H162" s="45">
        <f t="shared" si="57"/>
        <v>147.01499999999999</v>
      </c>
      <c r="I162" s="45"/>
      <c r="J162" s="45">
        <f t="shared" si="58"/>
        <v>142.56</v>
      </c>
      <c r="K162" s="46">
        <v>774</v>
      </c>
      <c r="L162" s="59">
        <f t="shared" si="59"/>
        <v>147.01499999999999</v>
      </c>
      <c r="M162" s="10">
        <f t="shared" si="60"/>
        <v>141.13439999999997</v>
      </c>
      <c r="O162" s="44"/>
      <c r="P162" s="38"/>
      <c r="Q162" s="38"/>
      <c r="R162" s="38"/>
      <c r="S162" s="38"/>
      <c r="T162" s="38"/>
      <c r="U162" s="45"/>
      <c r="V162" s="45"/>
      <c r="W162" s="45"/>
      <c r="X162" s="45"/>
      <c r="Y162" s="45"/>
      <c r="Z162" s="46"/>
      <c r="AA162" s="59"/>
      <c r="AB162" s="10"/>
    </row>
    <row r="163" spans="1:28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45">
        <v>340</v>
      </c>
      <c r="G163" s="45">
        <f t="shared" si="57"/>
        <v>336.6</v>
      </c>
      <c r="H163" s="45">
        <f t="shared" si="57"/>
        <v>333.23400000000004</v>
      </c>
      <c r="I163" s="45">
        <v>120</v>
      </c>
      <c r="J163" s="45">
        <f t="shared" si="58"/>
        <v>323.13600000000002</v>
      </c>
      <c r="K163" s="310">
        <v>771</v>
      </c>
      <c r="L163" s="59">
        <f t="shared" si="59"/>
        <v>213.23400000000004</v>
      </c>
      <c r="M163" s="10">
        <f t="shared" si="60"/>
        <v>204.70464000000004</v>
      </c>
      <c r="O163" s="44"/>
      <c r="P163" s="38"/>
      <c r="Q163" s="38"/>
      <c r="R163" s="38"/>
      <c r="S163" s="38"/>
      <c r="T163" s="38"/>
      <c r="U163" s="45"/>
      <c r="V163" s="45">
        <f t="shared" si="61"/>
        <v>0</v>
      </c>
      <c r="W163" s="45">
        <f t="shared" si="61"/>
        <v>0</v>
      </c>
      <c r="X163" s="45"/>
      <c r="Y163" s="45">
        <f t="shared" si="62"/>
        <v>0</v>
      </c>
      <c r="Z163" s="46"/>
      <c r="AA163" s="59">
        <f t="shared" si="63"/>
        <v>0</v>
      </c>
      <c r="AB163" s="10">
        <f t="shared" si="64"/>
        <v>0</v>
      </c>
    </row>
    <row r="164" spans="1:28" x14ac:dyDescent="0.25">
      <c r="A164" s="44">
        <v>45245</v>
      </c>
      <c r="B164" s="38" t="s">
        <v>689</v>
      </c>
      <c r="C164" s="38" t="s">
        <v>122</v>
      </c>
      <c r="D164" s="38" t="s">
        <v>1051</v>
      </c>
      <c r="E164" s="38" t="s">
        <v>962</v>
      </c>
      <c r="F164" s="45">
        <v>340</v>
      </c>
      <c r="G164" s="312">
        <f t="shared" si="57"/>
        <v>336.6</v>
      </c>
      <c r="H164" s="45">
        <f t="shared" si="57"/>
        <v>333.23400000000004</v>
      </c>
      <c r="I164" s="45">
        <v>170</v>
      </c>
      <c r="J164" s="45">
        <f t="shared" si="58"/>
        <v>323.13600000000002</v>
      </c>
      <c r="K164" s="46">
        <v>774</v>
      </c>
      <c r="L164" s="59">
        <f t="shared" si="59"/>
        <v>163.23400000000004</v>
      </c>
      <c r="M164" s="10">
        <f t="shared" si="60"/>
        <v>156.70464000000004</v>
      </c>
      <c r="O164" s="44"/>
      <c r="P164" s="38"/>
      <c r="Q164" s="38"/>
      <c r="R164" s="38"/>
      <c r="S164" s="38"/>
      <c r="T164" s="38"/>
      <c r="U164" s="45"/>
      <c r="V164" s="45">
        <f t="shared" si="61"/>
        <v>0</v>
      </c>
      <c r="W164" s="45">
        <f t="shared" si="61"/>
        <v>0</v>
      </c>
      <c r="X164" s="45"/>
      <c r="Y164" s="45">
        <f t="shared" si="62"/>
        <v>0</v>
      </c>
      <c r="Z164" s="46"/>
      <c r="AA164" s="59">
        <f t="shared" si="63"/>
        <v>0</v>
      </c>
      <c r="AB164" s="10">
        <f t="shared" si="64"/>
        <v>0</v>
      </c>
    </row>
    <row r="165" spans="1:28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45">
        <v>200</v>
      </c>
      <c r="G165" s="45">
        <f t="shared" si="57"/>
        <v>198</v>
      </c>
      <c r="H165" s="45">
        <f t="shared" si="57"/>
        <v>196.02</v>
      </c>
      <c r="I165" s="45"/>
      <c r="J165" s="45">
        <f t="shared" si="58"/>
        <v>190.07999999999998</v>
      </c>
      <c r="K165" s="181">
        <v>772</v>
      </c>
      <c r="L165" s="59">
        <f t="shared" si="59"/>
        <v>196.02</v>
      </c>
      <c r="M165" s="10">
        <f t="shared" si="60"/>
        <v>188.17920000000001</v>
      </c>
      <c r="O165" s="44"/>
      <c r="P165" s="38"/>
      <c r="Q165" s="38"/>
      <c r="R165" s="38"/>
      <c r="S165" s="38"/>
      <c r="T165" s="38"/>
      <c r="U165" s="45"/>
      <c r="V165" s="45">
        <f t="shared" si="61"/>
        <v>0</v>
      </c>
      <c r="W165" s="45">
        <f t="shared" si="61"/>
        <v>0</v>
      </c>
      <c r="X165" s="45"/>
      <c r="Y165" s="45">
        <f t="shared" si="62"/>
        <v>0</v>
      </c>
      <c r="Z165" s="46"/>
      <c r="AA165" s="59">
        <f t="shared" si="63"/>
        <v>0</v>
      </c>
      <c r="AB165" s="10">
        <f t="shared" si="64"/>
        <v>0</v>
      </c>
    </row>
    <row r="166" spans="1:28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45">
        <v>175</v>
      </c>
      <c r="G166" s="45">
        <f t="shared" si="57"/>
        <v>173.25</v>
      </c>
      <c r="H166" s="45">
        <f t="shared" si="57"/>
        <v>171.51750000000001</v>
      </c>
      <c r="I166" s="45"/>
      <c r="J166" s="45">
        <f t="shared" si="58"/>
        <v>166.32</v>
      </c>
      <c r="K166" s="181">
        <v>772</v>
      </c>
      <c r="L166" s="59">
        <f t="shared" si="59"/>
        <v>171.51750000000001</v>
      </c>
      <c r="M166" s="10">
        <f t="shared" si="60"/>
        <v>164.6568</v>
      </c>
      <c r="O166" s="44"/>
      <c r="P166" s="38"/>
      <c r="Q166" s="38"/>
      <c r="R166" s="38"/>
      <c r="S166" s="38"/>
      <c r="T166" s="38"/>
      <c r="U166" s="45"/>
      <c r="V166" s="45">
        <f t="shared" si="61"/>
        <v>0</v>
      </c>
      <c r="W166" s="45">
        <f t="shared" si="61"/>
        <v>0</v>
      </c>
      <c r="X166" s="45"/>
      <c r="Y166" s="45">
        <f t="shared" si="62"/>
        <v>0</v>
      </c>
      <c r="Z166" s="46"/>
      <c r="AA166" s="59">
        <f t="shared" si="63"/>
        <v>0</v>
      </c>
      <c r="AB166" s="10">
        <f t="shared" si="64"/>
        <v>0</v>
      </c>
    </row>
    <row r="167" spans="1:28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45">
        <v>270</v>
      </c>
      <c r="G167" s="312">
        <f t="shared" si="57"/>
        <v>267.3</v>
      </c>
      <c r="H167" s="45">
        <f t="shared" si="57"/>
        <v>264.62700000000001</v>
      </c>
      <c r="I167" s="45">
        <v>120</v>
      </c>
      <c r="J167" s="45">
        <f t="shared" si="58"/>
        <v>256.608</v>
      </c>
      <c r="K167" s="46">
        <v>774</v>
      </c>
      <c r="L167" s="59">
        <f t="shared" si="59"/>
        <v>144.62700000000001</v>
      </c>
      <c r="M167" s="10">
        <f t="shared" si="60"/>
        <v>138.84192000000002</v>
      </c>
      <c r="O167" s="44"/>
      <c r="P167" s="38"/>
      <c r="Q167" s="38"/>
      <c r="R167" s="38"/>
      <c r="S167" s="38"/>
      <c r="T167" s="38"/>
      <c r="U167" s="45"/>
      <c r="V167" s="45">
        <f t="shared" si="61"/>
        <v>0</v>
      </c>
      <c r="W167" s="45">
        <f t="shared" si="61"/>
        <v>0</v>
      </c>
      <c r="X167" s="45"/>
      <c r="Y167" s="45">
        <f t="shared" si="62"/>
        <v>0</v>
      </c>
      <c r="Z167" s="46"/>
      <c r="AA167" s="59">
        <f t="shared" si="63"/>
        <v>0</v>
      </c>
      <c r="AB167" s="10">
        <f t="shared" si="64"/>
        <v>0</v>
      </c>
    </row>
    <row r="168" spans="1:28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45">
        <v>270</v>
      </c>
      <c r="G168" s="312">
        <f t="shared" si="57"/>
        <v>267.3</v>
      </c>
      <c r="H168" s="45">
        <f t="shared" si="57"/>
        <v>264.62700000000001</v>
      </c>
      <c r="I168" s="45">
        <v>100</v>
      </c>
      <c r="J168" s="45">
        <f t="shared" si="58"/>
        <v>256.608</v>
      </c>
      <c r="K168" s="46">
        <v>774</v>
      </c>
      <c r="L168" s="59">
        <f t="shared" si="59"/>
        <v>164.62700000000001</v>
      </c>
      <c r="M168" s="10">
        <f t="shared" si="60"/>
        <v>158.04192</v>
      </c>
      <c r="O168" s="44"/>
      <c r="P168" s="38"/>
      <c r="Q168" s="38"/>
      <c r="R168" s="38"/>
      <c r="S168" s="38"/>
      <c r="T168" s="38"/>
      <c r="U168" s="45"/>
      <c r="V168" s="45">
        <f t="shared" si="61"/>
        <v>0</v>
      </c>
      <c r="W168" s="45">
        <f t="shared" si="61"/>
        <v>0</v>
      </c>
      <c r="X168" s="45"/>
      <c r="Y168" s="45">
        <f t="shared" si="62"/>
        <v>0</v>
      </c>
      <c r="Z168" s="46"/>
      <c r="AA168" s="59">
        <f t="shared" si="63"/>
        <v>0</v>
      </c>
      <c r="AB168" s="10">
        <f t="shared" si="64"/>
        <v>0</v>
      </c>
    </row>
    <row r="169" spans="1:28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45">
        <v>240</v>
      </c>
      <c r="G169" s="45">
        <f t="shared" si="57"/>
        <v>237.6</v>
      </c>
      <c r="H169" s="45">
        <f t="shared" si="57"/>
        <v>235.22399999999999</v>
      </c>
      <c r="I169" s="45">
        <v>100</v>
      </c>
      <c r="J169" s="45">
        <f t="shared" si="58"/>
        <v>228.09599999999998</v>
      </c>
      <c r="K169" s="310">
        <v>771</v>
      </c>
      <c r="L169" s="59">
        <f t="shared" si="59"/>
        <v>135.22399999999999</v>
      </c>
      <c r="M169" s="10">
        <f t="shared" si="60"/>
        <v>129.81503999999998</v>
      </c>
      <c r="O169" s="44"/>
      <c r="P169" s="38"/>
      <c r="Q169" s="38"/>
      <c r="R169" s="38"/>
      <c r="S169" s="38"/>
      <c r="T169" s="38"/>
      <c r="U169" s="45"/>
      <c r="V169" s="45">
        <f t="shared" si="61"/>
        <v>0</v>
      </c>
      <c r="W169" s="45">
        <f t="shared" si="61"/>
        <v>0</v>
      </c>
      <c r="X169" s="45"/>
      <c r="Y169" s="45">
        <f t="shared" si="62"/>
        <v>0</v>
      </c>
      <c r="Z169" s="46"/>
      <c r="AA169" s="59">
        <f t="shared" si="63"/>
        <v>0</v>
      </c>
      <c r="AB169" s="10">
        <f t="shared" si="64"/>
        <v>0</v>
      </c>
    </row>
    <row r="170" spans="1:28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45">
        <v>580</v>
      </c>
      <c r="G170" s="45">
        <f t="shared" si="57"/>
        <v>574.20000000000005</v>
      </c>
      <c r="H170" s="45">
        <f t="shared" si="57"/>
        <v>568.45800000000008</v>
      </c>
      <c r="I170" s="60">
        <v>290</v>
      </c>
      <c r="J170" s="45">
        <f t="shared" si="58"/>
        <v>551.23199999999997</v>
      </c>
      <c r="K170" s="46">
        <v>788</v>
      </c>
      <c r="L170" s="59">
        <f t="shared" si="59"/>
        <v>278.45800000000008</v>
      </c>
      <c r="M170" s="10">
        <f t="shared" si="60"/>
        <v>267.31968000000006</v>
      </c>
      <c r="O170" s="44"/>
      <c r="P170" s="38"/>
      <c r="Q170" s="38"/>
      <c r="R170" s="38"/>
      <c r="S170" s="38"/>
      <c r="T170" s="38"/>
      <c r="U170" s="45"/>
      <c r="V170" s="45">
        <f t="shared" si="61"/>
        <v>0</v>
      </c>
      <c r="W170" s="45">
        <f t="shared" si="61"/>
        <v>0</v>
      </c>
      <c r="X170" s="45"/>
      <c r="Y170" s="45">
        <f t="shared" si="62"/>
        <v>0</v>
      </c>
      <c r="Z170" s="46"/>
      <c r="AA170" s="59">
        <f t="shared" si="63"/>
        <v>0</v>
      </c>
      <c r="AB170" s="10">
        <f t="shared" si="64"/>
        <v>0</v>
      </c>
    </row>
    <row r="171" spans="1:28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45">
        <v>200</v>
      </c>
      <c r="G171" s="45">
        <f t="shared" si="57"/>
        <v>198</v>
      </c>
      <c r="H171" s="45">
        <f t="shared" si="57"/>
        <v>196.02</v>
      </c>
      <c r="I171" s="60"/>
      <c r="J171" s="45">
        <f t="shared" si="58"/>
        <v>190.07999999999998</v>
      </c>
      <c r="K171" s="46">
        <v>786</v>
      </c>
      <c r="L171" s="59">
        <f t="shared" si="59"/>
        <v>196.02</v>
      </c>
      <c r="M171" s="10">
        <f t="shared" si="60"/>
        <v>188.17920000000001</v>
      </c>
      <c r="O171" s="44"/>
      <c r="P171" s="38"/>
      <c r="Q171" s="38"/>
      <c r="R171" s="38"/>
      <c r="S171" s="38"/>
      <c r="T171" s="38"/>
      <c r="U171" s="45"/>
      <c r="V171" s="45">
        <f t="shared" si="61"/>
        <v>0</v>
      </c>
      <c r="W171" s="45">
        <f t="shared" si="61"/>
        <v>0</v>
      </c>
      <c r="X171" s="45"/>
      <c r="Y171" s="45">
        <f t="shared" si="62"/>
        <v>0</v>
      </c>
      <c r="Z171" s="46"/>
      <c r="AA171" s="59">
        <f t="shared" si="63"/>
        <v>0</v>
      </c>
      <c r="AB171" s="10">
        <f t="shared" si="64"/>
        <v>0</v>
      </c>
    </row>
    <row r="172" spans="1:28" x14ac:dyDescent="0.25">
      <c r="A172" s="44">
        <v>45253</v>
      </c>
      <c r="B172" s="38" t="s">
        <v>214</v>
      </c>
      <c r="C172" s="38" t="s">
        <v>133</v>
      </c>
      <c r="D172" s="38" t="s">
        <v>1051</v>
      </c>
      <c r="E172" s="38" t="s">
        <v>962</v>
      </c>
      <c r="F172" s="45">
        <v>340</v>
      </c>
      <c r="G172" s="45">
        <f t="shared" si="57"/>
        <v>336.6</v>
      </c>
      <c r="H172" s="45">
        <f t="shared" si="57"/>
        <v>333.23400000000004</v>
      </c>
      <c r="I172" s="45">
        <v>170</v>
      </c>
      <c r="J172" s="45">
        <f t="shared" si="58"/>
        <v>323.13600000000002</v>
      </c>
      <c r="K172" s="46">
        <v>788</v>
      </c>
      <c r="L172" s="59">
        <f t="shared" si="59"/>
        <v>163.23400000000004</v>
      </c>
      <c r="M172" s="10">
        <f t="shared" si="60"/>
        <v>156.70464000000004</v>
      </c>
      <c r="O172" s="44"/>
      <c r="P172" s="38"/>
      <c r="Q172" s="38"/>
      <c r="R172" s="38"/>
      <c r="S172" s="38"/>
      <c r="T172" s="38"/>
      <c r="U172" s="45"/>
      <c r="V172" s="45">
        <f t="shared" si="61"/>
        <v>0</v>
      </c>
      <c r="W172" s="45">
        <f t="shared" si="61"/>
        <v>0</v>
      </c>
      <c r="X172" s="60"/>
      <c r="Y172" s="45">
        <f t="shared" si="62"/>
        <v>0</v>
      </c>
      <c r="Z172" s="46"/>
      <c r="AA172" s="59">
        <f t="shared" si="63"/>
        <v>0</v>
      </c>
      <c r="AB172" s="10">
        <f>AA172*0.99</f>
        <v>0</v>
      </c>
    </row>
    <row r="173" spans="1:28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45">
        <v>670</v>
      </c>
      <c r="G173" s="45">
        <f t="shared" si="57"/>
        <v>663.3</v>
      </c>
      <c r="H173" s="45">
        <f t="shared" si="57"/>
        <v>656.66699999999992</v>
      </c>
      <c r="I173" s="45">
        <v>200</v>
      </c>
      <c r="J173" s="45">
        <f t="shared" si="58"/>
        <v>636.76799999999992</v>
      </c>
      <c r="K173" s="46">
        <v>786</v>
      </c>
      <c r="L173" s="59">
        <f t="shared" si="59"/>
        <v>456.66699999999992</v>
      </c>
      <c r="M173" s="10">
        <f t="shared" si="60"/>
        <v>438.40031999999991</v>
      </c>
      <c r="O173" s="44"/>
      <c r="P173" s="38"/>
      <c r="Q173" s="38"/>
      <c r="R173" s="38"/>
      <c r="S173" s="38"/>
      <c r="T173" s="38"/>
      <c r="U173" s="45"/>
      <c r="V173" s="45">
        <f t="shared" si="61"/>
        <v>0</v>
      </c>
      <c r="W173" s="45">
        <f t="shared" si="61"/>
        <v>0</v>
      </c>
      <c r="X173" s="60"/>
      <c r="Y173" s="45">
        <f t="shared" si="62"/>
        <v>0</v>
      </c>
      <c r="Z173" s="46"/>
      <c r="AA173" s="59">
        <f t="shared" si="63"/>
        <v>0</v>
      </c>
      <c r="AB173" s="10">
        <f>AA173*0.99</f>
        <v>0</v>
      </c>
    </row>
    <row r="174" spans="1:28" x14ac:dyDescent="0.25">
      <c r="A174" s="44">
        <v>45254</v>
      </c>
      <c r="B174" s="38" t="s">
        <v>214</v>
      </c>
      <c r="C174" s="38" t="s">
        <v>133</v>
      </c>
      <c r="D174" s="38" t="s">
        <v>179</v>
      </c>
      <c r="E174" s="38" t="s">
        <v>741</v>
      </c>
      <c r="F174" s="45">
        <v>270</v>
      </c>
      <c r="G174" s="45">
        <f t="shared" si="57"/>
        <v>267.3</v>
      </c>
      <c r="H174" s="45">
        <f t="shared" si="57"/>
        <v>264.62700000000001</v>
      </c>
      <c r="I174" s="45">
        <v>100</v>
      </c>
      <c r="J174" s="45">
        <f t="shared" si="58"/>
        <v>256.608</v>
      </c>
      <c r="K174" s="46">
        <v>788</v>
      </c>
      <c r="L174" s="59">
        <f t="shared" si="59"/>
        <v>164.62700000000001</v>
      </c>
      <c r="M174" s="10">
        <f t="shared" si="60"/>
        <v>158.04192</v>
      </c>
      <c r="O174" s="44"/>
      <c r="P174" s="38"/>
      <c r="Q174" s="38"/>
      <c r="R174" s="38"/>
      <c r="S174" s="38"/>
      <c r="T174" s="38"/>
      <c r="U174" s="45"/>
      <c r="V174" s="45"/>
      <c r="W174" s="45"/>
      <c r="X174" s="60"/>
      <c r="Y174" s="45"/>
      <c r="Z174" s="46"/>
      <c r="AA174" s="59"/>
      <c r="AB174" s="10"/>
    </row>
    <row r="175" spans="1:28" x14ac:dyDescent="0.25">
      <c r="A175" s="44">
        <v>45254</v>
      </c>
      <c r="B175" s="38" t="s">
        <v>743</v>
      </c>
      <c r="C175" s="38" t="s">
        <v>109</v>
      </c>
      <c r="D175" s="38" t="s">
        <v>1051</v>
      </c>
      <c r="E175" s="38" t="s">
        <v>962</v>
      </c>
      <c r="F175" s="45">
        <v>340</v>
      </c>
      <c r="G175" s="45">
        <f t="shared" si="57"/>
        <v>336.6</v>
      </c>
      <c r="H175" s="45">
        <f t="shared" si="57"/>
        <v>333.23400000000004</v>
      </c>
      <c r="I175" s="45"/>
      <c r="J175" s="45">
        <f t="shared" si="58"/>
        <v>323.13600000000002</v>
      </c>
      <c r="K175" s="46">
        <v>786</v>
      </c>
      <c r="L175" s="59">
        <f t="shared" si="59"/>
        <v>333.23400000000004</v>
      </c>
      <c r="M175" s="10">
        <f t="shared" si="60"/>
        <v>319.90464000000003</v>
      </c>
      <c r="O175" s="44"/>
      <c r="P175" s="38"/>
      <c r="Q175" s="38"/>
      <c r="R175" s="38"/>
      <c r="S175" s="38"/>
      <c r="T175" s="38"/>
      <c r="U175" s="45"/>
      <c r="V175" s="45">
        <f t="shared" si="61"/>
        <v>0</v>
      </c>
      <c r="W175" s="45">
        <f t="shared" si="61"/>
        <v>0</v>
      </c>
      <c r="X175" s="45"/>
      <c r="Y175" s="45">
        <f t="shared" si="62"/>
        <v>0</v>
      </c>
      <c r="Z175" s="46"/>
      <c r="AA175" s="59">
        <f t="shared" si="63"/>
        <v>0</v>
      </c>
      <c r="AB175" s="10">
        <f>AA175*0.99</f>
        <v>0</v>
      </c>
    </row>
    <row r="176" spans="1:28" x14ac:dyDescent="0.25">
      <c r="A176" s="44">
        <v>45255</v>
      </c>
      <c r="B176" s="38" t="s">
        <v>214</v>
      </c>
      <c r="C176" s="38" t="s">
        <v>133</v>
      </c>
      <c r="D176" s="38" t="s">
        <v>179</v>
      </c>
      <c r="E176" s="38" t="s">
        <v>409</v>
      </c>
      <c r="F176" s="45">
        <v>750</v>
      </c>
      <c r="G176" s="45">
        <f t="shared" si="57"/>
        <v>742.5</v>
      </c>
      <c r="H176" s="45">
        <f t="shared" si="57"/>
        <v>735.07500000000005</v>
      </c>
      <c r="I176" s="45">
        <v>370</v>
      </c>
      <c r="J176" s="45">
        <f t="shared" si="58"/>
        <v>712.8</v>
      </c>
      <c r="K176" s="46">
        <v>788</v>
      </c>
      <c r="L176" s="46">
        <f t="shared" si="59"/>
        <v>365.07500000000005</v>
      </c>
      <c r="M176" s="10">
        <f t="shared" si="60"/>
        <v>350.47200000000004</v>
      </c>
      <c r="O176" s="44"/>
      <c r="P176" s="38"/>
      <c r="Q176" s="38"/>
      <c r="R176" s="38"/>
      <c r="S176" s="38"/>
      <c r="T176" s="38"/>
      <c r="U176" s="45"/>
      <c r="V176" s="45">
        <f t="shared" si="61"/>
        <v>0</v>
      </c>
      <c r="W176" s="45">
        <f t="shared" si="61"/>
        <v>0</v>
      </c>
      <c r="X176" s="38"/>
      <c r="Y176" s="45">
        <f t="shared" si="62"/>
        <v>0</v>
      </c>
      <c r="Z176" s="46"/>
      <c r="AA176" s="59">
        <f t="shared" si="63"/>
        <v>0</v>
      </c>
      <c r="AB176" s="10">
        <f>AA176*0.99</f>
        <v>0</v>
      </c>
    </row>
    <row r="177" spans="1:28" x14ac:dyDescent="0.25">
      <c r="A177" s="44">
        <v>45257</v>
      </c>
      <c r="B177" s="38" t="s">
        <v>689</v>
      </c>
      <c r="C177" s="193" t="s">
        <v>122</v>
      </c>
      <c r="D177" s="193" t="s">
        <v>179</v>
      </c>
      <c r="E177" s="193" t="s">
        <v>804</v>
      </c>
      <c r="F177" s="318">
        <v>240</v>
      </c>
      <c r="G177" s="45">
        <f t="shared" si="57"/>
        <v>237.6</v>
      </c>
      <c r="H177" s="45">
        <f t="shared" si="57"/>
        <v>235.22399999999999</v>
      </c>
      <c r="I177" s="45">
        <v>100</v>
      </c>
      <c r="J177" s="45">
        <f t="shared" si="58"/>
        <v>228.09599999999998</v>
      </c>
      <c r="K177" s="46">
        <v>787</v>
      </c>
      <c r="L177" s="46">
        <f t="shared" si="59"/>
        <v>135.22399999999999</v>
      </c>
      <c r="M177" s="10">
        <f t="shared" si="60"/>
        <v>129.81503999999998</v>
      </c>
      <c r="O177" s="44"/>
      <c r="P177" s="38"/>
      <c r="Q177" s="38"/>
      <c r="R177" s="38"/>
      <c r="S177" s="38"/>
      <c r="T177" s="38"/>
      <c r="U177" s="45"/>
      <c r="V177" s="45"/>
      <c r="W177" s="45"/>
      <c r="X177" s="38"/>
      <c r="Y177" s="45"/>
      <c r="Z177" s="46"/>
      <c r="AA177" s="59"/>
      <c r="AB177" s="10"/>
    </row>
    <row r="178" spans="1:28" x14ac:dyDescent="0.25">
      <c r="A178" s="44">
        <v>45259</v>
      </c>
      <c r="B178" s="38" t="s">
        <v>12</v>
      </c>
      <c r="C178" s="38" t="s">
        <v>213</v>
      </c>
      <c r="D178" s="38" t="s">
        <v>179</v>
      </c>
      <c r="E178" s="38" t="s">
        <v>1083</v>
      </c>
      <c r="F178" s="45">
        <v>150</v>
      </c>
      <c r="G178" s="45">
        <f t="shared" si="57"/>
        <v>148.5</v>
      </c>
      <c r="H178" s="45">
        <f t="shared" si="57"/>
        <v>147.01499999999999</v>
      </c>
      <c r="I178" s="45"/>
      <c r="J178" s="45">
        <f t="shared" si="58"/>
        <v>142.56</v>
      </c>
      <c r="K178" s="46">
        <v>785</v>
      </c>
      <c r="L178" s="46">
        <f t="shared" si="59"/>
        <v>147.01499999999999</v>
      </c>
      <c r="M178" s="10">
        <f t="shared" si="60"/>
        <v>141.13439999999997</v>
      </c>
      <c r="O178" s="44"/>
      <c r="P178" s="38"/>
      <c r="Q178" s="38"/>
      <c r="R178" s="38"/>
      <c r="S178" s="38"/>
      <c r="T178" s="38"/>
      <c r="U178" s="45"/>
      <c r="V178" s="45"/>
      <c r="W178" s="45"/>
      <c r="X178" s="38"/>
      <c r="Y178" s="45"/>
      <c r="Z178" s="46"/>
      <c r="AA178" s="59"/>
      <c r="AB178" s="10"/>
    </row>
    <row r="179" spans="1:28" x14ac:dyDescent="0.25">
      <c r="A179" s="44">
        <v>45240</v>
      </c>
      <c r="B179" s="38" t="s">
        <v>214</v>
      </c>
      <c r="C179" s="317" t="s">
        <v>133</v>
      </c>
      <c r="D179" s="317" t="s">
        <v>1093</v>
      </c>
      <c r="E179" s="317"/>
      <c r="F179" s="60">
        <v>150</v>
      </c>
      <c r="G179" s="60">
        <f t="shared" si="57"/>
        <v>148.5</v>
      </c>
      <c r="H179" s="45">
        <f t="shared" si="57"/>
        <v>147.01499999999999</v>
      </c>
      <c r="I179" s="45"/>
      <c r="J179" s="45">
        <f t="shared" si="58"/>
        <v>142.56</v>
      </c>
      <c r="K179" s="46">
        <v>788</v>
      </c>
      <c r="L179" s="46">
        <f t="shared" si="59"/>
        <v>147.01499999999999</v>
      </c>
      <c r="M179" s="10">
        <f t="shared" si="60"/>
        <v>141.13439999999997</v>
      </c>
      <c r="O179" s="44"/>
      <c r="P179" s="38"/>
      <c r="Q179" s="38"/>
      <c r="R179" s="38"/>
      <c r="S179" s="38"/>
      <c r="T179" s="38"/>
      <c r="U179" s="45"/>
      <c r="V179" s="45"/>
      <c r="W179" s="45"/>
      <c r="X179" s="38"/>
      <c r="Y179" s="45"/>
      <c r="Z179" s="46"/>
      <c r="AA179" s="59"/>
      <c r="AB179" s="10"/>
    </row>
    <row r="180" spans="1:28" x14ac:dyDescent="0.25">
      <c r="A180" s="44">
        <v>45247</v>
      </c>
      <c r="B180" s="38" t="s">
        <v>689</v>
      </c>
      <c r="C180" s="193" t="s">
        <v>122</v>
      </c>
      <c r="D180" s="193" t="s">
        <v>1092</v>
      </c>
      <c r="E180" s="193"/>
      <c r="F180" s="318">
        <v>100</v>
      </c>
      <c r="G180" s="45">
        <f t="shared" si="57"/>
        <v>99</v>
      </c>
      <c r="H180" s="45">
        <f t="shared" si="57"/>
        <v>98.01</v>
      </c>
      <c r="I180" s="38"/>
      <c r="J180" s="45">
        <f t="shared" si="58"/>
        <v>95.039999999999992</v>
      </c>
      <c r="K180" s="46">
        <v>787</v>
      </c>
      <c r="L180" s="46">
        <f t="shared" si="59"/>
        <v>98.01</v>
      </c>
      <c r="M180" s="10">
        <f t="shared" si="60"/>
        <v>94.089600000000004</v>
      </c>
      <c r="O180" s="44"/>
      <c r="P180" s="38"/>
      <c r="Q180" s="38"/>
      <c r="R180" s="38"/>
      <c r="S180" s="38"/>
      <c r="T180" s="38"/>
      <c r="U180" s="45"/>
      <c r="V180" s="45"/>
      <c r="W180" s="45"/>
      <c r="X180" s="38"/>
      <c r="Y180" s="45"/>
      <c r="Z180" s="46"/>
      <c r="AA180" s="59"/>
      <c r="AB180" s="10"/>
    </row>
    <row r="181" spans="1:28" x14ac:dyDescent="0.25">
      <c r="A181" s="44"/>
      <c r="B181" s="38"/>
      <c r="C181" s="38"/>
      <c r="D181" s="38"/>
      <c r="E181" s="38"/>
      <c r="F181" s="12" t="s">
        <v>14</v>
      </c>
      <c r="G181" s="13">
        <f>SUM(G155:G180)</f>
        <v>8320.9500000000007</v>
      </c>
      <c r="H181" s="13"/>
      <c r="I181" s="13" t="s">
        <v>82</v>
      </c>
      <c r="J181" s="13">
        <f>SUM(J155:J180)</f>
        <v>7988.112000000001</v>
      </c>
      <c r="K181" s="13"/>
      <c r="L181" s="13"/>
      <c r="M181" s="13">
        <f>SUM(M155:M180)</f>
        <v>5172.2308800000001</v>
      </c>
      <c r="O181" s="44"/>
      <c r="P181" s="38"/>
      <c r="Q181" s="38"/>
      <c r="R181" s="38"/>
      <c r="S181" s="38"/>
      <c r="T181" s="38"/>
      <c r="U181" s="45"/>
      <c r="V181" s="45">
        <f t="shared" si="61"/>
        <v>0</v>
      </c>
      <c r="W181" s="45">
        <f t="shared" si="61"/>
        <v>0</v>
      </c>
      <c r="X181" s="38"/>
      <c r="Y181" s="45">
        <f t="shared" si="62"/>
        <v>0</v>
      </c>
      <c r="Z181" s="46"/>
      <c r="AA181" s="59">
        <f t="shared" si="63"/>
        <v>0</v>
      </c>
      <c r="AB181" s="10">
        <f>AA181*0.99</f>
        <v>0</v>
      </c>
    </row>
    <row r="182" spans="1:28" x14ac:dyDescent="0.25">
      <c r="A182" s="44"/>
      <c r="B182" s="38"/>
      <c r="C182" s="38"/>
      <c r="D182" s="38"/>
      <c r="E182" s="38"/>
      <c r="F182" s="12" t="s">
        <v>83</v>
      </c>
      <c r="G182" s="47">
        <f>G181*0.99</f>
        <v>8237.7404999999999</v>
      </c>
      <c r="H182" s="47"/>
      <c r="I182" s="8"/>
      <c r="J182" s="8"/>
      <c r="K182" s="10"/>
      <c r="L182" s="10"/>
      <c r="M182" s="10"/>
      <c r="O182" s="44"/>
      <c r="P182" s="38"/>
      <c r="Q182" s="38"/>
      <c r="R182" s="38"/>
      <c r="S182" s="38"/>
      <c r="T182" s="38"/>
      <c r="U182" s="45"/>
      <c r="V182" s="45"/>
      <c r="W182" s="45"/>
      <c r="X182" s="38"/>
      <c r="Y182" s="45"/>
      <c r="Z182" s="46"/>
      <c r="AA182" s="46"/>
      <c r="AB182" s="10"/>
    </row>
    <row r="183" spans="1:28" ht="15.75" x14ac:dyDescent="0.25">
      <c r="A183" s="37"/>
      <c r="B183" s="38"/>
      <c r="C183" s="38"/>
      <c r="D183" s="38"/>
      <c r="E183" s="38"/>
      <c r="F183" s="334" t="s">
        <v>18</v>
      </c>
      <c r="G183" s="335"/>
      <c r="H183" s="335"/>
      <c r="I183" s="336"/>
      <c r="J183" s="55"/>
      <c r="K183" s="42">
        <f>G182-J181</f>
        <v>249.62849999999889</v>
      </c>
      <c r="L183" s="61"/>
      <c r="M183" s="17"/>
      <c r="O183" s="44"/>
      <c r="P183" s="38"/>
      <c r="Q183" s="38"/>
      <c r="R183" s="38"/>
      <c r="S183" s="38"/>
      <c r="T183" s="38"/>
      <c r="U183" s="12" t="s">
        <v>14</v>
      </c>
      <c r="V183" s="13">
        <f>SUM(V157:V182)</f>
        <v>1118.6999999999998</v>
      </c>
      <c r="W183" s="13"/>
      <c r="X183" s="13" t="s">
        <v>82</v>
      </c>
      <c r="Y183" s="13">
        <f>SUM(Y157:Y182)</f>
        <v>1096.326</v>
      </c>
      <c r="Z183" s="13"/>
      <c r="AA183" s="13"/>
      <c r="AB183" s="13">
        <f>SUM(AB157:AB182)</f>
        <v>898.43786999999998</v>
      </c>
    </row>
    <row r="184" spans="1:28" x14ac:dyDescent="0.25">
      <c r="O184" s="44"/>
      <c r="P184" s="38"/>
      <c r="Q184" s="38"/>
      <c r="R184" s="38"/>
      <c r="S184" s="38"/>
      <c r="T184" s="38"/>
      <c r="U184" s="12" t="s">
        <v>83</v>
      </c>
      <c r="V184" s="47">
        <f>V183*0.99</f>
        <v>1107.5129999999999</v>
      </c>
      <c r="W184" s="47"/>
      <c r="X184" s="8"/>
      <c r="Y184" s="8"/>
      <c r="Z184" s="10"/>
      <c r="AA184" s="10"/>
      <c r="AB184" s="10"/>
    </row>
    <row r="185" spans="1:28" ht="15.75" x14ac:dyDescent="0.25">
      <c r="O185" s="37"/>
      <c r="P185" s="38"/>
      <c r="Q185" s="38"/>
      <c r="R185" s="38"/>
      <c r="S185" s="38"/>
      <c r="T185" s="38"/>
      <c r="U185" s="334" t="s">
        <v>18</v>
      </c>
      <c r="V185" s="335"/>
      <c r="W185" s="335"/>
      <c r="X185" s="336"/>
      <c r="Y185" s="55"/>
      <c r="Z185" s="42">
        <f>V184-Y183</f>
        <v>11.186999999999898</v>
      </c>
      <c r="AA185" s="61"/>
      <c r="AB185" s="17"/>
    </row>
  </sheetData>
  <mergeCells count="24"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  <mergeCell ref="F84:I84"/>
    <mergeCell ref="U85:X85"/>
    <mergeCell ref="B91:E91"/>
    <mergeCell ref="P92:T92"/>
    <mergeCell ref="F115:I115"/>
    <mergeCell ref="P31:T31"/>
    <mergeCell ref="F54:I54"/>
    <mergeCell ref="U55:X55"/>
    <mergeCell ref="B60:E60"/>
    <mergeCell ref="P61:T61"/>
    <mergeCell ref="B1:E1"/>
    <mergeCell ref="F25:I25"/>
    <mergeCell ref="P2:T2"/>
    <mergeCell ref="U26:X26"/>
    <mergeCell ref="B30:E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E168" zoomScale="90" zoomScaleNormal="90" workbookViewId="0">
      <selection activeCell="S180" sqref="S180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42" t="s">
        <v>24</v>
      </c>
      <c r="D1" s="342"/>
      <c r="E1" s="342"/>
      <c r="M1" s="342" t="s">
        <v>87</v>
      </c>
      <c r="N1" s="342"/>
      <c r="O1" s="342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26" t="s">
        <v>18</v>
      </c>
      <c r="G28" s="327"/>
      <c r="H28" s="328"/>
      <c r="I28" s="42">
        <f>G27-I26</f>
        <v>97.199999999999818</v>
      </c>
      <c r="P28" s="326" t="s">
        <v>18</v>
      </c>
      <c r="Q28" s="327"/>
      <c r="R28" s="328"/>
      <c r="S28" s="42">
        <f>Q27-S26</f>
        <v>299</v>
      </c>
    </row>
    <row r="34" spans="1:28" ht="26.25" x14ac:dyDescent="0.4">
      <c r="C34" s="342" t="s">
        <v>88</v>
      </c>
      <c r="D34" s="342"/>
      <c r="E34" s="342"/>
      <c r="M34" s="342" t="s">
        <v>89</v>
      </c>
      <c r="N34" s="342"/>
      <c r="O34" s="342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26" t="s">
        <v>18</v>
      </c>
      <c r="G66" s="327"/>
      <c r="H66" s="328"/>
      <c r="I66" s="42">
        <f>G65-I64</f>
        <v>341</v>
      </c>
      <c r="P66" s="326" t="s">
        <v>18</v>
      </c>
      <c r="Q66" s="327"/>
      <c r="R66" s="328"/>
      <c r="S66" s="42">
        <f>Q65-S64</f>
        <v>176.10000000000036</v>
      </c>
    </row>
    <row r="70" spans="1:31" ht="26.25" x14ac:dyDescent="0.4">
      <c r="C70" s="342" t="s">
        <v>90</v>
      </c>
      <c r="D70" s="342"/>
      <c r="E70" s="342"/>
      <c r="M70" s="342" t="s">
        <v>91</v>
      </c>
      <c r="N70" s="342"/>
      <c r="O70" s="342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26" t="s">
        <v>18</v>
      </c>
      <c r="Q97" s="327"/>
      <c r="R97" s="328"/>
      <c r="S97" s="42">
        <f>Q96-S95</f>
        <v>204.5</v>
      </c>
    </row>
    <row r="98" spans="1:27" ht="15.75" x14ac:dyDescent="0.25">
      <c r="F98" s="326" t="s">
        <v>18</v>
      </c>
      <c r="G98" s="327"/>
      <c r="H98" s="328"/>
      <c r="I98" s="42">
        <f>G97-I96</f>
        <v>440.60000000000036</v>
      </c>
    </row>
    <row r="102" spans="1:27" ht="26.25" x14ac:dyDescent="0.4">
      <c r="M102" s="342" t="s">
        <v>93</v>
      </c>
      <c r="N102" s="342"/>
      <c r="O102" s="342"/>
      <c r="W102" s="340"/>
      <c r="X102" s="340"/>
      <c r="Y102" s="340"/>
    </row>
    <row r="103" spans="1:27" ht="26.25" x14ac:dyDescent="0.4">
      <c r="C103" s="342" t="s">
        <v>92</v>
      </c>
      <c r="D103" s="342"/>
      <c r="E103" s="342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41"/>
      <c r="Z115" s="341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26" t="s">
        <v>18</v>
      </c>
      <c r="Q138" s="327"/>
      <c r="R138" s="328"/>
      <c r="S138" s="42">
        <f>Q137-S136</f>
        <v>132</v>
      </c>
    </row>
    <row r="139" spans="1:19" ht="15.75" x14ac:dyDescent="0.25">
      <c r="F139" s="326" t="s">
        <v>18</v>
      </c>
      <c r="G139" s="327"/>
      <c r="H139" s="328"/>
      <c r="I139" s="42">
        <f>G138-I137</f>
        <v>400.60000000000036</v>
      </c>
    </row>
    <row r="143" spans="1:19" ht="26.25" x14ac:dyDescent="0.4">
      <c r="M143" s="342" t="s">
        <v>99</v>
      </c>
      <c r="N143" s="342"/>
      <c r="O143" s="342"/>
    </row>
    <row r="144" spans="1:19" ht="26.25" x14ac:dyDescent="0.4">
      <c r="C144" s="342" t="s">
        <v>94</v>
      </c>
      <c r="D144" s="342"/>
      <c r="E144" s="342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26" t="s">
        <v>18</v>
      </c>
      <c r="Q170" s="327"/>
      <c r="R170" s="328"/>
      <c r="S170" s="42">
        <f>Q169-S168</f>
        <v>233.89999999999964</v>
      </c>
    </row>
    <row r="171" spans="1:19" ht="15.75" x14ac:dyDescent="0.25">
      <c r="F171" s="326" t="s">
        <v>18</v>
      </c>
      <c r="G171" s="327"/>
      <c r="H171" s="328"/>
      <c r="I171" s="42">
        <f>G170-I169</f>
        <v>105</v>
      </c>
    </row>
    <row r="176" spans="1:19" ht="26.25" x14ac:dyDescent="0.4">
      <c r="M176" s="342" t="s">
        <v>0</v>
      </c>
      <c r="N176" s="342"/>
      <c r="O176" s="342"/>
    </row>
    <row r="177" spans="1:19" ht="26.25" x14ac:dyDescent="0.4">
      <c r="C177" s="342" t="s">
        <v>96</v>
      </c>
      <c r="D177" s="342"/>
      <c r="E177" s="342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>
        <v>45266</v>
      </c>
      <c r="L178" s="38" t="s">
        <v>689</v>
      </c>
      <c r="M178" s="38" t="s">
        <v>144</v>
      </c>
      <c r="N178" s="38" t="s">
        <v>1114</v>
      </c>
      <c r="O178" s="38" t="s">
        <v>162</v>
      </c>
      <c r="P178" s="38"/>
      <c r="Q178" s="48">
        <v>340</v>
      </c>
      <c r="R178" s="48"/>
      <c r="S178" s="49">
        <v>320</v>
      </c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>
        <v>45270</v>
      </c>
      <c r="L179" s="38" t="s">
        <v>546</v>
      </c>
      <c r="M179" s="38" t="s">
        <v>139</v>
      </c>
      <c r="N179" s="38" t="s">
        <v>840</v>
      </c>
      <c r="O179" s="38" t="s">
        <v>425</v>
      </c>
      <c r="P179" s="38"/>
      <c r="Q179" s="48">
        <v>350</v>
      </c>
      <c r="R179" s="48"/>
      <c r="S179" s="49">
        <v>330</v>
      </c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48"/>
      <c r="I180" s="49">
        <v>285</v>
      </c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690</v>
      </c>
      <c r="R201" s="13">
        <f>SUM(R194:R200)</f>
        <v>0</v>
      </c>
      <c r="S201" s="13">
        <f>SUM(S178:S200)</f>
        <v>650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683.1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26" t="s">
        <v>18</v>
      </c>
      <c r="Q203" s="327"/>
      <c r="R203" s="328"/>
      <c r="S203" s="42">
        <f>Q202-S201</f>
        <v>33.100000000000023</v>
      </c>
    </row>
    <row r="204" spans="1:19" ht="15.75" x14ac:dyDescent="0.25">
      <c r="F204" s="326" t="s">
        <v>18</v>
      </c>
      <c r="G204" s="327"/>
      <c r="H204" s="328"/>
      <c r="I204" s="42">
        <f>G203-I202</f>
        <v>24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9"/>
  <sheetViews>
    <sheetView topLeftCell="G4" workbookViewId="0">
      <selection activeCell="U22" sqref="U22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39" t="s">
        <v>96</v>
      </c>
      <c r="E1" s="339"/>
      <c r="F1" s="339"/>
      <c r="G1" s="339"/>
      <c r="O1" s="339" t="s">
        <v>0</v>
      </c>
      <c r="P1" s="339"/>
      <c r="Q1" s="339"/>
      <c r="R1" s="339"/>
    </row>
    <row r="2" spans="1:21" x14ac:dyDescent="0.25">
      <c r="D2" s="323"/>
      <c r="E2" s="323"/>
      <c r="F2" s="323"/>
      <c r="G2" s="323"/>
      <c r="J2" t="s">
        <v>1052</v>
      </c>
      <c r="O2" s="323"/>
      <c r="P2" s="323"/>
      <c r="Q2" s="323"/>
      <c r="R2" s="32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>
        <v>45264</v>
      </c>
      <c r="M4" s="8" t="s">
        <v>326</v>
      </c>
      <c r="N4" s="8" t="s">
        <v>144</v>
      </c>
      <c r="O4" s="8" t="s">
        <v>711</v>
      </c>
      <c r="P4" s="8" t="s">
        <v>745</v>
      </c>
      <c r="Q4" s="8"/>
      <c r="R4" s="10">
        <v>140</v>
      </c>
      <c r="S4" s="10"/>
      <c r="T4" s="10">
        <f>R4-S4</f>
        <v>140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>
        <v>45264</v>
      </c>
      <c r="M5" s="8" t="s">
        <v>689</v>
      </c>
      <c r="N5" s="8" t="s">
        <v>122</v>
      </c>
      <c r="O5" s="8" t="s">
        <v>711</v>
      </c>
      <c r="P5" s="8" t="s">
        <v>745</v>
      </c>
      <c r="Q5" s="8"/>
      <c r="R5" s="10">
        <v>140</v>
      </c>
      <c r="S5" s="10"/>
      <c r="T5" s="10"/>
      <c r="U5" s="10">
        <v>130</v>
      </c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>
        <v>45264</v>
      </c>
      <c r="M6" s="8" t="s">
        <v>214</v>
      </c>
      <c r="N6" s="8" t="s">
        <v>133</v>
      </c>
      <c r="O6" s="8" t="s">
        <v>711</v>
      </c>
      <c r="P6" s="8" t="s">
        <v>745</v>
      </c>
      <c r="Q6" s="8"/>
      <c r="R6" s="10">
        <v>140</v>
      </c>
      <c r="S6" s="10"/>
      <c r="T6" s="10"/>
      <c r="U6" s="10">
        <v>130</v>
      </c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>
        <v>45264</v>
      </c>
      <c r="M7" s="8" t="s">
        <v>818</v>
      </c>
      <c r="N7" s="8" t="s">
        <v>136</v>
      </c>
      <c r="O7" s="8" t="s">
        <v>711</v>
      </c>
      <c r="P7" s="8" t="s">
        <v>217</v>
      </c>
      <c r="Q7" s="8">
        <v>7807026290</v>
      </c>
      <c r="R7" s="10">
        <v>140</v>
      </c>
      <c r="S7" s="10"/>
      <c r="T7" s="10"/>
      <c r="U7" s="10">
        <v>130</v>
      </c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>
        <v>45264</v>
      </c>
      <c r="M8" s="8" t="s">
        <v>423</v>
      </c>
      <c r="N8" s="8" t="s">
        <v>283</v>
      </c>
      <c r="O8" s="8" t="s">
        <v>711</v>
      </c>
      <c r="P8" s="8" t="s">
        <v>217</v>
      </c>
      <c r="Q8" s="8">
        <v>7807026289</v>
      </c>
      <c r="R8" s="10">
        <v>140</v>
      </c>
      <c r="S8" s="10"/>
      <c r="T8" s="10"/>
      <c r="U8" s="10">
        <v>130</v>
      </c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7">
        <v>45264</v>
      </c>
      <c r="M9" s="8" t="s">
        <v>818</v>
      </c>
      <c r="N9" s="8" t="s">
        <v>136</v>
      </c>
      <c r="O9" s="8" t="s">
        <v>711</v>
      </c>
      <c r="P9" s="8" t="s">
        <v>409</v>
      </c>
      <c r="Q9" s="8" t="s">
        <v>1107</v>
      </c>
      <c r="R9" s="10">
        <v>560</v>
      </c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7">
        <v>45264</v>
      </c>
      <c r="M10" s="8" t="s">
        <v>423</v>
      </c>
      <c r="N10" s="8" t="s">
        <v>283</v>
      </c>
      <c r="O10" s="8" t="s">
        <v>711</v>
      </c>
      <c r="P10" s="8" t="s">
        <v>409</v>
      </c>
      <c r="Q10" s="8" t="s">
        <v>1111</v>
      </c>
      <c r="R10" s="10">
        <v>560</v>
      </c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8">
        <v>7807026080</v>
      </c>
      <c r="G11" s="10">
        <v>140</v>
      </c>
      <c r="H11" s="10"/>
      <c r="I11" s="10">
        <v>130</v>
      </c>
      <c r="J11" s="284">
        <v>795</v>
      </c>
      <c r="L11" s="7">
        <v>45264</v>
      </c>
      <c r="M11" s="8" t="s">
        <v>689</v>
      </c>
      <c r="N11" s="8" t="s">
        <v>144</v>
      </c>
      <c r="O11" s="8" t="s">
        <v>711</v>
      </c>
      <c r="P11" s="8" t="s">
        <v>409</v>
      </c>
      <c r="Q11" s="8" t="s">
        <v>1110</v>
      </c>
      <c r="R11" s="10">
        <v>560</v>
      </c>
      <c r="S11" s="10"/>
      <c r="T11" s="10"/>
      <c r="U11" s="10"/>
    </row>
    <row r="12" spans="1:21" x14ac:dyDescent="0.25">
      <c r="A12" s="7">
        <v>45251</v>
      </c>
      <c r="B12" s="8" t="s">
        <v>1067</v>
      </c>
      <c r="C12" s="8" t="s">
        <v>1068</v>
      </c>
      <c r="D12" s="8" t="s">
        <v>711</v>
      </c>
      <c r="E12" s="38" t="s">
        <v>1029</v>
      </c>
      <c r="F12" s="38">
        <v>7807026111</v>
      </c>
      <c r="G12" s="10">
        <v>560</v>
      </c>
      <c r="H12" s="10"/>
      <c r="I12" s="10">
        <v>520</v>
      </c>
      <c r="J12" s="284">
        <v>795</v>
      </c>
      <c r="L12" s="7">
        <v>45264</v>
      </c>
      <c r="M12" s="8" t="s">
        <v>941</v>
      </c>
      <c r="N12" s="8" t="s">
        <v>1109</v>
      </c>
      <c r="O12" s="8" t="s">
        <v>711</v>
      </c>
      <c r="P12" s="8" t="s">
        <v>409</v>
      </c>
      <c r="Q12" s="8" t="s">
        <v>1108</v>
      </c>
      <c r="R12" s="10">
        <v>560</v>
      </c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7">
        <v>45264</v>
      </c>
      <c r="M13" s="8" t="s">
        <v>1085</v>
      </c>
      <c r="N13" s="8" t="s">
        <v>1088</v>
      </c>
      <c r="O13" s="8" t="s">
        <v>711</v>
      </c>
      <c r="P13" s="8" t="s">
        <v>409</v>
      </c>
      <c r="Q13" s="8" t="s">
        <v>1106</v>
      </c>
      <c r="R13" s="10">
        <v>560</v>
      </c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46">
        <v>7807026135</v>
      </c>
      <c r="G14" s="10">
        <v>140</v>
      </c>
      <c r="H14" s="10"/>
      <c r="I14" s="10">
        <v>130</v>
      </c>
      <c r="J14" s="284">
        <v>795</v>
      </c>
      <c r="L14" s="7">
        <v>45265</v>
      </c>
      <c r="M14" s="8" t="s">
        <v>1100</v>
      </c>
      <c r="N14" s="8"/>
      <c r="O14" s="8" t="s">
        <v>711</v>
      </c>
      <c r="P14" s="8" t="s">
        <v>409</v>
      </c>
      <c r="Q14" s="8"/>
      <c r="R14" s="10">
        <v>560</v>
      </c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8">
        <v>7807026136</v>
      </c>
      <c r="G15" s="10">
        <v>170</v>
      </c>
      <c r="H15" s="10"/>
      <c r="I15" s="10">
        <v>160</v>
      </c>
      <c r="J15" s="284">
        <v>795</v>
      </c>
      <c r="L15" s="7">
        <v>45265</v>
      </c>
      <c r="M15" s="8" t="s">
        <v>1101</v>
      </c>
      <c r="N15" s="8" t="s">
        <v>1102</v>
      </c>
      <c r="O15" s="8" t="s">
        <v>711</v>
      </c>
      <c r="P15" s="8" t="s">
        <v>409</v>
      </c>
      <c r="Q15" s="8"/>
      <c r="R15" s="10">
        <v>560</v>
      </c>
      <c r="S15" s="10"/>
      <c r="T15" s="10"/>
      <c r="U15" s="10"/>
    </row>
    <row r="16" spans="1:21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38">
        <v>7807026170</v>
      </c>
      <c r="G16" s="10">
        <v>560</v>
      </c>
      <c r="H16" s="10"/>
      <c r="I16" s="10">
        <v>540</v>
      </c>
      <c r="J16" s="8"/>
      <c r="L16" s="7">
        <v>45266</v>
      </c>
      <c r="M16" s="8" t="s">
        <v>326</v>
      </c>
      <c r="N16" s="8" t="s">
        <v>141</v>
      </c>
      <c r="O16" s="8" t="s">
        <v>711</v>
      </c>
      <c r="P16" s="8" t="s">
        <v>134</v>
      </c>
      <c r="Q16" s="8">
        <v>7807026330</v>
      </c>
      <c r="R16" s="10">
        <v>170</v>
      </c>
      <c r="S16" s="10"/>
      <c r="T16" s="10"/>
      <c r="U16" s="10">
        <v>160</v>
      </c>
    </row>
    <row r="17" spans="1:21" x14ac:dyDescent="0.25">
      <c r="A17" s="7">
        <v>45256</v>
      </c>
      <c r="B17" s="8" t="s">
        <v>1074</v>
      </c>
      <c r="C17" s="8" t="s">
        <v>1075</v>
      </c>
      <c r="D17" s="8" t="s">
        <v>711</v>
      </c>
      <c r="E17" s="8" t="s">
        <v>1076</v>
      </c>
      <c r="F17" s="38">
        <v>7820001671</v>
      </c>
      <c r="G17" s="10">
        <v>560</v>
      </c>
      <c r="H17" s="10"/>
      <c r="I17" s="10">
        <v>520</v>
      </c>
      <c r="J17" s="8"/>
      <c r="L17" s="7">
        <v>45266</v>
      </c>
      <c r="M17" s="8" t="s">
        <v>426</v>
      </c>
      <c r="N17" s="8" t="s">
        <v>181</v>
      </c>
      <c r="O17" s="8" t="s">
        <v>711</v>
      </c>
      <c r="P17" s="8" t="s">
        <v>134</v>
      </c>
      <c r="Q17" s="8">
        <v>7807026330</v>
      </c>
      <c r="R17" s="10">
        <v>170</v>
      </c>
      <c r="S17" s="10"/>
      <c r="T17" s="10"/>
      <c r="U17" s="10">
        <v>160</v>
      </c>
    </row>
    <row r="18" spans="1:21" x14ac:dyDescent="0.25">
      <c r="A18" s="28">
        <v>45260</v>
      </c>
      <c r="B18" s="8" t="s">
        <v>1084</v>
      </c>
      <c r="C18" s="8" t="s">
        <v>117</v>
      </c>
      <c r="D18" s="8" t="s">
        <v>711</v>
      </c>
      <c r="E18" s="8" t="s">
        <v>217</v>
      </c>
      <c r="F18" s="38">
        <v>7807026237</v>
      </c>
      <c r="G18" s="10">
        <v>140</v>
      </c>
      <c r="H18" s="10"/>
      <c r="I18" s="10">
        <v>130</v>
      </c>
      <c r="J18" s="8"/>
      <c r="L18" s="28">
        <v>45267</v>
      </c>
      <c r="M18" s="8" t="s">
        <v>13</v>
      </c>
      <c r="N18" s="8" t="s">
        <v>126</v>
      </c>
      <c r="O18" s="8" t="s">
        <v>711</v>
      </c>
      <c r="P18" s="8" t="s">
        <v>217</v>
      </c>
      <c r="Q18" s="8">
        <v>7807026351</v>
      </c>
      <c r="R18" s="10">
        <v>140</v>
      </c>
      <c r="S18" s="10"/>
      <c r="T18" s="10"/>
      <c r="U18" s="10">
        <v>130</v>
      </c>
    </row>
    <row r="19" spans="1:21" x14ac:dyDescent="0.25">
      <c r="A19" s="28">
        <v>45260</v>
      </c>
      <c r="B19" s="8" t="s">
        <v>1085</v>
      </c>
      <c r="C19" s="8" t="s">
        <v>1088</v>
      </c>
      <c r="D19" s="8" t="s">
        <v>711</v>
      </c>
      <c r="E19" s="8" t="s">
        <v>935</v>
      </c>
      <c r="F19" s="8"/>
      <c r="G19" s="10">
        <v>560</v>
      </c>
      <c r="H19" s="10"/>
      <c r="I19" s="10">
        <v>520</v>
      </c>
      <c r="J19" s="8"/>
      <c r="L19" s="28">
        <v>45267</v>
      </c>
      <c r="M19" s="8" t="s">
        <v>426</v>
      </c>
      <c r="N19" s="8" t="s">
        <v>181</v>
      </c>
      <c r="O19" s="8" t="s">
        <v>711</v>
      </c>
      <c r="P19" s="8" t="s">
        <v>217</v>
      </c>
      <c r="Q19" s="8">
        <v>7807026351</v>
      </c>
      <c r="R19" s="10">
        <v>140</v>
      </c>
      <c r="S19" s="10"/>
      <c r="T19" s="10"/>
      <c r="U19" s="10">
        <v>130</v>
      </c>
    </row>
    <row r="20" spans="1:21" x14ac:dyDescent="0.25">
      <c r="A20" s="28">
        <v>45260</v>
      </c>
      <c r="B20" s="8" t="s">
        <v>13</v>
      </c>
      <c r="C20" s="8" t="s">
        <v>126</v>
      </c>
      <c r="D20" s="8" t="s">
        <v>711</v>
      </c>
      <c r="E20" s="8" t="s">
        <v>935</v>
      </c>
      <c r="F20" s="8">
        <v>7807026254</v>
      </c>
      <c r="G20" s="10">
        <v>560</v>
      </c>
      <c r="H20" s="10"/>
      <c r="I20" s="10">
        <v>540</v>
      </c>
      <c r="J20" s="8"/>
      <c r="L20" s="28">
        <v>45267</v>
      </c>
      <c r="M20" s="8" t="s">
        <v>214</v>
      </c>
      <c r="N20" s="8" t="s">
        <v>126</v>
      </c>
      <c r="O20" s="8" t="s">
        <v>711</v>
      </c>
      <c r="P20" s="8" t="s">
        <v>134</v>
      </c>
      <c r="Q20" s="8">
        <v>7807026353</v>
      </c>
      <c r="R20" s="10">
        <v>170</v>
      </c>
      <c r="S20" s="10"/>
      <c r="T20" s="10"/>
      <c r="U20" s="10">
        <v>160</v>
      </c>
    </row>
    <row r="21" spans="1:21" x14ac:dyDescent="0.25">
      <c r="A21" s="28"/>
      <c r="B21" s="8"/>
      <c r="C21" s="8"/>
      <c r="D21" s="8"/>
      <c r="E21" s="8"/>
      <c r="F21" s="8"/>
      <c r="G21" s="10"/>
      <c r="H21" s="10"/>
      <c r="I21" s="10"/>
      <c r="J21" s="8"/>
      <c r="L21" s="28">
        <v>45270</v>
      </c>
      <c r="M21" s="8" t="s">
        <v>941</v>
      </c>
      <c r="N21" s="8" t="s">
        <v>1109</v>
      </c>
      <c r="O21" s="8" t="s">
        <v>711</v>
      </c>
      <c r="P21" s="8" t="s">
        <v>999</v>
      </c>
      <c r="Q21" s="8"/>
      <c r="R21" s="10">
        <v>560</v>
      </c>
      <c r="S21" s="10"/>
      <c r="T21" s="10"/>
      <c r="U21" s="10">
        <v>520</v>
      </c>
    </row>
    <row r="22" spans="1:21" x14ac:dyDescent="0.25">
      <c r="A22" s="28"/>
      <c r="B22" s="8"/>
      <c r="C22" s="8"/>
      <c r="D22" s="8"/>
      <c r="E22" s="8"/>
      <c r="F22" s="8"/>
      <c r="G22" s="10"/>
      <c r="H22" s="10"/>
      <c r="I22" s="10"/>
      <c r="J22" s="8"/>
      <c r="L22" s="8"/>
      <c r="M22" s="8"/>
      <c r="N22" s="8"/>
      <c r="O22" s="8"/>
      <c r="P22" s="8"/>
      <c r="Q22" s="8"/>
      <c r="R22" s="10"/>
      <c r="S22" s="10"/>
      <c r="T22" s="10"/>
      <c r="U22" s="10"/>
    </row>
    <row r="23" spans="1:21" x14ac:dyDescent="0.25">
      <c r="A23" s="8"/>
      <c r="B23" s="8"/>
      <c r="C23" s="8"/>
      <c r="D23" s="8"/>
      <c r="E23" s="8"/>
      <c r="F23" s="12" t="s">
        <v>14</v>
      </c>
      <c r="G23" s="13">
        <f>SUM(G4:G20)</f>
        <v>5460</v>
      </c>
      <c r="H23" s="13"/>
      <c r="I23" s="13">
        <f>SUM(I4:I20)</f>
        <v>5110</v>
      </c>
      <c r="J23" s="13"/>
      <c r="L23" s="8"/>
      <c r="M23" s="8"/>
      <c r="N23" s="8"/>
      <c r="O23" s="8"/>
      <c r="P23" s="8"/>
      <c r="Q23" s="12" t="s">
        <v>14</v>
      </c>
      <c r="R23" s="13">
        <f>SUM(R4:R18)</f>
        <v>5100</v>
      </c>
      <c r="S23" s="13">
        <f>SUM(S4:S18)</f>
        <v>0</v>
      </c>
      <c r="T23" s="13">
        <f>SUM(T4:T18)</f>
        <v>140</v>
      </c>
      <c r="U23" s="13">
        <f>SUM(U4:U18)</f>
        <v>1320</v>
      </c>
    </row>
    <row r="24" spans="1:21" x14ac:dyDescent="0.25">
      <c r="A24" s="8"/>
      <c r="B24" s="31" t="s">
        <v>40</v>
      </c>
      <c r="C24" s="8"/>
      <c r="D24" s="8"/>
      <c r="E24" s="8"/>
      <c r="F24" s="12" t="s">
        <v>17</v>
      </c>
      <c r="G24" s="12">
        <f>G23*0.99</f>
        <v>5405.4</v>
      </c>
      <c r="H24" s="8"/>
      <c r="I24" s="8"/>
      <c r="J24" s="8"/>
      <c r="L24" s="8"/>
      <c r="M24" s="31" t="s">
        <v>40</v>
      </c>
      <c r="N24" s="8"/>
      <c r="O24" s="8"/>
      <c r="P24" s="8"/>
      <c r="Q24" s="12" t="s">
        <v>17</v>
      </c>
      <c r="R24" s="12">
        <f>R23*0.99</f>
        <v>5049</v>
      </c>
      <c r="S24" s="8"/>
      <c r="T24" s="10">
        <f>R24-S23</f>
        <v>5049</v>
      </c>
      <c r="U24" s="8"/>
    </row>
    <row r="25" spans="1:21" ht="15.75" x14ac:dyDescent="0.25">
      <c r="A25" s="8"/>
      <c r="B25" s="8"/>
      <c r="C25" s="8"/>
      <c r="D25" s="8"/>
      <c r="E25" s="8"/>
      <c r="F25" s="334" t="s">
        <v>18</v>
      </c>
      <c r="G25" s="335"/>
      <c r="H25" s="336"/>
      <c r="I25" s="42">
        <f>G24-I23</f>
        <v>295.39999999999964</v>
      </c>
      <c r="L25" s="8"/>
      <c r="M25" s="8"/>
      <c r="N25" s="8"/>
      <c r="O25" s="8"/>
      <c r="P25" s="8"/>
      <c r="Q25" s="334" t="s">
        <v>18</v>
      </c>
      <c r="R25" s="335"/>
      <c r="S25" s="336"/>
      <c r="T25" s="42">
        <f>T24-U23</f>
        <v>3729</v>
      </c>
    </row>
    <row r="29" spans="1:21" x14ac:dyDescent="0.25">
      <c r="D29" s="339" t="s">
        <v>88</v>
      </c>
      <c r="E29" s="339"/>
      <c r="F29" s="339"/>
      <c r="G29" s="339"/>
      <c r="O29" s="339" t="s">
        <v>711</v>
      </c>
      <c r="P29" s="339"/>
      <c r="Q29" s="339"/>
      <c r="R29" s="339"/>
    </row>
    <row r="30" spans="1:21" x14ac:dyDescent="0.25">
      <c r="D30" s="323"/>
      <c r="E30" s="323"/>
      <c r="F30" s="323"/>
      <c r="G30" s="323"/>
      <c r="O30" s="323"/>
      <c r="P30" s="323"/>
      <c r="Q30" s="323"/>
      <c r="R30" s="32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35" t="s">
        <v>38</v>
      </c>
      <c r="I31" s="5" t="s">
        <v>39</v>
      </c>
      <c r="J31" s="24" t="s">
        <v>20</v>
      </c>
      <c r="K31" s="24" t="s">
        <v>391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35" t="s">
        <v>38</v>
      </c>
      <c r="T31" s="5" t="s">
        <v>39</v>
      </c>
      <c r="U31" s="24" t="s">
        <v>20</v>
      </c>
    </row>
    <row r="32" spans="1:21" x14ac:dyDescent="0.25">
      <c r="A32" s="7">
        <v>44999</v>
      </c>
      <c r="B32" s="8" t="s">
        <v>119</v>
      </c>
      <c r="C32" s="8" t="s">
        <v>144</v>
      </c>
      <c r="D32" s="8" t="s">
        <v>383</v>
      </c>
      <c r="E32" s="8" t="s">
        <v>148</v>
      </c>
      <c r="F32" s="8"/>
      <c r="G32" s="10">
        <v>450</v>
      </c>
      <c r="H32" s="10">
        <v>80</v>
      </c>
      <c r="I32" s="10">
        <v>370</v>
      </c>
      <c r="J32" s="10">
        <v>350</v>
      </c>
      <c r="K32" s="98">
        <v>484</v>
      </c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7"/>
      <c r="B38" s="8"/>
      <c r="C38" s="8"/>
      <c r="D38" s="8"/>
      <c r="E38" s="8"/>
      <c r="F38" s="8"/>
      <c r="G38" s="10"/>
      <c r="H38" s="10"/>
      <c r="I38" s="10"/>
      <c r="J38" s="10"/>
      <c r="L38" s="7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7"/>
      <c r="B39" s="8"/>
      <c r="C39" s="8"/>
      <c r="D39" s="8"/>
      <c r="E39" s="8"/>
      <c r="F39" s="8"/>
      <c r="G39" s="10"/>
      <c r="H39" s="10"/>
      <c r="I39" s="10"/>
      <c r="J39" s="10"/>
      <c r="L39" s="7"/>
      <c r="M39" s="8"/>
      <c r="N39" s="8"/>
      <c r="O39" s="8"/>
      <c r="P39" s="8"/>
      <c r="Q39" s="8"/>
      <c r="R39" s="10"/>
      <c r="S39" s="10"/>
      <c r="T39" s="10"/>
      <c r="U39" s="10"/>
    </row>
    <row r="40" spans="1:21" x14ac:dyDescent="0.25">
      <c r="A40" s="7"/>
      <c r="B40" s="8"/>
      <c r="C40" s="8"/>
      <c r="D40" s="8"/>
      <c r="E40" s="8"/>
      <c r="F40" s="8"/>
      <c r="G40" s="10"/>
      <c r="H40" s="10"/>
      <c r="I40" s="10"/>
      <c r="J40" s="10"/>
      <c r="L40" s="7"/>
      <c r="M40" s="8"/>
      <c r="N40" s="8"/>
      <c r="O40" s="8"/>
      <c r="P40" s="8"/>
      <c r="Q40" s="8"/>
      <c r="R40" s="10"/>
      <c r="S40" s="10"/>
      <c r="T40" s="10"/>
      <c r="U40" s="10"/>
    </row>
    <row r="41" spans="1:21" x14ac:dyDescent="0.25">
      <c r="A41" s="7"/>
      <c r="B41" s="8"/>
      <c r="C41" s="8"/>
      <c r="D41" s="8"/>
      <c r="E41" s="8"/>
      <c r="F41" s="8"/>
      <c r="G41" s="10"/>
      <c r="H41" s="10"/>
      <c r="I41" s="10"/>
      <c r="J41" s="10"/>
      <c r="L41" s="7"/>
      <c r="M41" s="8"/>
      <c r="N41" s="8"/>
      <c r="O41" s="8"/>
      <c r="P41" s="8"/>
      <c r="Q41" s="8"/>
      <c r="R41" s="10"/>
      <c r="S41" s="10"/>
      <c r="T41" s="10"/>
      <c r="U41" s="10"/>
    </row>
    <row r="42" spans="1:21" x14ac:dyDescent="0.25">
      <c r="A42" s="7"/>
      <c r="B42" s="8"/>
      <c r="C42" s="8"/>
      <c r="D42" s="8"/>
      <c r="E42" s="8"/>
      <c r="F42" s="8"/>
      <c r="G42" s="10"/>
      <c r="H42" s="10"/>
      <c r="I42" s="10"/>
      <c r="J42" s="10"/>
      <c r="L42" s="7"/>
      <c r="M42" s="8"/>
      <c r="N42" s="8"/>
      <c r="O42" s="8"/>
      <c r="P42" s="8"/>
      <c r="Q42" s="8"/>
      <c r="R42" s="10"/>
      <c r="S42" s="10"/>
      <c r="T42" s="10"/>
      <c r="U42" s="10"/>
    </row>
    <row r="43" spans="1:21" x14ac:dyDescent="0.25">
      <c r="A43" s="7"/>
      <c r="B43" s="8"/>
      <c r="C43" s="8"/>
      <c r="D43" s="8"/>
      <c r="E43" s="8"/>
      <c r="F43" s="8"/>
      <c r="G43" s="10"/>
      <c r="H43" s="10"/>
      <c r="I43" s="10"/>
      <c r="J43" s="10"/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1" x14ac:dyDescent="0.25">
      <c r="A44" s="8"/>
      <c r="B44" s="8"/>
      <c r="C44" s="8"/>
      <c r="D44" s="8"/>
      <c r="E44" s="8"/>
      <c r="F44" s="8"/>
      <c r="G44" s="10"/>
      <c r="H44" s="10"/>
      <c r="I44" s="10"/>
      <c r="J44" s="10"/>
      <c r="L44" s="8"/>
      <c r="M44" s="8"/>
      <c r="N44" s="8"/>
      <c r="O44" s="8"/>
      <c r="P44" s="8"/>
      <c r="Q44" s="8"/>
      <c r="R44" s="10"/>
      <c r="S44" s="10"/>
      <c r="T44" s="10"/>
      <c r="U44" s="10"/>
    </row>
    <row r="45" spans="1:21" x14ac:dyDescent="0.25">
      <c r="A45" s="8"/>
      <c r="B45" s="8"/>
      <c r="C45" s="8"/>
      <c r="D45" s="8"/>
      <c r="E45" s="8"/>
      <c r="F45" s="12" t="s">
        <v>14</v>
      </c>
      <c r="G45" s="13">
        <f>SUM(G32:G44)</f>
        <v>450</v>
      </c>
      <c r="H45" s="13">
        <f>SUM(H32:H44)</f>
        <v>80</v>
      </c>
      <c r="I45" s="13">
        <f>SUM(I32:I44)</f>
        <v>370</v>
      </c>
      <c r="J45" s="13">
        <f>SUM(J32:J44)</f>
        <v>350</v>
      </c>
      <c r="L45" s="8"/>
      <c r="M45" s="8"/>
      <c r="N45" s="8"/>
      <c r="O45" s="8"/>
      <c r="P45" s="8"/>
      <c r="Q45" s="12" t="s">
        <v>14</v>
      </c>
      <c r="R45" s="13">
        <f>SUM(R32:R44)</f>
        <v>0</v>
      </c>
      <c r="S45" s="13">
        <f>SUM(S32:S44)</f>
        <v>0</v>
      </c>
      <c r="T45" s="13">
        <f>SUM(T32:T44)</f>
        <v>0</v>
      </c>
      <c r="U45" s="13">
        <f>R46-S45</f>
        <v>0</v>
      </c>
    </row>
    <row r="46" spans="1:21" x14ac:dyDescent="0.25">
      <c r="A46" s="8"/>
      <c r="B46" s="31" t="s">
        <v>40</v>
      </c>
      <c r="C46" s="8"/>
      <c r="D46" s="8"/>
      <c r="E46" s="8"/>
      <c r="F46" s="12" t="s">
        <v>17</v>
      </c>
      <c r="G46" s="12">
        <f>G45*0.99</f>
        <v>445.5</v>
      </c>
      <c r="H46" s="8"/>
      <c r="I46" s="10">
        <f>G46-H45</f>
        <v>365.5</v>
      </c>
      <c r="J46" s="8"/>
      <c r="L46" s="8"/>
      <c r="M46" s="31" t="s">
        <v>40</v>
      </c>
      <c r="N46" s="8"/>
      <c r="O46" s="8"/>
      <c r="P46" s="8"/>
      <c r="Q46" s="12" t="s">
        <v>17</v>
      </c>
      <c r="R46" s="12">
        <f>R45*0.99</f>
        <v>0</v>
      </c>
      <c r="S46" s="8"/>
      <c r="T46" s="8"/>
      <c r="U46" s="8"/>
    </row>
    <row r="47" spans="1:21" ht="15.75" x14ac:dyDescent="0.25">
      <c r="A47" s="8"/>
      <c r="B47" s="8"/>
      <c r="C47" s="8"/>
      <c r="D47" s="8"/>
      <c r="E47" s="8"/>
      <c r="F47" s="334" t="s">
        <v>18</v>
      </c>
      <c r="G47" s="335"/>
      <c r="H47" s="336"/>
      <c r="I47" s="42">
        <f>I46-J45</f>
        <v>15.5</v>
      </c>
      <c r="L47" s="8"/>
      <c r="M47" s="8"/>
      <c r="N47" s="8"/>
      <c r="O47" s="8"/>
      <c r="P47" s="8"/>
      <c r="Q47" s="334" t="s">
        <v>18</v>
      </c>
      <c r="R47" s="335"/>
      <c r="S47" s="336"/>
      <c r="T47" s="42">
        <f>R46-T45</f>
        <v>0</v>
      </c>
    </row>
    <row r="51" spans="1:21" x14ac:dyDescent="0.25">
      <c r="D51" s="339" t="s">
        <v>90</v>
      </c>
      <c r="E51" s="339"/>
      <c r="F51" s="339"/>
      <c r="G51" s="339"/>
      <c r="O51" s="339" t="s">
        <v>91</v>
      </c>
      <c r="P51" s="339"/>
      <c r="Q51" s="339"/>
      <c r="R51" s="339"/>
    </row>
    <row r="52" spans="1:21" x14ac:dyDescent="0.25">
      <c r="D52" s="323"/>
      <c r="E52" s="323"/>
      <c r="F52" s="323"/>
      <c r="G52" s="323"/>
      <c r="O52" s="323"/>
      <c r="P52" s="323"/>
      <c r="Q52" s="323"/>
      <c r="R52" s="323"/>
    </row>
    <row r="53" spans="1:21" x14ac:dyDescent="0.25">
      <c r="A53" s="5" t="s">
        <v>26</v>
      </c>
      <c r="B53" s="5" t="s">
        <v>2</v>
      </c>
      <c r="C53" s="5" t="s">
        <v>3</v>
      </c>
      <c r="D53" s="5" t="s">
        <v>4</v>
      </c>
      <c r="E53" s="5" t="s">
        <v>5</v>
      </c>
      <c r="F53" s="5" t="s">
        <v>6</v>
      </c>
      <c r="G53" s="5" t="s">
        <v>7</v>
      </c>
      <c r="H53" s="35" t="s">
        <v>38</v>
      </c>
      <c r="I53" s="5" t="s">
        <v>452</v>
      </c>
      <c r="J53" s="24" t="s">
        <v>20</v>
      </c>
      <c r="L53" s="5" t="s">
        <v>26</v>
      </c>
      <c r="M53" s="5" t="s">
        <v>2</v>
      </c>
      <c r="N53" s="5" t="s">
        <v>3</v>
      </c>
      <c r="O53" s="5" t="s">
        <v>4</v>
      </c>
      <c r="P53" s="5" t="s">
        <v>5</v>
      </c>
      <c r="Q53" s="5" t="s">
        <v>6</v>
      </c>
      <c r="R53" s="5" t="s">
        <v>7</v>
      </c>
      <c r="S53" s="35" t="s">
        <v>38</v>
      </c>
      <c r="T53" s="5" t="s">
        <v>39</v>
      </c>
      <c r="U53" s="24" t="s">
        <v>20</v>
      </c>
    </row>
    <row r="54" spans="1:21" x14ac:dyDescent="0.25">
      <c r="A54" s="7">
        <v>45062</v>
      </c>
      <c r="B54" s="8" t="s">
        <v>487</v>
      </c>
      <c r="C54" s="8" t="s">
        <v>213</v>
      </c>
      <c r="D54" s="8" t="s">
        <v>127</v>
      </c>
      <c r="E54" s="8" t="s">
        <v>127</v>
      </c>
      <c r="F54" s="8">
        <v>701562</v>
      </c>
      <c r="G54" s="10">
        <v>140</v>
      </c>
      <c r="H54" s="10"/>
      <c r="I54" s="8">
        <v>573</v>
      </c>
      <c r="J54" s="10">
        <v>130</v>
      </c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7"/>
      <c r="B60" s="8"/>
      <c r="C60" s="8"/>
      <c r="D60" s="8"/>
      <c r="E60" s="8"/>
      <c r="F60" s="8"/>
      <c r="G60" s="10"/>
      <c r="H60" s="10"/>
      <c r="I60" s="10"/>
      <c r="J60" s="10"/>
      <c r="L60" s="7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7"/>
      <c r="B61" s="8"/>
      <c r="C61" s="8"/>
      <c r="D61" s="8"/>
      <c r="E61" s="8"/>
      <c r="F61" s="8"/>
      <c r="G61" s="10"/>
      <c r="H61" s="10"/>
      <c r="I61" s="10"/>
      <c r="J61" s="10"/>
      <c r="L61" s="7"/>
      <c r="M61" s="8"/>
      <c r="N61" s="8"/>
      <c r="O61" s="8"/>
      <c r="P61" s="8"/>
      <c r="Q61" s="8"/>
      <c r="R61" s="10"/>
      <c r="S61" s="10"/>
      <c r="T61" s="10"/>
      <c r="U61" s="10"/>
    </row>
    <row r="62" spans="1:21" x14ac:dyDescent="0.25">
      <c r="A62" s="7"/>
      <c r="B62" s="8"/>
      <c r="C62" s="8"/>
      <c r="D62" s="8"/>
      <c r="E62" s="8"/>
      <c r="F62" s="8"/>
      <c r="G62" s="10"/>
      <c r="H62" s="10"/>
      <c r="I62" s="10"/>
      <c r="J62" s="10"/>
      <c r="L62" s="7"/>
      <c r="M62" s="8"/>
      <c r="N62" s="8"/>
      <c r="O62" s="8"/>
      <c r="P62" s="8"/>
      <c r="Q62" s="8"/>
      <c r="R62" s="10"/>
      <c r="S62" s="10"/>
      <c r="T62" s="10"/>
      <c r="U62" s="10"/>
    </row>
    <row r="63" spans="1:21" x14ac:dyDescent="0.25">
      <c r="A63" s="7"/>
      <c r="B63" s="8"/>
      <c r="C63" s="8"/>
      <c r="D63" s="8"/>
      <c r="E63" s="8"/>
      <c r="F63" s="8"/>
      <c r="G63" s="10"/>
      <c r="H63" s="10"/>
      <c r="I63" s="10"/>
      <c r="J63" s="10"/>
      <c r="L63" s="7"/>
      <c r="M63" s="8"/>
      <c r="N63" s="8"/>
      <c r="O63" s="8"/>
      <c r="P63" s="8"/>
      <c r="Q63" s="8"/>
      <c r="R63" s="10"/>
      <c r="S63" s="10"/>
      <c r="T63" s="10"/>
      <c r="U63" s="10"/>
    </row>
    <row r="64" spans="1:21" x14ac:dyDescent="0.25">
      <c r="A64" s="7"/>
      <c r="B64" s="8"/>
      <c r="C64" s="8"/>
      <c r="D64" s="8"/>
      <c r="E64" s="8"/>
      <c r="F64" s="8"/>
      <c r="G64" s="10"/>
      <c r="H64" s="10"/>
      <c r="I64" s="10"/>
      <c r="J64" s="10"/>
      <c r="L64" s="7"/>
      <c r="M64" s="8"/>
      <c r="N64" s="8"/>
      <c r="O64" s="8"/>
      <c r="P64" s="8"/>
      <c r="Q64" s="8"/>
      <c r="R64" s="10"/>
      <c r="S64" s="10"/>
      <c r="T64" s="10"/>
      <c r="U64" s="10"/>
    </row>
    <row r="65" spans="1:22" x14ac:dyDescent="0.25">
      <c r="A65" s="7"/>
      <c r="B65" s="8"/>
      <c r="C65" s="8"/>
      <c r="D65" s="8"/>
      <c r="E65" s="8"/>
      <c r="F65" s="8"/>
      <c r="G65" s="10"/>
      <c r="H65" s="10"/>
      <c r="I65" s="10"/>
      <c r="J65" s="10"/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2" x14ac:dyDescent="0.25">
      <c r="A66" s="8"/>
      <c r="B66" s="8"/>
      <c r="C66" s="8"/>
      <c r="D66" s="8"/>
      <c r="E66" s="8"/>
      <c r="F66" s="8"/>
      <c r="G66" s="10"/>
      <c r="H66" s="10"/>
      <c r="I66" s="10"/>
      <c r="J66" s="10"/>
      <c r="L66" s="8"/>
      <c r="M66" s="8"/>
      <c r="N66" s="8"/>
      <c r="O66" s="8"/>
      <c r="P66" s="8"/>
      <c r="Q66" s="8"/>
      <c r="R66" s="10"/>
      <c r="S66" s="10"/>
      <c r="T66" s="10"/>
      <c r="U66" s="10"/>
    </row>
    <row r="67" spans="1:22" x14ac:dyDescent="0.25">
      <c r="A67" s="8"/>
      <c r="B67" s="8"/>
      <c r="C67" s="8"/>
      <c r="D67" s="8"/>
      <c r="E67" s="8"/>
      <c r="F67" s="12" t="s">
        <v>14</v>
      </c>
      <c r="G67" s="13">
        <f>SUM(G54:G66)</f>
        <v>140</v>
      </c>
      <c r="H67" s="13">
        <f>SUM(H54:H66)</f>
        <v>0</v>
      </c>
      <c r="I67" s="13">
        <f>SUM(I54:I66)</f>
        <v>573</v>
      </c>
      <c r="J67" s="13">
        <f>SUM(J54:J54)</f>
        <v>130</v>
      </c>
      <c r="L67" s="8"/>
      <c r="M67" s="8"/>
      <c r="N67" s="8"/>
      <c r="O67" s="8"/>
      <c r="P67" s="8"/>
      <c r="Q67" s="12" t="s">
        <v>14</v>
      </c>
      <c r="R67" s="13">
        <f>SUM(R54:R66)</f>
        <v>0</v>
      </c>
      <c r="S67" s="13">
        <f>SUM(S54:S66)</f>
        <v>0</v>
      </c>
      <c r="T67" s="13">
        <f>SUM(T54:T66)</f>
        <v>0</v>
      </c>
      <c r="U67" s="13">
        <f>R68-S67</f>
        <v>0</v>
      </c>
    </row>
    <row r="68" spans="1:22" x14ac:dyDescent="0.25">
      <c r="A68" s="8"/>
      <c r="B68" s="31" t="s">
        <v>40</v>
      </c>
      <c r="C68" s="8"/>
      <c r="D68" s="8"/>
      <c r="E68" s="8"/>
      <c r="F68" s="12" t="s">
        <v>17</v>
      </c>
      <c r="G68" s="12">
        <f>G67*0.99</f>
        <v>138.6</v>
      </c>
      <c r="H68" s="8"/>
      <c r="I68" s="8"/>
      <c r="J68" s="8"/>
      <c r="L68" s="8"/>
      <c r="M68" s="31" t="s">
        <v>40</v>
      </c>
      <c r="N68" s="8"/>
      <c r="O68" s="8"/>
      <c r="P68" s="8"/>
      <c r="Q68" s="12" t="s">
        <v>17</v>
      </c>
      <c r="R68" s="12">
        <f>R67*0.99</f>
        <v>0</v>
      </c>
      <c r="S68" s="8"/>
      <c r="T68" s="8"/>
      <c r="U68" s="8"/>
    </row>
    <row r="69" spans="1:22" ht="15.75" x14ac:dyDescent="0.25">
      <c r="A69" s="8"/>
      <c r="B69" s="8"/>
      <c r="C69" s="8"/>
      <c r="D69" s="8"/>
      <c r="E69" s="8"/>
      <c r="F69" s="334" t="s">
        <v>18</v>
      </c>
      <c r="G69" s="335"/>
      <c r="H69" s="336"/>
      <c r="I69" s="42">
        <f>G68-J67</f>
        <v>8.5999999999999943</v>
      </c>
      <c r="L69" s="8"/>
      <c r="M69" s="8"/>
      <c r="N69" s="8"/>
      <c r="O69" s="8"/>
      <c r="P69" s="8"/>
      <c r="Q69" s="334" t="s">
        <v>18</v>
      </c>
      <c r="R69" s="335"/>
      <c r="S69" s="336"/>
      <c r="T69" s="42">
        <f>R68-T67</f>
        <v>0</v>
      </c>
    </row>
    <row r="75" spans="1:22" x14ac:dyDescent="0.25">
      <c r="D75" s="339" t="s">
        <v>92</v>
      </c>
      <c r="E75" s="339"/>
      <c r="F75" s="339"/>
      <c r="G75" s="339"/>
      <c r="O75" s="339" t="s">
        <v>93</v>
      </c>
      <c r="P75" s="339"/>
      <c r="Q75" s="339"/>
      <c r="R75" s="339"/>
    </row>
    <row r="76" spans="1:22" x14ac:dyDescent="0.25">
      <c r="D76" s="323"/>
      <c r="E76" s="323"/>
      <c r="F76" s="323"/>
      <c r="G76" s="323"/>
      <c r="O76" s="323"/>
      <c r="P76" s="323"/>
      <c r="Q76" s="323"/>
      <c r="R76" s="323"/>
    </row>
    <row r="77" spans="1:22" x14ac:dyDescent="0.25">
      <c r="A77" s="5" t="s">
        <v>26</v>
      </c>
      <c r="B77" s="5" t="s">
        <v>2</v>
      </c>
      <c r="C77" s="5" t="s">
        <v>3</v>
      </c>
      <c r="D77" s="5" t="s">
        <v>4</v>
      </c>
      <c r="E77" s="5" t="s">
        <v>5</v>
      </c>
      <c r="F77" s="5" t="s">
        <v>6</v>
      </c>
      <c r="G77" s="5" t="s">
        <v>7</v>
      </c>
      <c r="H77" s="35" t="s">
        <v>38</v>
      </c>
      <c r="I77" s="5" t="s">
        <v>39</v>
      </c>
      <c r="J77" s="24" t="s">
        <v>20</v>
      </c>
      <c r="L77" s="5" t="s">
        <v>26</v>
      </c>
      <c r="M77" s="5" t="s">
        <v>2</v>
      </c>
      <c r="N77" s="5" t="s">
        <v>3</v>
      </c>
      <c r="O77" s="5" t="s">
        <v>4</v>
      </c>
      <c r="P77" s="5" t="s">
        <v>5</v>
      </c>
      <c r="Q77" s="5" t="s">
        <v>6</v>
      </c>
      <c r="R77" s="5" t="s">
        <v>7</v>
      </c>
      <c r="S77" s="35" t="s">
        <v>38</v>
      </c>
      <c r="T77" s="5" t="s">
        <v>39</v>
      </c>
      <c r="U77" s="24" t="s">
        <v>20</v>
      </c>
      <c r="V77" s="24" t="s">
        <v>10</v>
      </c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>
        <v>45152</v>
      </c>
      <c r="M78" s="8" t="s">
        <v>194</v>
      </c>
      <c r="N78" s="8" t="s">
        <v>139</v>
      </c>
      <c r="O78" s="8" t="s">
        <v>797</v>
      </c>
      <c r="P78" s="8" t="s">
        <v>134</v>
      </c>
      <c r="Q78" s="8" t="s">
        <v>820</v>
      </c>
      <c r="R78" s="10">
        <v>210</v>
      </c>
      <c r="S78" s="10"/>
      <c r="T78" s="10"/>
      <c r="U78" s="10">
        <v>190</v>
      </c>
      <c r="V78" s="262">
        <v>671</v>
      </c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>
        <v>45153</v>
      </c>
      <c r="M79" s="8" t="s">
        <v>570</v>
      </c>
      <c r="N79" s="8" t="s">
        <v>126</v>
      </c>
      <c r="O79" s="8" t="s">
        <v>797</v>
      </c>
      <c r="P79" s="8" t="s">
        <v>134</v>
      </c>
      <c r="Q79" s="8" t="s">
        <v>821</v>
      </c>
      <c r="R79" s="10">
        <v>210</v>
      </c>
      <c r="S79" s="10"/>
      <c r="T79" s="10"/>
      <c r="U79" s="10">
        <v>190</v>
      </c>
      <c r="V79" s="262">
        <v>671</v>
      </c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7"/>
      <c r="B84" s="8"/>
      <c r="C84" s="8"/>
      <c r="D84" s="8"/>
      <c r="E84" s="8"/>
      <c r="F84" s="8"/>
      <c r="G84" s="10"/>
      <c r="H84" s="10"/>
      <c r="I84" s="10"/>
      <c r="J84" s="10"/>
      <c r="L84" s="7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7"/>
      <c r="B85" s="8"/>
      <c r="C85" s="8"/>
      <c r="D85" s="8"/>
      <c r="E85" s="8"/>
      <c r="F85" s="8"/>
      <c r="G85" s="10"/>
      <c r="H85" s="10"/>
      <c r="I85" s="10"/>
      <c r="J85" s="10"/>
      <c r="L85" s="7"/>
      <c r="M85" s="8"/>
      <c r="N85" s="8"/>
      <c r="O85" s="8"/>
      <c r="P85" s="8"/>
      <c r="Q85" s="8"/>
      <c r="R85" s="10"/>
      <c r="S85" s="10"/>
      <c r="T85" s="10"/>
      <c r="U85" s="10"/>
    </row>
    <row r="86" spans="1:21" x14ac:dyDescent="0.25">
      <c r="A86" s="7"/>
      <c r="B86" s="8"/>
      <c r="C86" s="8"/>
      <c r="D86" s="8"/>
      <c r="E86" s="8"/>
      <c r="F86" s="8"/>
      <c r="G86" s="10"/>
      <c r="H86" s="10"/>
      <c r="I86" s="10"/>
      <c r="J86" s="10"/>
      <c r="L86" s="7"/>
      <c r="M86" s="8"/>
      <c r="N86" s="8"/>
      <c r="O86" s="8"/>
      <c r="P86" s="8"/>
      <c r="Q86" s="8"/>
      <c r="R86" s="10"/>
      <c r="S86" s="10"/>
      <c r="T86" s="10"/>
      <c r="U86" s="10"/>
    </row>
    <row r="87" spans="1:21" x14ac:dyDescent="0.25">
      <c r="A87" s="7"/>
      <c r="B87" s="8"/>
      <c r="C87" s="8"/>
      <c r="D87" s="8"/>
      <c r="E87" s="8"/>
      <c r="F87" s="8"/>
      <c r="G87" s="10"/>
      <c r="H87" s="10"/>
      <c r="I87" s="10"/>
      <c r="J87" s="10"/>
      <c r="L87" s="7"/>
      <c r="M87" s="8"/>
      <c r="N87" s="8"/>
      <c r="O87" s="8"/>
      <c r="P87" s="8"/>
      <c r="Q87" s="8"/>
      <c r="R87" s="10"/>
      <c r="S87" s="10"/>
      <c r="T87" s="10"/>
      <c r="U87" s="10"/>
    </row>
    <row r="88" spans="1:21" x14ac:dyDescent="0.25">
      <c r="A88" s="7"/>
      <c r="B88" s="8"/>
      <c r="C88" s="8"/>
      <c r="D88" s="8"/>
      <c r="E88" s="8"/>
      <c r="F88" s="8"/>
      <c r="G88" s="10"/>
      <c r="H88" s="10"/>
      <c r="I88" s="10"/>
      <c r="J88" s="10"/>
      <c r="L88" s="7"/>
      <c r="M88" s="8"/>
      <c r="N88" s="8"/>
      <c r="O88" s="8"/>
      <c r="P88" s="8"/>
      <c r="Q88" s="8"/>
      <c r="R88" s="10"/>
      <c r="S88" s="10"/>
      <c r="T88" s="10"/>
      <c r="U88" s="10"/>
    </row>
    <row r="89" spans="1:21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/>
      <c r="M89" s="8"/>
      <c r="N89" s="8"/>
      <c r="O89" s="8"/>
      <c r="P89" s="8"/>
      <c r="Q89" s="8"/>
      <c r="R89" s="10"/>
      <c r="S89" s="10"/>
      <c r="T89" s="10"/>
      <c r="U89" s="10"/>
    </row>
    <row r="90" spans="1:21" x14ac:dyDescent="0.25">
      <c r="A90" s="8"/>
      <c r="B90" s="8"/>
      <c r="C90" s="8"/>
      <c r="D90" s="8"/>
      <c r="E90" s="8"/>
      <c r="F90" s="8"/>
      <c r="G90" s="10"/>
      <c r="H90" s="10"/>
      <c r="I90" s="10"/>
      <c r="J90" s="10"/>
      <c r="L90" s="8"/>
      <c r="M90" s="8"/>
      <c r="N90" s="8"/>
      <c r="O90" s="8"/>
      <c r="P90" s="8"/>
      <c r="Q90" s="8"/>
      <c r="R90" s="10"/>
      <c r="S90" s="10"/>
      <c r="T90" s="10"/>
      <c r="U90" s="10"/>
    </row>
    <row r="91" spans="1:21" x14ac:dyDescent="0.25">
      <c r="A91" s="8"/>
      <c r="B91" s="8"/>
      <c r="C91" s="8"/>
      <c r="D91" s="8"/>
      <c r="E91" s="8"/>
      <c r="F91" s="12" t="s">
        <v>14</v>
      </c>
      <c r="G91" s="13">
        <f>SUM(G78:G90)</f>
        <v>0</v>
      </c>
      <c r="H91" s="13">
        <f>SUM(H78:H90)</f>
        <v>0</v>
      </c>
      <c r="I91" s="13">
        <f>SUM(I78:I90)</f>
        <v>0</v>
      </c>
      <c r="J91" s="13">
        <f>G92-H91</f>
        <v>0</v>
      </c>
      <c r="L91" s="8"/>
      <c r="M91" s="8"/>
      <c r="N91" s="8"/>
      <c r="O91" s="8"/>
      <c r="P91" s="8"/>
      <c r="Q91" s="12" t="s">
        <v>14</v>
      </c>
      <c r="R91" s="13">
        <f>SUM(R78:R90)</f>
        <v>420</v>
      </c>
      <c r="S91" s="13">
        <f>SUM(S78:S90)</f>
        <v>0</v>
      </c>
      <c r="T91" s="13">
        <f>SUM(T78:T90)</f>
        <v>0</v>
      </c>
      <c r="U91" s="13">
        <f>SUM(U78:U90)</f>
        <v>380</v>
      </c>
    </row>
    <row r="92" spans="1:21" x14ac:dyDescent="0.25">
      <c r="A92" s="8"/>
      <c r="B92" s="31" t="s">
        <v>40</v>
      </c>
      <c r="C92" s="8"/>
      <c r="D92" s="8"/>
      <c r="E92" s="8"/>
      <c r="F92" s="12" t="s">
        <v>17</v>
      </c>
      <c r="G92" s="12">
        <f>G91*0.99</f>
        <v>0</v>
      </c>
      <c r="H92" s="8"/>
      <c r="I92" s="8"/>
      <c r="J92" s="8"/>
      <c r="L92" s="8"/>
      <c r="M92" s="31" t="s">
        <v>40</v>
      </c>
      <c r="N92" s="8"/>
      <c r="O92" s="8"/>
      <c r="P92" s="8"/>
      <c r="Q92" s="12" t="s">
        <v>17</v>
      </c>
      <c r="R92" s="265">
        <f>R91*0.99</f>
        <v>415.8</v>
      </c>
      <c r="S92" s="8"/>
      <c r="T92" s="8"/>
      <c r="U92" s="8"/>
    </row>
    <row r="93" spans="1:21" ht="15.75" x14ac:dyDescent="0.25">
      <c r="A93" s="8"/>
      <c r="B93" s="8"/>
      <c r="C93" s="8"/>
      <c r="D93" s="8"/>
      <c r="E93" s="8"/>
      <c r="F93" s="334" t="s">
        <v>18</v>
      </c>
      <c r="G93" s="335"/>
      <c r="H93" s="336"/>
      <c r="I93" s="42">
        <f>G92-I91</f>
        <v>0</v>
      </c>
      <c r="L93" s="8"/>
      <c r="M93" s="8"/>
      <c r="N93" s="8"/>
      <c r="O93" s="8"/>
      <c r="P93" s="8"/>
      <c r="Q93" s="334" t="s">
        <v>18</v>
      </c>
      <c r="R93" s="335"/>
      <c r="S93" s="336"/>
      <c r="T93" s="42">
        <f>R92-U91</f>
        <v>35.800000000000011</v>
      </c>
    </row>
    <row r="98" spans="1:22" x14ac:dyDescent="0.25">
      <c r="D98" s="339" t="s">
        <v>94</v>
      </c>
      <c r="E98" s="339"/>
      <c r="F98" s="339"/>
      <c r="G98" s="339"/>
      <c r="O98" s="339" t="s">
        <v>99</v>
      </c>
      <c r="P98" s="339"/>
      <c r="Q98" s="339"/>
      <c r="R98" s="339"/>
    </row>
    <row r="99" spans="1:22" x14ac:dyDescent="0.25">
      <c r="D99" s="323"/>
      <c r="E99" s="323"/>
      <c r="F99" s="323"/>
      <c r="G99" s="323"/>
      <c r="O99" s="323"/>
      <c r="P99" s="323"/>
      <c r="Q99" s="323"/>
      <c r="R99" s="323"/>
    </row>
    <row r="100" spans="1:22" x14ac:dyDescent="0.25">
      <c r="A100" s="5" t="s">
        <v>26</v>
      </c>
      <c r="B100" s="5" t="s">
        <v>2</v>
      </c>
      <c r="C100" s="5" t="s">
        <v>3</v>
      </c>
      <c r="D100" s="5" t="s">
        <v>4</v>
      </c>
      <c r="E100" s="5" t="s">
        <v>5</v>
      </c>
      <c r="F100" s="5" t="s">
        <v>6</v>
      </c>
      <c r="G100" s="5" t="s">
        <v>7</v>
      </c>
      <c r="H100" s="35" t="s">
        <v>38</v>
      </c>
      <c r="I100" s="5" t="s">
        <v>10</v>
      </c>
      <c r="J100" s="24" t="s">
        <v>20</v>
      </c>
      <c r="L100" s="5" t="s">
        <v>26</v>
      </c>
      <c r="M100" s="5" t="s">
        <v>2</v>
      </c>
      <c r="N100" s="5" t="s">
        <v>3</v>
      </c>
      <c r="O100" s="5" t="s">
        <v>4</v>
      </c>
      <c r="P100" s="5" t="s">
        <v>5</v>
      </c>
      <c r="Q100" s="5" t="s">
        <v>6</v>
      </c>
      <c r="R100" s="5" t="s">
        <v>7</v>
      </c>
      <c r="S100" s="35" t="s">
        <v>38</v>
      </c>
      <c r="T100" s="5" t="s">
        <v>39</v>
      </c>
      <c r="U100" s="24" t="s">
        <v>20</v>
      </c>
    </row>
    <row r="101" spans="1:22" x14ac:dyDescent="0.25">
      <c r="A101" s="7">
        <v>45189</v>
      </c>
      <c r="B101" s="8" t="s">
        <v>12</v>
      </c>
      <c r="C101" s="8" t="s">
        <v>144</v>
      </c>
      <c r="D101" s="8" t="s">
        <v>919</v>
      </c>
      <c r="E101" s="8" t="s">
        <v>134</v>
      </c>
      <c r="F101" s="8">
        <v>29636</v>
      </c>
      <c r="G101" s="10">
        <v>210</v>
      </c>
      <c r="H101" s="10"/>
      <c r="I101" s="8">
        <v>703</v>
      </c>
      <c r="J101" s="10">
        <v>190</v>
      </c>
      <c r="L101" s="7">
        <v>45203</v>
      </c>
      <c r="M101" s="8" t="s">
        <v>22</v>
      </c>
      <c r="N101" s="8" t="s">
        <v>136</v>
      </c>
      <c r="O101" s="8" t="s">
        <v>957</v>
      </c>
      <c r="P101" s="8" t="s">
        <v>394</v>
      </c>
      <c r="Q101" s="8">
        <v>30130</v>
      </c>
      <c r="R101" s="10">
        <v>594</v>
      </c>
      <c r="S101" s="10"/>
      <c r="T101" s="10"/>
      <c r="U101" s="10">
        <v>570</v>
      </c>
      <c r="V101" s="299">
        <v>741</v>
      </c>
    </row>
    <row r="102" spans="1:22" x14ac:dyDescent="0.25">
      <c r="A102" s="7">
        <v>45198</v>
      </c>
      <c r="B102" s="8" t="s">
        <v>12</v>
      </c>
      <c r="C102" s="8" t="s">
        <v>122</v>
      </c>
      <c r="D102" s="8" t="s">
        <v>919</v>
      </c>
      <c r="E102" s="8" t="s">
        <v>217</v>
      </c>
      <c r="F102" s="8">
        <v>29972</v>
      </c>
      <c r="G102" s="10">
        <v>160</v>
      </c>
      <c r="H102" s="10"/>
      <c r="I102" s="8">
        <v>730</v>
      </c>
      <c r="J102" s="10">
        <v>140</v>
      </c>
      <c r="L102" s="7">
        <v>45203</v>
      </c>
      <c r="M102" s="8" t="s">
        <v>870</v>
      </c>
      <c r="N102" s="8" t="s">
        <v>122</v>
      </c>
      <c r="O102" s="8" t="s">
        <v>957</v>
      </c>
      <c r="P102" s="8" t="s">
        <v>394</v>
      </c>
      <c r="Q102" s="8">
        <v>30128</v>
      </c>
      <c r="R102" s="10">
        <v>594</v>
      </c>
      <c r="S102" s="10"/>
      <c r="T102" s="10"/>
      <c r="U102" s="10">
        <v>570</v>
      </c>
      <c r="V102" s="299">
        <v>741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45203</v>
      </c>
      <c r="M103" s="8" t="s">
        <v>843</v>
      </c>
      <c r="N103" s="8" t="s">
        <v>731</v>
      </c>
      <c r="O103" s="8" t="s">
        <v>957</v>
      </c>
      <c r="P103" s="8" t="s">
        <v>394</v>
      </c>
      <c r="Q103" s="8">
        <v>30135</v>
      </c>
      <c r="R103" s="10">
        <v>594</v>
      </c>
      <c r="S103" s="10"/>
      <c r="T103" s="10"/>
      <c r="U103" s="10">
        <v>540</v>
      </c>
      <c r="V103" s="299">
        <v>741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>
        <v>45211</v>
      </c>
      <c r="M104" s="8" t="s">
        <v>870</v>
      </c>
      <c r="N104" s="8" t="s">
        <v>144</v>
      </c>
      <c r="O104" s="8" t="s">
        <v>951</v>
      </c>
      <c r="P104" s="8" t="s">
        <v>935</v>
      </c>
      <c r="Q104" s="8"/>
      <c r="R104" s="10">
        <v>550</v>
      </c>
      <c r="S104" s="10"/>
      <c r="T104" s="10"/>
      <c r="U104" s="10">
        <v>530</v>
      </c>
      <c r="V104" s="300">
        <v>743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45215</v>
      </c>
      <c r="M105" s="8" t="s">
        <v>979</v>
      </c>
      <c r="N105" s="8" t="s">
        <v>109</v>
      </c>
      <c r="O105" s="8" t="s">
        <v>957</v>
      </c>
      <c r="P105" s="8" t="s">
        <v>980</v>
      </c>
      <c r="Q105" s="8">
        <v>30488</v>
      </c>
      <c r="R105" s="10">
        <v>315</v>
      </c>
      <c r="S105" s="10"/>
      <c r="T105" s="10"/>
      <c r="U105" s="10">
        <v>190</v>
      </c>
      <c r="V105" s="298">
        <v>741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45215</v>
      </c>
      <c r="M106" s="8" t="s">
        <v>22</v>
      </c>
      <c r="N106" s="8" t="s">
        <v>136</v>
      </c>
      <c r="O106" s="8" t="s">
        <v>957</v>
      </c>
      <c r="P106" s="8" t="s">
        <v>980</v>
      </c>
      <c r="Q106" s="8">
        <v>30487</v>
      </c>
      <c r="R106" s="10">
        <v>315</v>
      </c>
      <c r="S106" s="10"/>
      <c r="T106" s="10"/>
      <c r="U106" s="10">
        <v>190</v>
      </c>
      <c r="V106" s="298">
        <v>741</v>
      </c>
    </row>
    <row r="107" spans="1:22" x14ac:dyDescent="0.25">
      <c r="A107" s="7"/>
      <c r="B107" s="8"/>
      <c r="C107" s="8"/>
      <c r="D107" s="8"/>
      <c r="E107" s="8"/>
      <c r="F107" s="8"/>
      <c r="G107" s="10"/>
      <c r="H107" s="10"/>
      <c r="I107" s="10"/>
      <c r="J107" s="10"/>
      <c r="L107" s="7">
        <v>45215</v>
      </c>
      <c r="M107" s="8" t="s">
        <v>326</v>
      </c>
      <c r="N107" s="8" t="s">
        <v>141</v>
      </c>
      <c r="O107" s="8" t="s">
        <v>957</v>
      </c>
      <c r="P107" s="8" t="s">
        <v>980</v>
      </c>
      <c r="Q107" s="8">
        <v>30493</v>
      </c>
      <c r="R107" s="10">
        <v>315</v>
      </c>
      <c r="S107" s="10"/>
      <c r="T107" s="10"/>
      <c r="U107" s="10">
        <v>190</v>
      </c>
      <c r="V107" s="298">
        <v>741</v>
      </c>
    </row>
    <row r="108" spans="1:22" x14ac:dyDescent="0.25">
      <c r="A108" s="7"/>
      <c r="B108" s="8"/>
      <c r="C108" s="8"/>
      <c r="D108" s="8"/>
      <c r="E108" s="8"/>
      <c r="F108" s="8"/>
      <c r="G108" s="10"/>
      <c r="H108" s="10"/>
      <c r="I108" s="10"/>
      <c r="J108" s="10"/>
      <c r="L108" s="7">
        <v>45223</v>
      </c>
      <c r="M108" s="8" t="s">
        <v>979</v>
      </c>
      <c r="N108" s="8" t="s">
        <v>109</v>
      </c>
      <c r="O108" s="8" t="s">
        <v>957</v>
      </c>
      <c r="P108" s="8" t="s">
        <v>217</v>
      </c>
      <c r="Q108" s="8">
        <v>30925</v>
      </c>
      <c r="R108" s="10">
        <v>160</v>
      </c>
      <c r="S108" s="10"/>
      <c r="T108" s="10"/>
      <c r="U108" s="10">
        <v>140</v>
      </c>
    </row>
    <row r="109" spans="1:22" x14ac:dyDescent="0.25">
      <c r="A109" s="7"/>
      <c r="B109" s="8"/>
      <c r="C109" s="8"/>
      <c r="D109" s="8"/>
      <c r="E109" s="8"/>
      <c r="F109" s="8"/>
      <c r="G109" s="10"/>
      <c r="H109" s="10"/>
      <c r="I109" s="10"/>
      <c r="J109" s="10"/>
      <c r="L109" s="7">
        <v>45223</v>
      </c>
      <c r="M109" s="8" t="s">
        <v>916</v>
      </c>
      <c r="N109" s="8" t="s">
        <v>283</v>
      </c>
      <c r="O109" s="8" t="s">
        <v>957</v>
      </c>
      <c r="P109" s="8" t="s">
        <v>217</v>
      </c>
      <c r="Q109" s="8">
        <v>30926</v>
      </c>
      <c r="R109" s="10">
        <v>160</v>
      </c>
      <c r="S109" s="10"/>
      <c r="T109" s="10"/>
      <c r="U109" s="10">
        <v>140</v>
      </c>
    </row>
    <row r="110" spans="1:22" x14ac:dyDescent="0.25">
      <c r="A110" s="7"/>
      <c r="B110" s="8"/>
      <c r="C110" s="8"/>
      <c r="D110" s="8"/>
      <c r="E110" s="8"/>
      <c r="F110" s="8"/>
      <c r="G110" s="10"/>
      <c r="H110" s="10"/>
      <c r="I110" s="10"/>
      <c r="J110" s="10"/>
      <c r="L110" s="28">
        <v>45227</v>
      </c>
      <c r="M110" s="8" t="s">
        <v>546</v>
      </c>
      <c r="N110" s="8" t="s">
        <v>139</v>
      </c>
      <c r="O110" s="8" t="s">
        <v>951</v>
      </c>
      <c r="P110" s="8"/>
      <c r="Q110" s="8"/>
      <c r="R110" s="8"/>
      <c r="S110" s="8"/>
      <c r="T110" s="8"/>
      <c r="U110" s="8"/>
    </row>
    <row r="111" spans="1:22" x14ac:dyDescent="0.25">
      <c r="A111" s="7"/>
      <c r="B111" s="8"/>
      <c r="C111" s="8"/>
      <c r="D111" s="8"/>
      <c r="E111" s="8"/>
      <c r="F111" s="8"/>
      <c r="G111" s="10"/>
      <c r="H111" s="10"/>
      <c r="I111" s="10"/>
      <c r="J111" s="10"/>
      <c r="L111" s="7">
        <v>45229</v>
      </c>
      <c r="M111" s="8" t="s">
        <v>423</v>
      </c>
      <c r="N111" s="8" t="s">
        <v>283</v>
      </c>
      <c r="O111" s="8" t="s">
        <v>957</v>
      </c>
      <c r="P111" s="8" t="s">
        <v>217</v>
      </c>
      <c r="Q111" s="8">
        <v>31189</v>
      </c>
      <c r="R111" s="10">
        <v>160</v>
      </c>
      <c r="S111" s="10"/>
      <c r="T111" s="10"/>
      <c r="U111" s="10">
        <v>140</v>
      </c>
    </row>
    <row r="112" spans="1:22" x14ac:dyDescent="0.25">
      <c r="A112" s="7"/>
      <c r="B112" s="8"/>
      <c r="C112" s="8"/>
      <c r="D112" s="8"/>
      <c r="E112" s="8"/>
      <c r="F112" s="8"/>
      <c r="G112" s="10"/>
      <c r="H112" s="10"/>
      <c r="I112" s="10"/>
      <c r="J112" s="10"/>
      <c r="L112" s="7">
        <v>45229</v>
      </c>
      <c r="M112" s="8" t="s">
        <v>916</v>
      </c>
      <c r="N112" s="8" t="s">
        <v>141</v>
      </c>
      <c r="O112" s="8" t="s">
        <v>957</v>
      </c>
      <c r="P112" s="8" t="s">
        <v>217</v>
      </c>
      <c r="Q112" s="8">
        <v>31188</v>
      </c>
      <c r="R112" s="10">
        <v>160</v>
      </c>
      <c r="S112" s="10"/>
      <c r="T112" s="10"/>
      <c r="U112" s="10">
        <v>140</v>
      </c>
    </row>
    <row r="113" spans="1:22" x14ac:dyDescent="0.25">
      <c r="A113" s="8"/>
      <c r="B113" s="8"/>
      <c r="C113" s="8"/>
      <c r="D113" s="8"/>
      <c r="E113" s="8"/>
      <c r="F113" s="8"/>
      <c r="G113" s="10"/>
      <c r="H113" s="10"/>
      <c r="I113" s="10"/>
      <c r="J113" s="10"/>
      <c r="L113" s="28">
        <v>45230</v>
      </c>
      <c r="M113" s="8" t="s">
        <v>870</v>
      </c>
      <c r="N113" s="8" t="s">
        <v>144</v>
      </c>
      <c r="O113" s="8" t="s">
        <v>1010</v>
      </c>
      <c r="P113" s="8" t="s">
        <v>1011</v>
      </c>
      <c r="Q113" s="8"/>
      <c r="R113" s="10">
        <v>416</v>
      </c>
      <c r="S113" s="10"/>
      <c r="T113" s="10"/>
      <c r="U113" s="10"/>
      <c r="V113" t="s">
        <v>1012</v>
      </c>
    </row>
    <row r="114" spans="1:22" x14ac:dyDescent="0.25">
      <c r="A114" s="8"/>
      <c r="B114" s="8"/>
      <c r="C114" s="8"/>
      <c r="D114" s="8"/>
      <c r="E114" s="8"/>
      <c r="F114" s="12" t="s">
        <v>14</v>
      </c>
      <c r="G114" s="13">
        <f>SUM(G101:G113)</f>
        <v>370</v>
      </c>
      <c r="H114" s="13">
        <f>SUM(H101:H113)</f>
        <v>0</v>
      </c>
      <c r="I114" s="13"/>
      <c r="J114" s="13">
        <f>SUM(J101:J113)</f>
        <v>330</v>
      </c>
      <c r="L114" s="8"/>
      <c r="M114" s="8"/>
      <c r="N114" s="8"/>
      <c r="O114" s="8"/>
      <c r="P114" s="8"/>
      <c r="Q114" s="12" t="s">
        <v>14</v>
      </c>
      <c r="R114" s="13">
        <f>SUM(R101:R113)</f>
        <v>4333</v>
      </c>
      <c r="S114" s="13">
        <f>SUM(S101:S113)</f>
        <v>0</v>
      </c>
      <c r="T114" s="13">
        <f>SUM(T101:T113)</f>
        <v>0</v>
      </c>
      <c r="U114" s="13">
        <f>SUM(U101:U113)</f>
        <v>3340</v>
      </c>
    </row>
    <row r="115" spans="1:22" x14ac:dyDescent="0.25">
      <c r="A115" s="8"/>
      <c r="B115" s="31" t="s">
        <v>40</v>
      </c>
      <c r="C115" s="8"/>
      <c r="D115" s="8"/>
      <c r="E115" s="8"/>
      <c r="F115" s="12" t="s">
        <v>17</v>
      </c>
      <c r="G115" s="12">
        <f>G114*0.99</f>
        <v>366.3</v>
      </c>
      <c r="H115" s="8"/>
      <c r="I115" s="8"/>
      <c r="J115" s="8"/>
      <c r="L115" s="8"/>
      <c r="M115" s="31" t="s">
        <v>40</v>
      </c>
      <c r="N115" s="8"/>
      <c r="O115" s="8"/>
      <c r="P115" s="8"/>
      <c r="Q115" s="12" t="s">
        <v>17</v>
      </c>
      <c r="R115" s="12">
        <f>R114*0.99</f>
        <v>4289.67</v>
      </c>
      <c r="S115" s="8"/>
      <c r="T115" s="8"/>
      <c r="U115" s="8"/>
    </row>
    <row r="116" spans="1:22" ht="15.75" x14ac:dyDescent="0.25">
      <c r="A116" s="8"/>
      <c r="B116" s="8"/>
      <c r="C116" s="8"/>
      <c r="D116" s="8"/>
      <c r="E116" s="8"/>
      <c r="F116" s="334" t="s">
        <v>18</v>
      </c>
      <c r="G116" s="335"/>
      <c r="H116" s="336"/>
      <c r="I116" s="42">
        <f>G115-J114</f>
        <v>36.300000000000011</v>
      </c>
      <c r="L116" s="8"/>
      <c r="M116" s="8"/>
      <c r="N116" s="8"/>
      <c r="O116" s="8"/>
      <c r="P116" s="8"/>
      <c r="Q116" s="334" t="s">
        <v>18</v>
      </c>
      <c r="R116" s="335"/>
      <c r="S116" s="336"/>
      <c r="T116" s="42">
        <f>R115-U114</f>
        <v>949.67000000000007</v>
      </c>
    </row>
    <row r="121" spans="1:22" x14ac:dyDescent="0.25">
      <c r="D121" s="339" t="s">
        <v>96</v>
      </c>
      <c r="E121" s="339"/>
      <c r="F121" s="339"/>
      <c r="G121" s="339"/>
      <c r="O121" s="339" t="s">
        <v>0</v>
      </c>
      <c r="P121" s="339"/>
      <c r="Q121" s="339"/>
      <c r="R121" s="339"/>
    </row>
    <row r="122" spans="1:22" x14ac:dyDescent="0.25">
      <c r="D122" s="323"/>
      <c r="E122" s="323"/>
      <c r="F122" s="323"/>
      <c r="G122" s="323"/>
      <c r="O122" s="323"/>
      <c r="P122" s="323"/>
      <c r="Q122" s="323"/>
      <c r="R122" s="323"/>
    </row>
    <row r="123" spans="1:22" x14ac:dyDescent="0.25">
      <c r="A123" s="5" t="s">
        <v>26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5" t="s">
        <v>7</v>
      </c>
      <c r="H123" s="35" t="s">
        <v>38</v>
      </c>
      <c r="I123" s="5" t="s">
        <v>39</v>
      </c>
      <c r="J123" s="24" t="s">
        <v>20</v>
      </c>
      <c r="L123" s="5" t="s">
        <v>26</v>
      </c>
      <c r="M123" s="5" t="s">
        <v>2</v>
      </c>
      <c r="N123" s="5" t="s">
        <v>3</v>
      </c>
      <c r="O123" s="5" t="s">
        <v>4</v>
      </c>
      <c r="P123" s="5" t="s">
        <v>5</v>
      </c>
      <c r="Q123" s="5" t="s">
        <v>6</v>
      </c>
      <c r="R123" s="5" t="s">
        <v>7</v>
      </c>
      <c r="S123" s="35" t="s">
        <v>38</v>
      </c>
      <c r="T123" s="5" t="s">
        <v>39</v>
      </c>
      <c r="U123" s="24" t="s">
        <v>20</v>
      </c>
    </row>
    <row r="124" spans="1:22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2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2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2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2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7"/>
      <c r="B130" s="8"/>
      <c r="C130" s="8"/>
      <c r="D130" s="8"/>
      <c r="E130" s="8"/>
      <c r="F130" s="8"/>
      <c r="G130" s="10"/>
      <c r="H130" s="10"/>
      <c r="I130" s="10"/>
      <c r="J130" s="10"/>
      <c r="L130" s="7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7"/>
      <c r="B131" s="8"/>
      <c r="C131" s="8"/>
      <c r="D131" s="8"/>
      <c r="E131" s="8"/>
      <c r="F131" s="8"/>
      <c r="G131" s="10"/>
      <c r="H131" s="10"/>
      <c r="I131" s="10"/>
      <c r="J131" s="10"/>
      <c r="L131" s="7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7"/>
      <c r="B132" s="8"/>
      <c r="C132" s="8"/>
      <c r="D132" s="8"/>
      <c r="E132" s="8"/>
      <c r="F132" s="8"/>
      <c r="G132" s="10"/>
      <c r="H132" s="10"/>
      <c r="I132" s="10"/>
      <c r="J132" s="10"/>
      <c r="L132" s="7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7"/>
      <c r="B133" s="8"/>
      <c r="C133" s="8"/>
      <c r="D133" s="8"/>
      <c r="E133" s="8"/>
      <c r="F133" s="8"/>
      <c r="G133" s="10"/>
      <c r="H133" s="10"/>
      <c r="I133" s="10"/>
      <c r="J133" s="10"/>
      <c r="L133" s="7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7"/>
      <c r="B134" s="8"/>
      <c r="C134" s="8"/>
      <c r="D134" s="8"/>
      <c r="E134" s="8"/>
      <c r="F134" s="8"/>
      <c r="G134" s="10"/>
      <c r="H134" s="10"/>
      <c r="I134" s="10"/>
      <c r="J134" s="10"/>
      <c r="L134" s="7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8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12" t="s">
        <v>14</v>
      </c>
      <c r="G137" s="13">
        <f>SUM(G124:G136)</f>
        <v>0</v>
      </c>
      <c r="H137" s="13">
        <f>SUM(H124:H136)</f>
        <v>0</v>
      </c>
      <c r="I137" s="13">
        <f>SUM(I124:I136)</f>
        <v>0</v>
      </c>
      <c r="J137" s="13">
        <f>G138-H137</f>
        <v>0</v>
      </c>
      <c r="L137" s="8"/>
      <c r="M137" s="8"/>
      <c r="N137" s="8"/>
      <c r="O137" s="8"/>
      <c r="P137" s="8"/>
      <c r="Q137" s="12" t="s">
        <v>14</v>
      </c>
      <c r="R137" s="13">
        <f>SUM(R124:R136)</f>
        <v>0</v>
      </c>
      <c r="S137" s="13">
        <f>SUM(S124:S136)</f>
        <v>0</v>
      </c>
      <c r="T137" s="13">
        <f>SUM(T124:T136)</f>
        <v>0</v>
      </c>
      <c r="U137" s="13">
        <f>R138-S137</f>
        <v>0</v>
      </c>
    </row>
    <row r="138" spans="1:21" x14ac:dyDescent="0.25">
      <c r="A138" s="8"/>
      <c r="B138" s="31" t="s">
        <v>40</v>
      </c>
      <c r="C138" s="8"/>
      <c r="D138" s="8"/>
      <c r="E138" s="8"/>
      <c r="F138" s="12" t="s">
        <v>17</v>
      </c>
      <c r="G138" s="12">
        <f>G137*0.99</f>
        <v>0</v>
      </c>
      <c r="H138" s="8"/>
      <c r="I138" s="8"/>
      <c r="J138" s="8"/>
      <c r="L138" s="8"/>
      <c r="M138" s="31" t="s">
        <v>40</v>
      </c>
      <c r="N138" s="8"/>
      <c r="O138" s="8"/>
      <c r="P138" s="8"/>
      <c r="Q138" s="12" t="s">
        <v>17</v>
      </c>
      <c r="R138" s="12">
        <f>R137*0.99</f>
        <v>0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334" t="s">
        <v>18</v>
      </c>
      <c r="G139" s="335"/>
      <c r="H139" s="336"/>
      <c r="I139" s="42">
        <f>G138-I137</f>
        <v>0</v>
      </c>
      <c r="L139" s="8"/>
      <c r="M139" s="8"/>
      <c r="N139" s="8"/>
      <c r="O139" s="8"/>
      <c r="P139" s="8"/>
      <c r="Q139" s="334" t="s">
        <v>18</v>
      </c>
      <c r="R139" s="335"/>
      <c r="S139" s="336"/>
      <c r="T139" s="42">
        <f>R138-T137</f>
        <v>0</v>
      </c>
    </row>
  </sheetData>
  <mergeCells count="24">
    <mergeCell ref="D1:G2"/>
    <mergeCell ref="O1:R2"/>
    <mergeCell ref="F25:H25"/>
    <mergeCell ref="Q25:S25"/>
    <mergeCell ref="D29:G30"/>
    <mergeCell ref="O29:R30"/>
    <mergeCell ref="F47:H47"/>
    <mergeCell ref="Q47:S47"/>
    <mergeCell ref="D51:G52"/>
    <mergeCell ref="O51:R52"/>
    <mergeCell ref="F69:H69"/>
    <mergeCell ref="Q69:S69"/>
    <mergeCell ref="D75:G76"/>
    <mergeCell ref="O75:R76"/>
    <mergeCell ref="F93:H93"/>
    <mergeCell ref="Q93:S93"/>
    <mergeCell ref="D98:G99"/>
    <mergeCell ref="O98:R99"/>
    <mergeCell ref="F116:H116"/>
    <mergeCell ref="Q116:S116"/>
    <mergeCell ref="D121:G122"/>
    <mergeCell ref="O121:R122"/>
    <mergeCell ref="F139:H139"/>
    <mergeCell ref="Q139:S139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39" t="s">
        <v>96</v>
      </c>
      <c r="E1" s="339"/>
      <c r="F1" s="339"/>
      <c r="G1" s="339"/>
      <c r="O1" s="339" t="s">
        <v>0</v>
      </c>
      <c r="P1" s="339"/>
      <c r="Q1" s="339"/>
      <c r="R1" s="339"/>
    </row>
    <row r="2" spans="1:21" x14ac:dyDescent="0.25">
      <c r="D2" s="323"/>
      <c r="E2" s="323"/>
      <c r="F2" s="323"/>
      <c r="G2" s="323"/>
      <c r="O2" s="323"/>
      <c r="P2" s="323"/>
      <c r="Q2" s="323"/>
      <c r="R2" s="32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4" t="s">
        <v>18</v>
      </c>
      <c r="G19" s="335"/>
      <c r="H19" s="336"/>
      <c r="I19" s="42">
        <f>G18-I17</f>
        <v>72.799999999999955</v>
      </c>
      <c r="L19" s="8"/>
      <c r="M19" s="8"/>
      <c r="N19" s="8"/>
      <c r="O19" s="8"/>
      <c r="P19" s="8"/>
      <c r="Q19" s="334" t="s">
        <v>18</v>
      </c>
      <c r="R19" s="335"/>
      <c r="S19" s="336"/>
      <c r="T19" s="42">
        <f>T18-U17</f>
        <v>-350</v>
      </c>
    </row>
    <row r="23" spans="1:21" x14ac:dyDescent="0.25">
      <c r="D23" s="339" t="s">
        <v>88</v>
      </c>
      <c r="E23" s="339"/>
      <c r="F23" s="339"/>
      <c r="G23" s="339"/>
      <c r="O23" s="339" t="s">
        <v>89</v>
      </c>
      <c r="P23" s="339"/>
      <c r="Q23" s="339"/>
      <c r="R23" s="339"/>
    </row>
    <row r="24" spans="1:21" x14ac:dyDescent="0.25">
      <c r="D24" s="323"/>
      <c r="E24" s="323"/>
      <c r="F24" s="323"/>
      <c r="G24" s="323"/>
      <c r="O24" s="323"/>
      <c r="P24" s="323"/>
      <c r="Q24" s="323"/>
      <c r="R24" s="323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4" t="s">
        <v>18</v>
      </c>
      <c r="G41" s="335"/>
      <c r="H41" s="336"/>
      <c r="I41" s="42">
        <f>I40-J39</f>
        <v>15.5</v>
      </c>
      <c r="L41" s="8"/>
      <c r="M41" s="8"/>
      <c r="N41" s="8"/>
      <c r="O41" s="8"/>
      <c r="P41" s="8"/>
      <c r="Q41" s="334" t="s">
        <v>18</v>
      </c>
      <c r="R41" s="335"/>
      <c r="S41" s="336"/>
      <c r="T41" s="42">
        <f>R40-T39</f>
        <v>0</v>
      </c>
    </row>
    <row r="45" spans="1:21" x14ac:dyDescent="0.25">
      <c r="D45" s="339" t="s">
        <v>90</v>
      </c>
      <c r="E45" s="339"/>
      <c r="F45" s="339"/>
      <c r="G45" s="339"/>
      <c r="O45" s="339" t="s">
        <v>91</v>
      </c>
      <c r="P45" s="339"/>
      <c r="Q45" s="339"/>
      <c r="R45" s="339"/>
    </row>
    <row r="46" spans="1:21" x14ac:dyDescent="0.25">
      <c r="D46" s="323"/>
      <c r="E46" s="323"/>
      <c r="F46" s="323"/>
      <c r="G46" s="323"/>
      <c r="O46" s="323"/>
      <c r="P46" s="323"/>
      <c r="Q46" s="323"/>
      <c r="R46" s="32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4" t="s">
        <v>18</v>
      </c>
      <c r="G63" s="335"/>
      <c r="H63" s="336"/>
      <c r="I63" s="42">
        <f>G62-J61</f>
        <v>8.5999999999999943</v>
      </c>
      <c r="L63" s="8"/>
      <c r="M63" s="8"/>
      <c r="N63" s="8"/>
      <c r="O63" s="8"/>
      <c r="P63" s="8"/>
      <c r="Q63" s="334" t="s">
        <v>18</v>
      </c>
      <c r="R63" s="335"/>
      <c r="S63" s="336"/>
      <c r="T63" s="42">
        <f>R62-T61</f>
        <v>0</v>
      </c>
    </row>
    <row r="69" spans="1:22" x14ac:dyDescent="0.25">
      <c r="D69" s="339" t="s">
        <v>92</v>
      </c>
      <c r="E69" s="339"/>
      <c r="F69" s="339"/>
      <c r="G69" s="339"/>
      <c r="O69" s="339" t="s">
        <v>93</v>
      </c>
      <c r="P69" s="339"/>
      <c r="Q69" s="339"/>
      <c r="R69" s="339"/>
    </row>
    <row r="70" spans="1:22" x14ac:dyDescent="0.25">
      <c r="D70" s="323"/>
      <c r="E70" s="323"/>
      <c r="F70" s="323"/>
      <c r="G70" s="323"/>
      <c r="O70" s="323"/>
      <c r="P70" s="323"/>
      <c r="Q70" s="323"/>
      <c r="R70" s="323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4" t="s">
        <v>18</v>
      </c>
      <c r="G87" s="335"/>
      <c r="H87" s="336"/>
      <c r="I87" s="42">
        <f>G86-I85</f>
        <v>0</v>
      </c>
      <c r="L87" s="8"/>
      <c r="M87" s="8"/>
      <c r="N87" s="8"/>
      <c r="O87" s="8"/>
      <c r="P87" s="8"/>
      <c r="Q87" s="334" t="s">
        <v>18</v>
      </c>
      <c r="R87" s="335"/>
      <c r="S87" s="336"/>
      <c r="T87" s="42">
        <f>R86-U85</f>
        <v>35.800000000000011</v>
      </c>
    </row>
    <row r="92" spans="1:22" x14ac:dyDescent="0.25">
      <c r="D92" s="339" t="s">
        <v>94</v>
      </c>
      <c r="E92" s="339"/>
      <c r="F92" s="339"/>
      <c r="G92" s="339"/>
      <c r="O92" s="339" t="s">
        <v>99</v>
      </c>
      <c r="P92" s="339"/>
      <c r="Q92" s="339"/>
      <c r="R92" s="339"/>
    </row>
    <row r="93" spans="1:22" x14ac:dyDescent="0.25">
      <c r="D93" s="323"/>
      <c r="E93" s="323"/>
      <c r="F93" s="323"/>
      <c r="G93" s="323"/>
      <c r="O93" s="323"/>
      <c r="P93" s="323"/>
      <c r="Q93" s="323"/>
      <c r="R93" s="323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4" t="s">
        <v>18</v>
      </c>
      <c r="G110" s="335"/>
      <c r="H110" s="336"/>
      <c r="I110" s="42">
        <f>G109-J108</f>
        <v>36.300000000000011</v>
      </c>
      <c r="L110" s="8"/>
      <c r="M110" s="8"/>
      <c r="N110" s="8"/>
      <c r="O110" s="8"/>
      <c r="P110" s="8"/>
      <c r="Q110" s="334" t="s">
        <v>18</v>
      </c>
      <c r="R110" s="335"/>
      <c r="S110" s="336"/>
      <c r="T110" s="42">
        <f>R109-U108</f>
        <v>949.67000000000007</v>
      </c>
    </row>
    <row r="115" spans="1:21" x14ac:dyDescent="0.25">
      <c r="D115" s="339" t="s">
        <v>96</v>
      </c>
      <c r="E115" s="339"/>
      <c r="F115" s="339"/>
      <c r="G115" s="339"/>
      <c r="O115" s="339" t="s">
        <v>0</v>
      </c>
      <c r="P115" s="339"/>
      <c r="Q115" s="339"/>
      <c r="R115" s="339"/>
    </row>
    <row r="116" spans="1:21" x14ac:dyDescent="0.25">
      <c r="D116" s="323"/>
      <c r="E116" s="323"/>
      <c r="F116" s="323"/>
      <c r="G116" s="323"/>
      <c r="O116" s="323"/>
      <c r="P116" s="323"/>
      <c r="Q116" s="323"/>
      <c r="R116" s="32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4" t="s">
        <v>18</v>
      </c>
      <c r="G133" s="335"/>
      <c r="H133" s="336"/>
      <c r="I133" s="42">
        <f>G132-I131</f>
        <v>0</v>
      </c>
      <c r="L133" s="8"/>
      <c r="M133" s="8"/>
      <c r="N133" s="8"/>
      <c r="O133" s="8"/>
      <c r="P133" s="8"/>
      <c r="Q133" s="334" t="s">
        <v>18</v>
      </c>
      <c r="R133" s="335"/>
      <c r="S133" s="336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A135" zoomScaleNormal="100" workbookViewId="0">
      <selection activeCell="I145" sqref="I14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43" t="s">
        <v>24</v>
      </c>
      <c r="D1" s="343"/>
      <c r="E1" s="343"/>
      <c r="F1" s="343"/>
      <c r="N1" s="343" t="s">
        <v>87</v>
      </c>
      <c r="O1" s="343"/>
      <c r="P1" s="343"/>
      <c r="Q1" s="34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26" t="s">
        <v>18</v>
      </c>
      <c r="G26" s="327"/>
      <c r="H26" s="328"/>
      <c r="I26" s="51"/>
      <c r="J26" s="42">
        <f>G25-J24</f>
        <v>37.899999999999977</v>
      </c>
      <c r="Q26" s="326" t="s">
        <v>18</v>
      </c>
      <c r="R26" s="327"/>
      <c r="S26" s="328"/>
      <c r="T26" s="51"/>
      <c r="U26" s="42">
        <f>R25-U24</f>
        <v>77.200000000000045</v>
      </c>
    </row>
    <row r="30" spans="1:21" ht="23.25" x14ac:dyDescent="0.35">
      <c r="C30" s="343" t="s">
        <v>101</v>
      </c>
      <c r="D30" s="343"/>
      <c r="E30" s="343"/>
      <c r="F30" s="343"/>
      <c r="N30" s="343" t="s">
        <v>89</v>
      </c>
      <c r="O30" s="343"/>
      <c r="P30" s="343"/>
      <c r="Q30" s="34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26" t="s">
        <v>18</v>
      </c>
      <c r="G55" s="327"/>
      <c r="H55" s="328"/>
      <c r="I55" s="51"/>
      <c r="J55" s="42">
        <f>G54-J53</f>
        <v>79.799999999999955</v>
      </c>
      <c r="Q55" s="326" t="s">
        <v>18</v>
      </c>
      <c r="R55" s="327"/>
      <c r="S55" s="328"/>
      <c r="T55" s="51"/>
      <c r="U55" s="42">
        <f>R54-U53</f>
        <v>43.5</v>
      </c>
    </row>
    <row r="59" spans="1:21" ht="23.25" x14ac:dyDescent="0.35">
      <c r="C59" s="343" t="s">
        <v>97</v>
      </c>
      <c r="D59" s="343"/>
      <c r="E59" s="343"/>
      <c r="F59" s="343"/>
      <c r="N59" s="343" t="s">
        <v>91</v>
      </c>
      <c r="O59" s="343"/>
      <c r="P59" s="343"/>
      <c r="Q59" s="34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26" t="s">
        <v>18</v>
      </c>
      <c r="G84" s="327"/>
      <c r="H84" s="328"/>
      <c r="I84" s="51"/>
      <c r="J84" s="42">
        <f>G83-J82</f>
        <v>79.799999999999955</v>
      </c>
      <c r="Q84" s="326" t="s">
        <v>18</v>
      </c>
      <c r="R84" s="327"/>
      <c r="S84" s="328"/>
      <c r="T84" s="51"/>
      <c r="U84" s="42">
        <f>R83-U82</f>
        <v>54.599999999999909</v>
      </c>
    </row>
    <row r="87" spans="1:21" ht="23.25" x14ac:dyDescent="0.35">
      <c r="C87" s="343" t="s">
        <v>92</v>
      </c>
      <c r="D87" s="343"/>
      <c r="E87" s="343"/>
      <c r="F87" s="343"/>
      <c r="N87" s="343" t="s">
        <v>93</v>
      </c>
      <c r="O87" s="343"/>
      <c r="P87" s="343"/>
      <c r="Q87" s="34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26" t="s">
        <v>18</v>
      </c>
      <c r="G112" s="327"/>
      <c r="H112" s="328"/>
      <c r="I112" s="51"/>
      <c r="J112" s="42">
        <f>G111-J110</f>
        <v>63</v>
      </c>
      <c r="Q112" s="326" t="s">
        <v>18</v>
      </c>
      <c r="R112" s="327"/>
      <c r="S112" s="328"/>
      <c r="T112" s="51"/>
      <c r="U112" s="42">
        <f>R111-U110</f>
        <v>50.399999999999977</v>
      </c>
    </row>
    <row r="115" spans="1:21" ht="23.25" x14ac:dyDescent="0.35">
      <c r="C115" s="343" t="s">
        <v>94</v>
      </c>
      <c r="D115" s="343"/>
      <c r="E115" s="343"/>
      <c r="F115" s="343"/>
      <c r="N115" s="343" t="s">
        <v>99</v>
      </c>
      <c r="O115" s="343"/>
      <c r="P115" s="343"/>
      <c r="Q115" s="34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26" t="s">
        <v>18</v>
      </c>
      <c r="G140" s="327"/>
      <c r="H140" s="328"/>
      <c r="I140" s="51"/>
      <c r="J140" s="42">
        <f>G139-J138</f>
        <v>25.199999999999989</v>
      </c>
      <c r="Q140" s="326" t="s">
        <v>18</v>
      </c>
      <c r="R140" s="327"/>
      <c r="S140" s="328"/>
      <c r="T140" s="51"/>
      <c r="U140" s="42">
        <f>R139-U138</f>
        <v>8.4000000000000057</v>
      </c>
    </row>
    <row r="143" spans="1:21" ht="23.25" x14ac:dyDescent="0.35">
      <c r="C143" s="343" t="s">
        <v>96</v>
      </c>
      <c r="D143" s="343"/>
      <c r="E143" s="343"/>
      <c r="F143" s="343"/>
      <c r="N143" s="343" t="s">
        <v>0</v>
      </c>
      <c r="O143" s="343"/>
      <c r="P143" s="343"/>
      <c r="Q143" s="34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45231</v>
      </c>
      <c r="B145" s="8" t="s">
        <v>116</v>
      </c>
      <c r="C145" s="8" t="s">
        <v>283</v>
      </c>
      <c r="D145" s="8" t="s">
        <v>150</v>
      </c>
      <c r="E145" s="8" t="s">
        <v>217</v>
      </c>
      <c r="F145" s="8"/>
      <c r="G145" s="49">
        <v>80</v>
      </c>
      <c r="H145" s="49"/>
      <c r="I145" s="8">
        <v>793</v>
      </c>
      <c r="J145" s="49">
        <v>75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80</v>
      </c>
      <c r="H166" s="13">
        <f>SUM(H159:H165)</f>
        <v>0</v>
      </c>
      <c r="I166" s="13"/>
      <c r="J166" s="13">
        <f>SUM(J145:J165)</f>
        <v>75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79.2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6" t="s">
        <v>18</v>
      </c>
      <c r="G168" s="327"/>
      <c r="H168" s="328"/>
      <c r="I168" s="51"/>
      <c r="J168" s="42">
        <f>G167-J166</f>
        <v>4.2000000000000028</v>
      </c>
      <c r="Q168" s="326" t="s">
        <v>18</v>
      </c>
      <c r="R168" s="327"/>
      <c r="S168" s="32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opLeftCell="F144" zoomScale="93" zoomScaleNormal="93" workbookViewId="0">
      <selection activeCell="L159" sqref="L159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bestFit="1" customWidth="1"/>
    <col min="21" max="21" width="13.5703125" customWidth="1"/>
  </cols>
  <sheetData>
    <row r="1" spans="1:21" ht="23.25" x14ac:dyDescent="0.35">
      <c r="C1" s="343" t="s">
        <v>24</v>
      </c>
      <c r="D1" s="343"/>
      <c r="E1" s="343"/>
      <c r="F1" s="343"/>
      <c r="N1" s="343" t="s">
        <v>87</v>
      </c>
      <c r="O1" s="343"/>
      <c r="P1" s="343"/>
      <c r="Q1" s="34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26" t="s">
        <v>18</v>
      </c>
      <c r="G26" s="327"/>
      <c r="H26" s="328"/>
      <c r="I26" s="51"/>
      <c r="J26" s="42">
        <f>G25-J24</f>
        <v>143.5</v>
      </c>
      <c r="Q26" s="326" t="s">
        <v>18</v>
      </c>
      <c r="R26" s="327"/>
      <c r="S26" s="328"/>
      <c r="T26" s="51"/>
      <c r="U26" s="42">
        <f>R25-U24</f>
        <v>8</v>
      </c>
    </row>
    <row r="30" spans="1:21" ht="23.25" x14ac:dyDescent="0.35">
      <c r="C30" s="343" t="s">
        <v>101</v>
      </c>
      <c r="D30" s="343"/>
      <c r="E30" s="343"/>
      <c r="F30" s="343"/>
      <c r="N30" s="343" t="s">
        <v>89</v>
      </c>
      <c r="O30" s="343"/>
      <c r="P30" s="343"/>
      <c r="Q30" s="34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26" t="s">
        <v>18</v>
      </c>
      <c r="G55" s="327"/>
      <c r="H55" s="328"/>
      <c r="I55" s="51"/>
      <c r="J55" s="42">
        <f>G54-J53</f>
        <v>84.800000000000182</v>
      </c>
      <c r="Q55" s="326" t="s">
        <v>18</v>
      </c>
      <c r="R55" s="327"/>
      <c r="S55" s="328"/>
      <c r="T55" s="51"/>
      <c r="U55" s="42">
        <f>R54-U53</f>
        <v>148.69999999999982</v>
      </c>
    </row>
    <row r="59" spans="1:21" ht="23.25" x14ac:dyDescent="0.35">
      <c r="C59" s="343" t="s">
        <v>97</v>
      </c>
      <c r="D59" s="343"/>
      <c r="E59" s="343"/>
      <c r="F59" s="343"/>
      <c r="N59" s="343" t="s">
        <v>91</v>
      </c>
      <c r="O59" s="343"/>
      <c r="P59" s="343"/>
      <c r="Q59" s="34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26" t="s">
        <v>18</v>
      </c>
      <c r="R83" s="327"/>
      <c r="S83" s="328"/>
      <c r="T83" s="51"/>
      <c r="U83" s="42">
        <f>R82-U81</f>
        <v>234.90000000000009</v>
      </c>
    </row>
    <row r="84" spans="1:21" ht="15.75" x14ac:dyDescent="0.25">
      <c r="F84" s="326" t="s">
        <v>18</v>
      </c>
      <c r="G84" s="327"/>
      <c r="H84" s="328"/>
      <c r="I84" s="51"/>
      <c r="J84" s="42">
        <f>G83-J82</f>
        <v>140.5</v>
      </c>
    </row>
    <row r="86" spans="1:21" ht="23.25" x14ac:dyDescent="0.35">
      <c r="N86" s="343" t="s">
        <v>93</v>
      </c>
      <c r="O86" s="343"/>
      <c r="P86" s="343"/>
      <c r="Q86" s="343"/>
    </row>
    <row r="87" spans="1:21" ht="23.25" x14ac:dyDescent="0.35">
      <c r="C87" s="343" t="s">
        <v>92</v>
      </c>
      <c r="D87" s="343"/>
      <c r="E87" s="343"/>
      <c r="F87" s="343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4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4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4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26" t="s">
        <v>18</v>
      </c>
      <c r="R112" s="327"/>
      <c r="S112" s="328"/>
      <c r="T112" s="51"/>
      <c r="U112" s="42">
        <f>R111-U110</f>
        <v>312.38000000000011</v>
      </c>
    </row>
    <row r="113" spans="1:21" ht="15.75" x14ac:dyDescent="0.25">
      <c r="F113" s="326" t="s">
        <v>18</v>
      </c>
      <c r="G113" s="327"/>
      <c r="H113" s="328"/>
      <c r="I113" s="51"/>
      <c r="J113" s="42">
        <f>G112-J111</f>
        <v>169.34999999999991</v>
      </c>
    </row>
    <row r="115" spans="1:21" ht="23.25" x14ac:dyDescent="0.35">
      <c r="N115" s="343" t="s">
        <v>99</v>
      </c>
      <c r="O115" s="343"/>
      <c r="P115" s="343"/>
      <c r="Q115" s="343"/>
    </row>
    <row r="116" spans="1:21" ht="23.25" x14ac:dyDescent="0.35">
      <c r="C116" s="343" t="s">
        <v>94</v>
      </c>
      <c r="D116" s="343"/>
      <c r="E116" s="343"/>
      <c r="F116" s="343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1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1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1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8">
        <v>781</v>
      </c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8">
        <v>781</v>
      </c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8">
        <v>794</v>
      </c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26" t="s">
        <v>18</v>
      </c>
      <c r="G145" s="327"/>
      <c r="H145" s="328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2"/>
      <c r="G146" s="302"/>
      <c r="H146" s="302"/>
      <c r="I146" s="302"/>
      <c r="J146" s="61"/>
      <c r="R146" s="50"/>
      <c r="S146" s="50"/>
      <c r="T146" s="50"/>
      <c r="U146" s="50"/>
    </row>
    <row r="147" spans="1:21" ht="15.75" x14ac:dyDescent="0.25">
      <c r="F147" s="302"/>
      <c r="G147" s="302"/>
      <c r="H147" s="302"/>
      <c r="I147" s="302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2"/>
      <c r="G148" s="302"/>
      <c r="H148" s="302"/>
      <c r="I148" s="302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2"/>
      <c r="G149" s="302"/>
      <c r="H149" s="302"/>
      <c r="I149" s="302"/>
      <c r="J149" s="61"/>
      <c r="Q149" s="326" t="s">
        <v>18</v>
      </c>
      <c r="R149" s="327"/>
      <c r="S149" s="328"/>
      <c r="T149" s="51"/>
      <c r="U149" s="42">
        <f>R148-U147</f>
        <v>834.31999999999971</v>
      </c>
    </row>
    <row r="152" spans="1:21" ht="23.25" x14ac:dyDescent="0.35">
      <c r="C152" s="343" t="s">
        <v>96</v>
      </c>
      <c r="D152" s="343"/>
      <c r="E152" s="343"/>
      <c r="F152" s="343"/>
      <c r="N152" s="343" t="s">
        <v>0</v>
      </c>
      <c r="O152" s="343"/>
      <c r="P152" s="343"/>
      <c r="Q152" s="343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1046</v>
      </c>
      <c r="F154" s="8"/>
      <c r="G154" s="49">
        <v>580</v>
      </c>
      <c r="H154" s="8">
        <v>794</v>
      </c>
      <c r="I154" s="49" t="s">
        <v>868</v>
      </c>
      <c r="J154" s="49">
        <v>560</v>
      </c>
      <c r="L154" s="7">
        <v>45262</v>
      </c>
      <c r="M154" s="8" t="s">
        <v>426</v>
      </c>
      <c r="N154" s="8" t="s">
        <v>181</v>
      </c>
      <c r="O154" s="8" t="s">
        <v>1006</v>
      </c>
      <c r="P154" s="8" t="s">
        <v>823</v>
      </c>
      <c r="Q154" s="8">
        <v>102748</v>
      </c>
      <c r="R154" s="49">
        <v>280</v>
      </c>
      <c r="S154" s="49"/>
      <c r="T154" s="284">
        <v>791</v>
      </c>
      <c r="U154" s="49">
        <v>260</v>
      </c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1071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>
        <v>45265</v>
      </c>
      <c r="M155" s="8" t="s">
        <v>546</v>
      </c>
      <c r="N155" s="8" t="s">
        <v>139</v>
      </c>
      <c r="O155" s="8" t="s">
        <v>264</v>
      </c>
      <c r="P155" s="8" t="s">
        <v>217</v>
      </c>
      <c r="Q155" s="8"/>
      <c r="R155" s="49">
        <v>160</v>
      </c>
      <c r="S155" s="49"/>
      <c r="T155" s="8">
        <v>789</v>
      </c>
      <c r="U155" s="49">
        <v>150</v>
      </c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1072</v>
      </c>
      <c r="F156" s="8">
        <v>102718</v>
      </c>
      <c r="G156" s="49">
        <v>280</v>
      </c>
      <c r="H156" s="8"/>
      <c r="I156" s="8">
        <v>778</v>
      </c>
      <c r="J156" s="49">
        <v>260</v>
      </c>
      <c r="L156" s="7">
        <v>45265</v>
      </c>
      <c r="M156" s="8" t="s">
        <v>1084</v>
      </c>
      <c r="N156" s="8" t="s">
        <v>117</v>
      </c>
      <c r="O156" s="8" t="s">
        <v>1096</v>
      </c>
      <c r="P156" s="8" t="s">
        <v>217</v>
      </c>
      <c r="Q156" s="8"/>
      <c r="R156" s="49">
        <v>160</v>
      </c>
      <c r="S156" s="49"/>
      <c r="T156" s="8">
        <v>789</v>
      </c>
      <c r="U156" s="49">
        <v>150</v>
      </c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1072</v>
      </c>
      <c r="F157" s="8">
        <v>102727</v>
      </c>
      <c r="G157" s="49">
        <v>280</v>
      </c>
      <c r="H157" s="8"/>
      <c r="I157" s="8">
        <v>778</v>
      </c>
      <c r="J157" s="49">
        <v>240</v>
      </c>
      <c r="L157" s="7">
        <v>45267</v>
      </c>
      <c r="M157" s="8" t="s">
        <v>546</v>
      </c>
      <c r="N157" s="8" t="s">
        <v>139</v>
      </c>
      <c r="O157" s="8" t="s">
        <v>409</v>
      </c>
      <c r="P157" s="8" t="s">
        <v>679</v>
      </c>
      <c r="Q157" s="8"/>
      <c r="R157" s="49">
        <v>200</v>
      </c>
      <c r="S157" s="8"/>
      <c r="T157" s="8">
        <v>684</v>
      </c>
      <c r="U157" s="49">
        <v>170</v>
      </c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1079</v>
      </c>
      <c r="F158" s="8"/>
      <c r="G158" s="49">
        <v>150</v>
      </c>
      <c r="H158" s="49"/>
      <c r="I158" s="8">
        <v>792</v>
      </c>
      <c r="J158" s="49">
        <v>140</v>
      </c>
      <c r="L158" s="7">
        <v>45268</v>
      </c>
      <c r="M158" s="8" t="s">
        <v>1085</v>
      </c>
      <c r="N158" s="8"/>
      <c r="O158" s="8" t="s">
        <v>724</v>
      </c>
      <c r="P158" s="8" t="s">
        <v>409</v>
      </c>
      <c r="Q158" s="8"/>
      <c r="R158" s="49">
        <v>650</v>
      </c>
      <c r="S158" s="49"/>
      <c r="T158" s="372">
        <v>800</v>
      </c>
      <c r="U158" s="49">
        <v>550</v>
      </c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1072</v>
      </c>
      <c r="F159" s="8">
        <v>42690</v>
      </c>
      <c r="G159" s="49">
        <v>280</v>
      </c>
      <c r="H159" s="49"/>
      <c r="I159" s="284">
        <v>791</v>
      </c>
      <c r="J159" s="49">
        <v>260</v>
      </c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>
        <v>45259</v>
      </c>
      <c r="B160" s="8" t="s">
        <v>689</v>
      </c>
      <c r="C160" s="8" t="s">
        <v>124</v>
      </c>
      <c r="D160" s="8" t="s">
        <v>1006</v>
      </c>
      <c r="E160" s="8" t="s">
        <v>1072</v>
      </c>
      <c r="F160" s="8">
        <v>102744</v>
      </c>
      <c r="G160" s="49">
        <v>140</v>
      </c>
      <c r="H160" s="49"/>
      <c r="I160" s="284">
        <v>791</v>
      </c>
      <c r="J160" s="49">
        <v>130</v>
      </c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1824</v>
      </c>
      <c r="H175" s="13">
        <f>SUM(H168:H174)</f>
        <v>0</v>
      </c>
      <c r="I175" s="13"/>
      <c r="J175" s="13">
        <f>SUM(J154:J174)</f>
        <v>1700</v>
      </c>
      <c r="Q175" s="13" t="s">
        <v>14</v>
      </c>
      <c r="R175" s="13">
        <f>SUM(R154:R174)</f>
        <v>1450</v>
      </c>
      <c r="S175" s="13">
        <f>SUM(S168:S174)</f>
        <v>0</v>
      </c>
      <c r="T175" s="13"/>
      <c r="U175" s="13">
        <f>SUM(U154:U174)</f>
        <v>1280</v>
      </c>
    </row>
    <row r="176" spans="1:21" x14ac:dyDescent="0.25">
      <c r="F176" s="13" t="s">
        <v>17</v>
      </c>
      <c r="G176" s="13">
        <f>G175*0.99</f>
        <v>1805.76</v>
      </c>
      <c r="H176" s="10"/>
      <c r="I176" s="10"/>
      <c r="J176" s="10"/>
      <c r="Q176" s="13" t="s">
        <v>17</v>
      </c>
      <c r="R176" s="13">
        <f>R175*0.99</f>
        <v>1435.5</v>
      </c>
      <c r="S176" s="10"/>
      <c r="T176" s="10"/>
      <c r="U176" s="10"/>
    </row>
    <row r="177" spans="6:21" ht="15.75" x14ac:dyDescent="0.25">
      <c r="F177" s="326" t="s">
        <v>18</v>
      </c>
      <c r="G177" s="327"/>
      <c r="H177" s="328"/>
      <c r="I177" s="51"/>
      <c r="J177" s="42">
        <f>G176-J175</f>
        <v>105.75999999999999</v>
      </c>
      <c r="Q177" s="326" t="s">
        <v>18</v>
      </c>
      <c r="R177" s="327"/>
      <c r="S177" s="328"/>
      <c r="T177" s="51"/>
      <c r="U177" s="42">
        <f>R176-U175</f>
        <v>155.5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opLeftCell="A150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43" t="s">
        <v>24</v>
      </c>
      <c r="D1" s="343"/>
      <c r="E1" s="343"/>
      <c r="F1" s="343"/>
      <c r="N1" s="343" t="s">
        <v>87</v>
      </c>
      <c r="O1" s="343"/>
      <c r="P1" s="343"/>
      <c r="Q1" s="34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26" t="s">
        <v>18</v>
      </c>
      <c r="G26" s="327"/>
      <c r="H26" s="328"/>
      <c r="I26" s="51"/>
      <c r="J26" s="42">
        <f>G25-J24</f>
        <v>18</v>
      </c>
      <c r="Q26" s="326" t="s">
        <v>18</v>
      </c>
      <c r="R26" s="327"/>
      <c r="S26" s="328"/>
      <c r="T26" s="51"/>
      <c r="U26" s="42">
        <f>R25-U24</f>
        <v>31</v>
      </c>
    </row>
    <row r="30" spans="1:32" ht="26.25" x14ac:dyDescent="0.4">
      <c r="C30" s="343" t="s">
        <v>101</v>
      </c>
      <c r="D30" s="343"/>
      <c r="E30" s="343"/>
      <c r="F30" s="343"/>
      <c r="H30" s="170" t="s">
        <v>567</v>
      </c>
      <c r="I30" s="170">
        <v>544</v>
      </c>
      <c r="N30" s="343" t="s">
        <v>89</v>
      </c>
      <c r="O30" s="343"/>
      <c r="P30" s="343"/>
      <c r="Q30" s="343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26" t="s">
        <v>18</v>
      </c>
      <c r="G55" s="327"/>
      <c r="H55" s="328"/>
      <c r="I55" s="51"/>
      <c r="J55" s="42">
        <f>G54-J53</f>
        <v>28.5</v>
      </c>
      <c r="Q55" s="326" t="s">
        <v>18</v>
      </c>
      <c r="R55" s="327"/>
      <c r="S55" s="328"/>
      <c r="T55" s="51"/>
      <c r="U55" s="42">
        <f>R54-U53</f>
        <v>80</v>
      </c>
    </row>
    <row r="59" spans="1:21" ht="23.25" x14ac:dyDescent="0.35">
      <c r="C59" s="343" t="s">
        <v>97</v>
      </c>
      <c r="D59" s="343"/>
      <c r="E59" s="343"/>
      <c r="F59" s="343"/>
      <c r="N59" s="343" t="s">
        <v>91</v>
      </c>
      <c r="O59" s="343"/>
      <c r="P59" s="343"/>
      <c r="Q59" s="34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26" t="s">
        <v>18</v>
      </c>
      <c r="G84" s="327"/>
      <c r="H84" s="328"/>
      <c r="I84" s="51"/>
      <c r="J84" s="42">
        <f>G83-J82</f>
        <v>56.5</v>
      </c>
      <c r="Q84" s="326" t="s">
        <v>18</v>
      </c>
      <c r="R84" s="327"/>
      <c r="S84" s="328"/>
      <c r="T84" s="51"/>
      <c r="U84" s="42">
        <f>R83-U82</f>
        <v>0</v>
      </c>
    </row>
    <row r="87" spans="1:22" ht="23.25" x14ac:dyDescent="0.35">
      <c r="C87" s="343" t="s">
        <v>92</v>
      </c>
      <c r="D87" s="343"/>
      <c r="E87" s="343"/>
      <c r="F87" s="343"/>
      <c r="N87" s="343" t="s">
        <v>93</v>
      </c>
      <c r="O87" s="343"/>
      <c r="P87" s="343"/>
      <c r="Q87" s="343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2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26" t="s">
        <v>18</v>
      </c>
      <c r="G112" s="327"/>
      <c r="H112" s="328"/>
      <c r="I112" s="51"/>
      <c r="J112" s="42">
        <f>G111-J110</f>
        <v>0</v>
      </c>
      <c r="Q112" s="326" t="s">
        <v>18</v>
      </c>
      <c r="R112" s="327"/>
      <c r="S112" s="328"/>
      <c r="T112" s="51"/>
      <c r="U112" s="42">
        <f>R111-U110</f>
        <v>21</v>
      </c>
    </row>
    <row r="115" spans="1:21" ht="23.25" x14ac:dyDescent="0.35">
      <c r="C115" s="343" t="s">
        <v>94</v>
      </c>
      <c r="D115" s="343"/>
      <c r="E115" s="343"/>
      <c r="F115" s="343"/>
      <c r="N115" s="343" t="s">
        <v>99</v>
      </c>
      <c r="O115" s="343"/>
      <c r="P115" s="343"/>
      <c r="Q115" s="34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26" t="s">
        <v>18</v>
      </c>
      <c r="G140" s="327"/>
      <c r="H140" s="328"/>
      <c r="I140" s="51"/>
      <c r="J140" s="42">
        <f>G139-J138</f>
        <v>99</v>
      </c>
      <c r="Q140" s="326" t="s">
        <v>18</v>
      </c>
      <c r="R140" s="327"/>
      <c r="S140" s="328"/>
      <c r="T140" s="51"/>
      <c r="U140" s="42">
        <f>R139-U138</f>
        <v>57.5</v>
      </c>
    </row>
    <row r="143" spans="1:21" ht="23.25" x14ac:dyDescent="0.35">
      <c r="C143" s="343" t="s">
        <v>96</v>
      </c>
      <c r="D143" s="343"/>
      <c r="E143" s="343"/>
      <c r="F143" s="343"/>
      <c r="N143" s="343" t="s">
        <v>0</v>
      </c>
      <c r="O143" s="343"/>
      <c r="P143" s="343"/>
      <c r="Q143" s="34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6" t="s">
        <v>18</v>
      </c>
      <c r="G168" s="327"/>
      <c r="H168" s="328"/>
      <c r="I168" s="51"/>
      <c r="J168" s="42">
        <f>G167-J166</f>
        <v>25</v>
      </c>
      <c r="Q168" s="326" t="s">
        <v>18</v>
      </c>
      <c r="R168" s="327"/>
      <c r="S168" s="32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E169" workbookViewId="0">
      <selection activeCell="J192" sqref="J19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6" t="s">
        <v>24</v>
      </c>
      <c r="D1" s="346"/>
      <c r="E1" s="346"/>
      <c r="F1" s="54"/>
      <c r="L1" s="346" t="s">
        <v>87</v>
      </c>
      <c r="M1" s="346"/>
      <c r="N1" s="346"/>
      <c r="O1" s="54"/>
    </row>
    <row r="2" spans="2:17" ht="27" x14ac:dyDescent="0.35">
      <c r="C2" s="346"/>
      <c r="D2" s="346"/>
      <c r="E2" s="346"/>
      <c r="F2" s="54"/>
      <c r="L2" s="346"/>
      <c r="M2" s="346"/>
      <c r="N2" s="346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7" t="s">
        <v>40</v>
      </c>
      <c r="D21" s="348"/>
      <c r="E21" s="348"/>
      <c r="F21" s="349"/>
      <c r="G21" s="344">
        <f>SUM(G5:G20)</f>
        <v>0</v>
      </c>
      <c r="H21" s="8"/>
      <c r="K21" s="8"/>
      <c r="L21" s="347" t="s">
        <v>40</v>
      </c>
      <c r="M21" s="348"/>
      <c r="N21" s="348"/>
      <c r="O21" s="349"/>
      <c r="P21" s="344">
        <f>SUM(P5:P20)</f>
        <v>0</v>
      </c>
      <c r="Q21" s="8"/>
    </row>
    <row r="22" spans="2:17" ht="15" customHeight="1" x14ac:dyDescent="0.25">
      <c r="B22" s="8"/>
      <c r="C22" s="350"/>
      <c r="D22" s="351"/>
      <c r="E22" s="351"/>
      <c r="F22" s="352"/>
      <c r="G22" s="345"/>
      <c r="H22" s="8"/>
      <c r="K22" s="8"/>
      <c r="L22" s="350"/>
      <c r="M22" s="351"/>
      <c r="N22" s="351"/>
      <c r="O22" s="352"/>
      <c r="P22" s="345"/>
      <c r="Q22" s="8"/>
    </row>
    <row r="28" spans="2:17" ht="27" x14ac:dyDescent="0.35">
      <c r="C28" s="346" t="s">
        <v>88</v>
      </c>
      <c r="D28" s="346"/>
      <c r="E28" s="346"/>
      <c r="F28" s="54"/>
      <c r="L28" s="346" t="s">
        <v>89</v>
      </c>
      <c r="M28" s="346"/>
      <c r="N28" s="346"/>
      <c r="O28" s="54"/>
    </row>
    <row r="29" spans="2:17" ht="27" x14ac:dyDescent="0.35">
      <c r="C29" s="346"/>
      <c r="D29" s="346"/>
      <c r="E29" s="346"/>
      <c r="F29" s="54"/>
      <c r="L29" s="346"/>
      <c r="M29" s="346"/>
      <c r="N29" s="346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7" t="s">
        <v>40</v>
      </c>
      <c r="D48" s="348"/>
      <c r="E48" s="348"/>
      <c r="F48" s="349"/>
      <c r="G48" s="344">
        <f>SUM(G32:G47)</f>
        <v>0</v>
      </c>
      <c r="H48" s="8"/>
      <c r="K48" s="8"/>
      <c r="L48" s="347" t="s">
        <v>40</v>
      </c>
      <c r="M48" s="348"/>
      <c r="N48" s="348"/>
      <c r="O48" s="349"/>
      <c r="P48" s="344">
        <f>SUM(P32:P47)</f>
        <v>0</v>
      </c>
      <c r="Q48" s="8"/>
    </row>
    <row r="49" spans="2:17" x14ac:dyDescent="0.25">
      <c r="B49" s="8"/>
      <c r="C49" s="350"/>
      <c r="D49" s="351"/>
      <c r="E49" s="351"/>
      <c r="F49" s="352"/>
      <c r="G49" s="345"/>
      <c r="H49" s="8"/>
      <c r="K49" s="8"/>
      <c r="L49" s="350"/>
      <c r="M49" s="351"/>
      <c r="N49" s="351"/>
      <c r="O49" s="352"/>
      <c r="P49" s="345"/>
      <c r="Q49" s="8"/>
    </row>
    <row r="55" spans="2:17" ht="27" x14ac:dyDescent="0.35">
      <c r="C55" s="346" t="s">
        <v>97</v>
      </c>
      <c r="D55" s="346"/>
      <c r="E55" s="346"/>
      <c r="F55" s="54"/>
      <c r="L55" s="346" t="s">
        <v>91</v>
      </c>
      <c r="M55" s="346"/>
      <c r="N55" s="346"/>
      <c r="O55" s="54"/>
    </row>
    <row r="56" spans="2:17" ht="27" x14ac:dyDescent="0.35">
      <c r="C56" s="346"/>
      <c r="D56" s="346"/>
      <c r="E56" s="346"/>
      <c r="F56" s="54"/>
      <c r="L56" s="346"/>
      <c r="M56" s="346"/>
      <c r="N56" s="346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7" t="s">
        <v>40</v>
      </c>
      <c r="D75" s="348"/>
      <c r="E75" s="348"/>
      <c r="F75" s="349"/>
      <c r="G75" s="344">
        <f>SUM(G59:G74)</f>
        <v>0</v>
      </c>
      <c r="H75" s="8"/>
      <c r="K75" s="8"/>
      <c r="L75" s="347" t="s">
        <v>40</v>
      </c>
      <c r="M75" s="348"/>
      <c r="N75" s="348"/>
      <c r="O75" s="349"/>
      <c r="P75" s="344">
        <f>SUM(P59:P74)</f>
        <v>0</v>
      </c>
      <c r="Q75" s="8"/>
    </row>
    <row r="76" spans="2:17" x14ac:dyDescent="0.25">
      <c r="B76" s="8"/>
      <c r="C76" s="350"/>
      <c r="D76" s="351"/>
      <c r="E76" s="351"/>
      <c r="F76" s="352"/>
      <c r="G76" s="345"/>
      <c r="H76" s="8"/>
      <c r="K76" s="8"/>
      <c r="L76" s="350"/>
      <c r="M76" s="351"/>
      <c r="N76" s="351"/>
      <c r="O76" s="352"/>
      <c r="P76" s="345"/>
      <c r="Q76" s="8"/>
    </row>
    <row r="82" spans="2:17" ht="27" x14ac:dyDescent="0.35">
      <c r="C82" s="346" t="s">
        <v>92</v>
      </c>
      <c r="D82" s="346"/>
      <c r="E82" s="346"/>
      <c r="F82" s="54"/>
      <c r="L82" s="346" t="s">
        <v>93</v>
      </c>
      <c r="M82" s="346"/>
      <c r="N82" s="346"/>
      <c r="O82" s="54"/>
    </row>
    <row r="83" spans="2:17" ht="27" x14ac:dyDescent="0.35">
      <c r="C83" s="346"/>
      <c r="D83" s="346"/>
      <c r="E83" s="346"/>
      <c r="F83" s="54"/>
      <c r="L83" s="346"/>
      <c r="M83" s="346"/>
      <c r="N83" s="34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47" t="s">
        <v>40</v>
      </c>
      <c r="D107" s="348"/>
      <c r="E107" s="348"/>
      <c r="F107" s="349"/>
      <c r="G107" s="344">
        <f>SUM(G86:G106)</f>
        <v>0</v>
      </c>
      <c r="H107" s="8"/>
      <c r="K107" s="8"/>
      <c r="L107" s="347" t="s">
        <v>40</v>
      </c>
      <c r="M107" s="348"/>
      <c r="N107" s="348"/>
      <c r="O107" s="349"/>
      <c r="P107" s="344">
        <f>SUM(P86:P106)</f>
        <v>3440</v>
      </c>
      <c r="Q107" s="8"/>
    </row>
    <row r="108" spans="2:17" x14ac:dyDescent="0.25">
      <c r="B108" s="8"/>
      <c r="C108" s="350"/>
      <c r="D108" s="351"/>
      <c r="E108" s="351"/>
      <c r="F108" s="352"/>
      <c r="G108" s="345"/>
      <c r="H108" s="8"/>
      <c r="K108" s="8"/>
      <c r="L108" s="350"/>
      <c r="M108" s="351"/>
      <c r="N108" s="351"/>
      <c r="O108" s="352"/>
      <c r="P108" s="345"/>
      <c r="Q108" s="8"/>
    </row>
    <row r="115" spans="2:17" ht="27" x14ac:dyDescent="0.35">
      <c r="C115" s="346" t="s">
        <v>844</v>
      </c>
      <c r="D115" s="346"/>
      <c r="E115" s="346"/>
      <c r="F115" s="54"/>
      <c r="L115" s="346" t="s">
        <v>99</v>
      </c>
      <c r="M115" s="346"/>
      <c r="N115" s="346"/>
      <c r="O115" s="54"/>
    </row>
    <row r="116" spans="2:17" ht="27" x14ac:dyDescent="0.35">
      <c r="C116" s="346"/>
      <c r="D116" s="346"/>
      <c r="E116" s="346"/>
      <c r="F116" s="54"/>
      <c r="L116" s="346"/>
      <c r="M116" s="346"/>
      <c r="N116" s="346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47" t="s">
        <v>40</v>
      </c>
      <c r="M135" s="348"/>
      <c r="N135" s="348"/>
      <c r="O135" s="349"/>
      <c r="P135" s="344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50"/>
      <c r="M136" s="351"/>
      <c r="N136" s="351"/>
      <c r="O136" s="352"/>
      <c r="P136" s="345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47" t="s">
        <v>40</v>
      </c>
      <c r="D140" s="348"/>
      <c r="E140" s="348"/>
      <c r="F140" s="349"/>
      <c r="G140" s="353">
        <f>SUM(G119:G139)</f>
        <v>340</v>
      </c>
      <c r="H140" s="8"/>
    </row>
    <row r="141" spans="2:17" x14ac:dyDescent="0.25">
      <c r="B141" s="8"/>
      <c r="C141" s="350"/>
      <c r="D141" s="351"/>
      <c r="E141" s="351"/>
      <c r="F141" s="352"/>
      <c r="G141" s="354"/>
      <c r="H141" s="8"/>
    </row>
    <row r="142" spans="2:17" x14ac:dyDescent="0.25">
      <c r="G142" s="212"/>
    </row>
    <row r="143" spans="2:17" ht="27" x14ac:dyDescent="0.35">
      <c r="C143" s="346" t="s">
        <v>96</v>
      </c>
      <c r="D143" s="346"/>
      <c r="E143" s="346"/>
      <c r="F143" s="54"/>
      <c r="L143" s="346" t="s">
        <v>0</v>
      </c>
      <c r="M143" s="346"/>
      <c r="N143" s="346"/>
      <c r="O143" s="54"/>
    </row>
    <row r="144" spans="2:17" ht="27" x14ac:dyDescent="0.35">
      <c r="C144" s="346"/>
      <c r="D144" s="346"/>
      <c r="E144" s="346"/>
      <c r="F144" s="54"/>
      <c r="L144" s="346"/>
      <c r="M144" s="346"/>
      <c r="N144" s="346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>
        <v>50</v>
      </c>
      <c r="F152" s="10">
        <f t="shared" si="3"/>
        <v>50</v>
      </c>
      <c r="G152" s="10">
        <f>E152*D152+C152</f>
        <v>50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47" t="s">
        <v>40</v>
      </c>
      <c r="D163" s="348"/>
      <c r="E163" s="348"/>
      <c r="F163" s="349"/>
      <c r="G163" s="344">
        <f>SUM(G147:G162)</f>
        <v>50</v>
      </c>
      <c r="H163" s="8"/>
      <c r="K163" s="8"/>
      <c r="L163" s="347" t="s">
        <v>40</v>
      </c>
      <c r="M163" s="348"/>
      <c r="N163" s="348"/>
      <c r="O163" s="349"/>
      <c r="P163" s="344">
        <f>SUM(P147:P162)</f>
        <v>0</v>
      </c>
      <c r="Q163" s="8"/>
    </row>
    <row r="164" spans="2:17" x14ac:dyDescent="0.25">
      <c r="B164" s="8"/>
      <c r="C164" s="350"/>
      <c r="D164" s="351"/>
      <c r="E164" s="351"/>
      <c r="F164" s="352"/>
      <c r="G164" s="345"/>
      <c r="H164" s="8"/>
      <c r="K164" s="8"/>
      <c r="L164" s="350"/>
      <c r="M164" s="351"/>
      <c r="N164" s="351"/>
      <c r="O164" s="352"/>
      <c r="P164" s="345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A153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43" t="s">
        <v>0</v>
      </c>
      <c r="D1" s="343"/>
      <c r="E1" s="343"/>
      <c r="F1" s="343"/>
      <c r="N1" s="343" t="s">
        <v>87</v>
      </c>
      <c r="O1" s="343"/>
      <c r="P1" s="343"/>
      <c r="Q1" s="34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26" t="s">
        <v>18</v>
      </c>
      <c r="G26" s="327"/>
      <c r="H26" s="328"/>
      <c r="I26" s="51"/>
      <c r="J26" s="42">
        <f>G25-J24</f>
        <v>58.549999999999955</v>
      </c>
      <c r="Q26" s="326" t="s">
        <v>18</v>
      </c>
      <c r="R26" s="327"/>
      <c r="S26" s="328"/>
      <c r="T26" s="51"/>
      <c r="U26" s="42">
        <f>T24-U24</f>
        <v>115</v>
      </c>
    </row>
    <row r="30" spans="1:21" ht="23.25" x14ac:dyDescent="0.35">
      <c r="C30" s="343" t="s">
        <v>101</v>
      </c>
      <c r="D30" s="343"/>
      <c r="E30" s="343"/>
      <c r="F30" s="343"/>
      <c r="N30" s="343" t="s">
        <v>89</v>
      </c>
      <c r="O30" s="343"/>
      <c r="P30" s="343"/>
      <c r="Q30" s="34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26" t="s">
        <v>18</v>
      </c>
      <c r="G55" s="327"/>
      <c r="H55" s="328"/>
      <c r="I55" s="51"/>
      <c r="J55" s="42">
        <f>G54-J53</f>
        <v>0</v>
      </c>
      <c r="Q55" s="326" t="s">
        <v>18</v>
      </c>
      <c r="R55" s="327"/>
      <c r="S55" s="328"/>
      <c r="T55" s="51"/>
      <c r="U55" s="42">
        <f>R54-U53</f>
        <v>0</v>
      </c>
    </row>
    <row r="59" spans="1:21" ht="23.25" x14ac:dyDescent="0.35">
      <c r="C59" s="343" t="s">
        <v>97</v>
      </c>
      <c r="D59" s="343"/>
      <c r="E59" s="343"/>
      <c r="F59" s="343"/>
      <c r="N59" s="343" t="s">
        <v>91</v>
      </c>
      <c r="O59" s="343"/>
      <c r="P59" s="343"/>
      <c r="Q59" s="34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26" t="s">
        <v>18</v>
      </c>
      <c r="G84" s="327"/>
      <c r="H84" s="328"/>
      <c r="I84" s="51"/>
      <c r="J84" s="42">
        <f>G83-J82</f>
        <v>0</v>
      </c>
      <c r="Q84" s="326" t="s">
        <v>18</v>
      </c>
      <c r="R84" s="327"/>
      <c r="S84" s="328"/>
      <c r="T84" s="51"/>
      <c r="U84" s="42">
        <f>R83-U82</f>
        <v>0</v>
      </c>
    </row>
    <row r="87" spans="1:21" ht="23.25" x14ac:dyDescent="0.35">
      <c r="C87" s="343" t="s">
        <v>92</v>
      </c>
      <c r="D87" s="343"/>
      <c r="E87" s="343"/>
      <c r="F87" s="343"/>
      <c r="N87" s="343" t="s">
        <v>93</v>
      </c>
      <c r="O87" s="343"/>
      <c r="P87" s="343"/>
      <c r="Q87" s="34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26" t="s">
        <v>18</v>
      </c>
      <c r="G112" s="327"/>
      <c r="H112" s="328"/>
      <c r="I112" s="51"/>
      <c r="J112" s="42">
        <f>G111-J110</f>
        <v>0</v>
      </c>
      <c r="Q112" s="326" t="s">
        <v>18</v>
      </c>
      <c r="R112" s="327"/>
      <c r="S112" s="328"/>
      <c r="T112" s="51"/>
      <c r="U112" s="42">
        <f>R111-U110</f>
        <v>0</v>
      </c>
    </row>
    <row r="115" spans="1:21" ht="23.25" x14ac:dyDescent="0.35">
      <c r="C115" s="343" t="s">
        <v>94</v>
      </c>
      <c r="D115" s="343"/>
      <c r="E115" s="343"/>
      <c r="F115" s="343"/>
      <c r="N115" s="343" t="s">
        <v>99</v>
      </c>
      <c r="O115" s="343"/>
      <c r="P115" s="343"/>
      <c r="Q115" s="34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26" t="s">
        <v>18</v>
      </c>
      <c r="G140" s="327"/>
      <c r="H140" s="328"/>
      <c r="I140" s="51"/>
      <c r="J140" s="42">
        <f>G139-J138</f>
        <v>0</v>
      </c>
      <c r="Q140" s="326" t="s">
        <v>18</v>
      </c>
      <c r="R140" s="327"/>
      <c r="S140" s="328"/>
      <c r="T140" s="51"/>
      <c r="U140" s="42">
        <f>R139-U138</f>
        <v>0</v>
      </c>
    </row>
    <row r="143" spans="1:21" ht="23.25" x14ac:dyDescent="0.35">
      <c r="C143" s="343" t="s">
        <v>96</v>
      </c>
      <c r="D143" s="343"/>
      <c r="E143" s="343"/>
      <c r="F143" s="343"/>
      <c r="N143" s="343" t="s">
        <v>0</v>
      </c>
      <c r="O143" s="343"/>
      <c r="P143" s="343"/>
      <c r="Q143" s="34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6" t="s">
        <v>18</v>
      </c>
      <c r="G168" s="327"/>
      <c r="H168" s="328"/>
      <c r="I168" s="51"/>
      <c r="J168" s="42">
        <f>G167-J166</f>
        <v>0</v>
      </c>
      <c r="Q168" s="326" t="s">
        <v>18</v>
      </c>
      <c r="R168" s="327"/>
      <c r="S168" s="32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D293" zoomScale="80" zoomScaleNormal="80" workbookViewId="0">
      <selection activeCell="U312" sqref="U312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bestFit="1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29" t="s">
        <v>24</v>
      </c>
      <c r="C1" s="330"/>
      <c r="D1" s="330"/>
      <c r="E1" s="330"/>
      <c r="F1" s="331"/>
      <c r="G1" s="8"/>
      <c r="H1" s="8"/>
      <c r="I1" s="8"/>
      <c r="J1" s="22"/>
      <c r="M1" s="7"/>
      <c r="N1" s="329" t="s">
        <v>87</v>
      </c>
      <c r="O1" s="330"/>
      <c r="P1" s="330"/>
      <c r="Q1" s="330"/>
      <c r="R1" s="331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26" t="s">
        <v>18</v>
      </c>
      <c r="F53" s="327"/>
      <c r="G53" s="327"/>
      <c r="H53" s="328"/>
      <c r="I53" s="18">
        <f>F52-I51</f>
        <v>429.39999999999964</v>
      </c>
      <c r="Q53" s="326" t="s">
        <v>18</v>
      </c>
      <c r="R53" s="327"/>
      <c r="S53" s="327"/>
      <c r="T53" s="328"/>
      <c r="U53" s="18">
        <f>R52-U51</f>
        <v>508.6230000000005</v>
      </c>
      <c r="V53" s="255"/>
    </row>
    <row r="59" spans="1:23" ht="31.5" x14ac:dyDescent="0.5">
      <c r="A59" s="7"/>
      <c r="B59" s="329" t="s">
        <v>88</v>
      </c>
      <c r="C59" s="330"/>
      <c r="D59" s="330"/>
      <c r="E59" s="330"/>
      <c r="F59" s="331"/>
      <c r="G59" s="8"/>
      <c r="H59" s="8"/>
      <c r="I59" s="8"/>
      <c r="J59" s="22"/>
      <c r="M59" s="7"/>
      <c r="N59" s="329" t="s">
        <v>89</v>
      </c>
      <c r="O59" s="330"/>
      <c r="P59" s="330"/>
      <c r="Q59" s="330"/>
      <c r="R59" s="331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26" t="s">
        <v>18</v>
      </c>
      <c r="R110" s="327"/>
      <c r="S110" s="327"/>
      <c r="T110" s="328"/>
      <c r="U110" s="18">
        <f>R109-U108</f>
        <v>419.80000000000018</v>
      </c>
      <c r="V110" s="255"/>
    </row>
    <row r="111" spans="1:23" x14ac:dyDescent="0.25">
      <c r="E111" s="326" t="s">
        <v>18</v>
      </c>
      <c r="F111" s="327"/>
      <c r="G111" s="327"/>
      <c r="H111" s="328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25"/>
      <c r="R113" s="325"/>
      <c r="S113" s="325"/>
      <c r="T113" s="325"/>
      <c r="U113" s="159"/>
      <c r="V113" s="159"/>
    </row>
    <row r="117" spans="1:23" ht="31.5" x14ac:dyDescent="0.5">
      <c r="A117" s="7"/>
      <c r="B117" s="329" t="s">
        <v>97</v>
      </c>
      <c r="C117" s="330"/>
      <c r="D117" s="330"/>
      <c r="E117" s="330"/>
      <c r="F117" s="331"/>
      <c r="G117" s="8"/>
      <c r="H117" s="8"/>
      <c r="I117" s="8"/>
      <c r="J117" s="22"/>
      <c r="M117" s="7"/>
      <c r="N117" s="329" t="s">
        <v>91</v>
      </c>
      <c r="O117" s="330"/>
      <c r="P117" s="330"/>
      <c r="Q117" s="330"/>
      <c r="R117" s="331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26" t="s">
        <v>18</v>
      </c>
      <c r="F168" s="327"/>
      <c r="G168" s="327"/>
      <c r="H168" s="328"/>
      <c r="I168" s="18">
        <f>F167-I166</f>
        <v>461.29999999999927</v>
      </c>
      <c r="Q168" s="326" t="s">
        <v>18</v>
      </c>
      <c r="R168" s="327"/>
      <c r="S168" s="327"/>
      <c r="T168" s="328"/>
      <c r="U168" s="18">
        <f>R167-U166</f>
        <v>537.30000000000018</v>
      </c>
      <c r="V168" s="255"/>
    </row>
    <row r="175" spans="1:23" ht="31.5" x14ac:dyDescent="0.5">
      <c r="A175" s="7"/>
      <c r="B175" s="329" t="s">
        <v>98</v>
      </c>
      <c r="C175" s="330"/>
      <c r="D175" s="330"/>
      <c r="E175" s="330"/>
      <c r="F175" s="331"/>
      <c r="G175" s="8"/>
      <c r="H175" s="8"/>
      <c r="I175" s="8"/>
      <c r="J175" s="22"/>
      <c r="M175" s="7"/>
      <c r="N175" s="329" t="s">
        <v>93</v>
      </c>
      <c r="O175" s="330"/>
      <c r="P175" s="330"/>
      <c r="Q175" s="330"/>
      <c r="R175" s="331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26" t="s">
        <v>18</v>
      </c>
      <c r="F227" s="327"/>
      <c r="G227" s="327"/>
      <c r="H227" s="328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26" t="s">
        <v>18</v>
      </c>
      <c r="R228" s="327"/>
      <c r="S228" s="327"/>
      <c r="T228" s="328"/>
      <c r="U228" s="18">
        <f>R227-U226</f>
        <v>554.79999999999927</v>
      </c>
      <c r="V228" s="255"/>
    </row>
    <row r="234" spans="1:23" ht="31.5" x14ac:dyDescent="0.5">
      <c r="A234" s="7"/>
      <c r="B234" s="329" t="s">
        <v>94</v>
      </c>
      <c r="C234" s="330"/>
      <c r="D234" s="330"/>
      <c r="E234" s="330"/>
      <c r="F234" s="331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29" t="s">
        <v>99</v>
      </c>
      <c r="O235" s="330"/>
      <c r="P235" s="330"/>
      <c r="Q235" s="330"/>
      <c r="R235" s="331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26" t="s">
        <v>18</v>
      </c>
      <c r="F287" s="327"/>
      <c r="G287" s="327"/>
      <c r="H287" s="328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26" t="s">
        <v>18</v>
      </c>
      <c r="R288" s="327"/>
      <c r="S288" s="327"/>
      <c r="T288" s="328"/>
      <c r="U288" s="18">
        <f>R287-U286</f>
        <v>311.5</v>
      </c>
      <c r="V288" s="255"/>
    </row>
    <row r="294" spans="1:23" ht="31.5" x14ac:dyDescent="0.5">
      <c r="A294" s="7"/>
      <c r="B294" s="329" t="s">
        <v>96</v>
      </c>
      <c r="C294" s="330"/>
      <c r="D294" s="330"/>
      <c r="E294" s="330"/>
      <c r="F294" s="331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29" t="s">
        <v>0</v>
      </c>
      <c r="O295" s="330"/>
      <c r="P295" s="330"/>
      <c r="Q295" s="330"/>
      <c r="R295" s="331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>
        <v>45261</v>
      </c>
      <c r="N297" s="8" t="s">
        <v>777</v>
      </c>
      <c r="O297" s="8" t="s">
        <v>21</v>
      </c>
      <c r="P297" s="8" t="s">
        <v>217</v>
      </c>
      <c r="Q297" s="38">
        <v>24795</v>
      </c>
      <c r="R297" s="14">
        <v>180</v>
      </c>
      <c r="S297" s="8" t="s">
        <v>139</v>
      </c>
      <c r="T297" s="8"/>
      <c r="U297" s="14">
        <v>170</v>
      </c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>
        <v>45262</v>
      </c>
      <c r="N298" s="8" t="s">
        <v>777</v>
      </c>
      <c r="O298" s="8" t="s">
        <v>21</v>
      </c>
      <c r="P298" s="8" t="s">
        <v>189</v>
      </c>
      <c r="Q298" s="8"/>
      <c r="R298" s="14">
        <v>200</v>
      </c>
      <c r="S298" s="8" t="s">
        <v>117</v>
      </c>
      <c r="T298" s="8"/>
      <c r="U298" s="14">
        <v>180</v>
      </c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>
        <v>45264</v>
      </c>
      <c r="N299" s="8" t="s">
        <v>777</v>
      </c>
      <c r="O299" s="8" t="s">
        <v>21</v>
      </c>
      <c r="P299" s="8" t="s">
        <v>134</v>
      </c>
      <c r="Q299" s="38">
        <v>1164</v>
      </c>
      <c r="R299" s="21">
        <v>220</v>
      </c>
      <c r="S299" s="8" t="s">
        <v>139</v>
      </c>
      <c r="T299" s="8"/>
      <c r="U299" s="14">
        <v>200</v>
      </c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>
        <v>45264</v>
      </c>
      <c r="N300" s="8" t="s">
        <v>1084</v>
      </c>
      <c r="O300" s="8" t="s">
        <v>21</v>
      </c>
      <c r="P300" s="8" t="s">
        <v>134</v>
      </c>
      <c r="Q300" s="38">
        <v>1164</v>
      </c>
      <c r="R300" s="21">
        <v>220</v>
      </c>
      <c r="S300" s="8" t="s">
        <v>117</v>
      </c>
      <c r="T300" s="8"/>
      <c r="U300" s="14">
        <v>200</v>
      </c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>
        <v>45265</v>
      </c>
      <c r="N301" s="8" t="s">
        <v>12</v>
      </c>
      <c r="O301" s="8" t="s">
        <v>21</v>
      </c>
      <c r="P301" s="8" t="s">
        <v>217</v>
      </c>
      <c r="Q301" s="38">
        <v>14934</v>
      </c>
      <c r="R301" s="21">
        <v>180</v>
      </c>
      <c r="S301" s="8" t="s">
        <v>164</v>
      </c>
      <c r="T301" s="8"/>
      <c r="U301" s="14">
        <v>170</v>
      </c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>
        <v>45265</v>
      </c>
      <c r="N302" s="8" t="s">
        <v>326</v>
      </c>
      <c r="O302" s="8" t="s">
        <v>21</v>
      </c>
      <c r="P302" s="8" t="s">
        <v>217</v>
      </c>
      <c r="Q302" s="38">
        <v>14934</v>
      </c>
      <c r="R302" s="21">
        <v>180</v>
      </c>
      <c r="S302" s="8" t="s">
        <v>122</v>
      </c>
      <c r="T302" s="8"/>
      <c r="U302" s="14">
        <v>170</v>
      </c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>
        <v>45266</v>
      </c>
      <c r="N303" s="8" t="s">
        <v>777</v>
      </c>
      <c r="O303" s="8" t="s">
        <v>21</v>
      </c>
      <c r="P303" s="8" t="s">
        <v>1104</v>
      </c>
      <c r="Q303" s="38">
        <v>14935</v>
      </c>
      <c r="R303" s="21">
        <v>600</v>
      </c>
      <c r="S303" s="8" t="s">
        <v>139</v>
      </c>
      <c r="T303" s="8"/>
      <c r="U303" s="14">
        <v>580</v>
      </c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>
        <v>45266</v>
      </c>
      <c r="N304" s="8" t="s">
        <v>743</v>
      </c>
      <c r="O304" s="8" t="s">
        <v>21</v>
      </c>
      <c r="P304" s="8" t="s">
        <v>1104</v>
      </c>
      <c r="Q304" s="38">
        <v>1169</v>
      </c>
      <c r="R304" s="21">
        <v>600</v>
      </c>
      <c r="S304" s="8" t="s">
        <v>109</v>
      </c>
      <c r="T304" s="8"/>
      <c r="U304" s="14">
        <v>580</v>
      </c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>
        <v>45266</v>
      </c>
      <c r="N305" s="8" t="s">
        <v>1084</v>
      </c>
      <c r="O305" s="8" t="s">
        <v>21</v>
      </c>
      <c r="P305" s="8" t="s">
        <v>189</v>
      </c>
      <c r="Q305" s="38">
        <v>1168</v>
      </c>
      <c r="R305" s="21">
        <v>200</v>
      </c>
      <c r="S305" s="8" t="s">
        <v>117</v>
      </c>
      <c r="T305" s="8"/>
      <c r="U305" s="14">
        <v>180</v>
      </c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>
        <v>45267</v>
      </c>
      <c r="N306" s="8" t="s">
        <v>1084</v>
      </c>
      <c r="O306" s="8" t="s">
        <v>21</v>
      </c>
      <c r="P306" s="8" t="s">
        <v>217</v>
      </c>
      <c r="Q306" s="119">
        <v>1171</v>
      </c>
      <c r="R306" s="21">
        <v>180</v>
      </c>
      <c r="S306" s="8" t="s">
        <v>117</v>
      </c>
      <c r="T306" s="8"/>
      <c r="U306" s="14">
        <v>180</v>
      </c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>
        <v>45268</v>
      </c>
      <c r="N307" s="8" t="s">
        <v>689</v>
      </c>
      <c r="O307" s="8" t="s">
        <v>21</v>
      </c>
      <c r="P307" s="8" t="s">
        <v>134</v>
      </c>
      <c r="Q307" s="38">
        <v>24837</v>
      </c>
      <c r="R307" s="21">
        <v>220</v>
      </c>
      <c r="S307" s="8" t="s">
        <v>213</v>
      </c>
      <c r="T307" s="8"/>
      <c r="U307" s="14">
        <v>200</v>
      </c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>
        <v>45268</v>
      </c>
      <c r="N308" s="8" t="s">
        <v>777</v>
      </c>
      <c r="O308" s="8" t="s">
        <v>21</v>
      </c>
      <c r="P308" s="8" t="s">
        <v>134</v>
      </c>
      <c r="Q308" s="38">
        <v>1174</v>
      </c>
      <c r="R308" s="21">
        <v>220</v>
      </c>
      <c r="S308" s="8" t="s">
        <v>139</v>
      </c>
      <c r="T308" s="8"/>
      <c r="U308" s="14">
        <v>200</v>
      </c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>
        <v>45268</v>
      </c>
      <c r="N309" s="8" t="s">
        <v>12</v>
      </c>
      <c r="O309" s="8" t="s">
        <v>21</v>
      </c>
      <c r="P309" s="8" t="s">
        <v>134</v>
      </c>
      <c r="Q309" s="38">
        <v>1174</v>
      </c>
      <c r="R309" s="21">
        <v>220</v>
      </c>
      <c r="S309" s="8" t="s">
        <v>144</v>
      </c>
      <c r="T309" s="8"/>
      <c r="U309" s="14">
        <v>200</v>
      </c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>
        <v>45268</v>
      </c>
      <c r="N310" s="8" t="s">
        <v>214</v>
      </c>
      <c r="O310" s="8" t="s">
        <v>21</v>
      </c>
      <c r="P310" s="8" t="s">
        <v>217</v>
      </c>
      <c r="Q310" s="8"/>
      <c r="R310" s="21">
        <v>180</v>
      </c>
      <c r="S310" s="8" t="s">
        <v>133</v>
      </c>
      <c r="T310" s="8"/>
      <c r="U310" s="14">
        <v>170</v>
      </c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>
        <v>45268</v>
      </c>
      <c r="N311" s="8" t="s">
        <v>13</v>
      </c>
      <c r="O311" s="8" t="s">
        <v>21</v>
      </c>
      <c r="P311" s="8" t="s">
        <v>217</v>
      </c>
      <c r="Q311" s="8"/>
      <c r="R311" s="21">
        <v>180</v>
      </c>
      <c r="S311" s="8" t="s">
        <v>126</v>
      </c>
      <c r="T311" s="8"/>
      <c r="U311" s="14">
        <v>170</v>
      </c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1055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5">
        <v>14926</v>
      </c>
      <c r="F320" s="21">
        <v>180</v>
      </c>
      <c r="G320" s="8" t="s">
        <v>117</v>
      </c>
      <c r="H320" s="8"/>
      <c r="I320" s="14">
        <v>170</v>
      </c>
      <c r="J320" s="314">
        <v>783</v>
      </c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5">
        <v>1144</v>
      </c>
      <c r="F321" s="21">
        <v>600</v>
      </c>
      <c r="G321" s="8" t="s">
        <v>731</v>
      </c>
      <c r="H321" s="8"/>
      <c r="I321" s="14">
        <v>550</v>
      </c>
      <c r="J321" s="315">
        <v>783</v>
      </c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5">
        <v>1145</v>
      </c>
      <c r="F322" s="21">
        <v>180</v>
      </c>
      <c r="G322" s="8" t="s">
        <v>181</v>
      </c>
      <c r="H322" s="8"/>
      <c r="I322" s="14">
        <v>170</v>
      </c>
      <c r="J322" s="315">
        <v>783</v>
      </c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5">
        <v>1145</v>
      </c>
      <c r="F323" s="14">
        <v>180</v>
      </c>
      <c r="G323" s="8" t="s">
        <v>122</v>
      </c>
      <c r="H323" s="8"/>
      <c r="I323" s="14">
        <v>170</v>
      </c>
      <c r="J323" s="315">
        <v>783</v>
      </c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5">
        <v>1148</v>
      </c>
      <c r="F324" s="14">
        <v>220</v>
      </c>
      <c r="G324" s="8" t="s">
        <v>122</v>
      </c>
      <c r="H324" s="8"/>
      <c r="I324" s="14">
        <v>200</v>
      </c>
      <c r="J324" s="315">
        <v>783</v>
      </c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5">
        <v>1149</v>
      </c>
      <c r="F325" s="14">
        <v>200</v>
      </c>
      <c r="G325" s="8" t="s">
        <v>283</v>
      </c>
      <c r="H325" s="8"/>
      <c r="I325" s="14">
        <v>180</v>
      </c>
      <c r="J325" s="315">
        <v>783</v>
      </c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5" t="s">
        <v>1078</v>
      </c>
      <c r="F326" s="14">
        <v>600</v>
      </c>
      <c r="G326" s="8" t="s">
        <v>122</v>
      </c>
      <c r="H326" s="8"/>
      <c r="I326" s="14">
        <v>580</v>
      </c>
      <c r="J326" s="315">
        <v>783</v>
      </c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5">
        <v>24753</v>
      </c>
      <c r="F327" s="39">
        <v>200</v>
      </c>
      <c r="G327" s="8" t="s">
        <v>117</v>
      </c>
      <c r="H327" s="8" t="s">
        <v>1077</v>
      </c>
      <c r="I327" s="14">
        <v>170</v>
      </c>
      <c r="J327" s="315">
        <v>783</v>
      </c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35">
        <v>1153</v>
      </c>
      <c r="F328" s="14">
        <v>180</v>
      </c>
      <c r="G328" s="8" t="s">
        <v>213</v>
      </c>
      <c r="H328" s="8"/>
      <c r="I328" s="14">
        <v>170</v>
      </c>
      <c r="J328" s="315">
        <v>783</v>
      </c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5">
        <v>1154</v>
      </c>
      <c r="F329" s="14">
        <v>180</v>
      </c>
      <c r="G329" s="8" t="s">
        <v>139</v>
      </c>
      <c r="H329" s="8"/>
      <c r="I329" s="14">
        <v>170</v>
      </c>
      <c r="J329" s="315">
        <v>783</v>
      </c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>
        <v>45259</v>
      </c>
      <c r="B330" s="8" t="s">
        <v>426</v>
      </c>
      <c r="C330" s="8" t="s">
        <v>21</v>
      </c>
      <c r="D330" s="8" t="s">
        <v>1081</v>
      </c>
      <c r="E330" s="35">
        <v>14929</v>
      </c>
      <c r="F330" s="14">
        <v>600</v>
      </c>
      <c r="G330" s="8" t="s">
        <v>181</v>
      </c>
      <c r="H330" s="8"/>
      <c r="I330" s="14">
        <v>580</v>
      </c>
      <c r="J330" s="315">
        <v>783</v>
      </c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>
        <v>45259</v>
      </c>
      <c r="B331" s="8" t="s">
        <v>423</v>
      </c>
      <c r="C331" s="8" t="s">
        <v>21</v>
      </c>
      <c r="D331" s="8" t="s">
        <v>1081</v>
      </c>
      <c r="E331" s="35">
        <v>14928</v>
      </c>
      <c r="F331" s="14">
        <v>600</v>
      </c>
      <c r="G331" s="8" t="s">
        <v>283</v>
      </c>
      <c r="H331" s="8"/>
      <c r="I331" s="14">
        <v>580</v>
      </c>
      <c r="J331" s="315">
        <v>783</v>
      </c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>
        <v>45259</v>
      </c>
      <c r="B332" s="8" t="s">
        <v>546</v>
      </c>
      <c r="C332" s="8" t="s">
        <v>21</v>
      </c>
      <c r="D332" s="8" t="s">
        <v>1081</v>
      </c>
      <c r="E332" s="35">
        <v>1155</v>
      </c>
      <c r="F332" s="14">
        <v>600</v>
      </c>
      <c r="G332" s="8" t="s">
        <v>139</v>
      </c>
      <c r="H332" s="8"/>
      <c r="I332" s="14">
        <v>580</v>
      </c>
      <c r="J332" s="315">
        <v>783</v>
      </c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>
        <v>45260</v>
      </c>
      <c r="B333" s="8" t="s">
        <v>1086</v>
      </c>
      <c r="C333" s="8" t="s">
        <v>21</v>
      </c>
      <c r="D333" s="8" t="s">
        <v>217</v>
      </c>
      <c r="E333" s="35">
        <v>1158</v>
      </c>
      <c r="F333" s="14">
        <v>180</v>
      </c>
      <c r="G333" s="8" t="s">
        <v>117</v>
      </c>
      <c r="H333" s="8"/>
      <c r="I333" s="14">
        <v>170</v>
      </c>
      <c r="J333" s="315">
        <v>783</v>
      </c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>
        <v>45260</v>
      </c>
      <c r="B334" s="8" t="s">
        <v>1087</v>
      </c>
      <c r="C334" s="8" t="s">
        <v>21</v>
      </c>
      <c r="D334" s="8" t="s">
        <v>409</v>
      </c>
      <c r="E334" s="35">
        <v>22781</v>
      </c>
      <c r="F334" s="14">
        <v>600</v>
      </c>
      <c r="G334" s="8" t="s">
        <v>1075</v>
      </c>
      <c r="H334" s="8"/>
      <c r="I334" s="14">
        <v>550</v>
      </c>
      <c r="J334" s="315">
        <v>783</v>
      </c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11040</v>
      </c>
      <c r="G344" s="14"/>
      <c r="H344" s="14"/>
      <c r="I344" s="16">
        <f>SUM(I296:I343)</f>
        <v>10440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10929.6</v>
      </c>
      <c r="M345" s="1"/>
      <c r="Q345" s="12" t="s">
        <v>14</v>
      </c>
      <c r="R345" s="13">
        <f>SUM(R297:R344)</f>
        <v>3780</v>
      </c>
      <c r="S345" s="14"/>
      <c r="T345" s="14"/>
      <c r="U345" s="16">
        <f>SUM(U297:U344)</f>
        <v>3550</v>
      </c>
      <c r="V345" s="79"/>
    </row>
    <row r="346" spans="1:23" x14ac:dyDescent="0.25">
      <c r="E346" s="326" t="s">
        <v>18</v>
      </c>
      <c r="F346" s="327"/>
      <c r="G346" s="327"/>
      <c r="H346" s="328"/>
      <c r="I346" s="18">
        <f>F345-I344</f>
        <v>489.60000000000036</v>
      </c>
      <c r="M346" s="1"/>
      <c r="Q346" s="12" t="s">
        <v>17</v>
      </c>
      <c r="R346" s="13">
        <f>R345*0.99</f>
        <v>3742.2</v>
      </c>
    </row>
    <row r="347" spans="1:23" x14ac:dyDescent="0.25">
      <c r="Q347" s="326" t="s">
        <v>18</v>
      </c>
      <c r="R347" s="327"/>
      <c r="S347" s="327"/>
      <c r="T347" s="328"/>
      <c r="U347" s="18">
        <f>R346-U345</f>
        <v>192.19999999999982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5"/>
  <sheetViews>
    <sheetView topLeftCell="E138" workbookViewId="0">
      <selection activeCell="L181" sqref="L181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6" t="s">
        <v>24</v>
      </c>
      <c r="D1" s="346"/>
      <c r="E1" s="346"/>
      <c r="F1" s="54"/>
      <c r="L1" s="346" t="s">
        <v>87</v>
      </c>
      <c r="M1" s="346"/>
      <c r="N1" s="346"/>
      <c r="O1" s="54"/>
    </row>
    <row r="2" spans="2:17" ht="27" x14ac:dyDescent="0.35">
      <c r="C2" s="346"/>
      <c r="D2" s="346"/>
      <c r="E2" s="346"/>
      <c r="F2" s="54"/>
      <c r="L2" s="346"/>
      <c r="M2" s="346"/>
      <c r="N2" s="346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7" t="s">
        <v>40</v>
      </c>
      <c r="D21" s="348"/>
      <c r="E21" s="348"/>
      <c r="F21" s="349"/>
      <c r="G21" s="344">
        <f>SUM(G5:G20)</f>
        <v>560</v>
      </c>
      <c r="H21" s="8"/>
      <c r="K21" s="8"/>
      <c r="L21" s="347" t="s">
        <v>40</v>
      </c>
      <c r="M21" s="348"/>
      <c r="N21" s="348"/>
      <c r="O21" s="349"/>
      <c r="P21" s="344" t="e">
        <f>SUM(P5:P20)</f>
        <v>#REF!</v>
      </c>
      <c r="Q21" s="8"/>
    </row>
    <row r="22" spans="2:17" ht="15" customHeight="1" x14ac:dyDescent="0.25">
      <c r="B22" s="8"/>
      <c r="C22" s="350"/>
      <c r="D22" s="351"/>
      <c r="E22" s="351"/>
      <c r="F22" s="352"/>
      <c r="G22" s="345"/>
      <c r="H22" s="8"/>
      <c r="K22" s="8"/>
      <c r="L22" s="350"/>
      <c r="M22" s="351"/>
      <c r="N22" s="351"/>
      <c r="O22" s="352"/>
      <c r="P22" s="345"/>
      <c r="Q22" s="8"/>
    </row>
    <row r="28" spans="2:17" ht="27" x14ac:dyDescent="0.35">
      <c r="C28" s="346" t="s">
        <v>88</v>
      </c>
      <c r="D28" s="346"/>
      <c r="E28" s="346"/>
      <c r="F28" s="54"/>
      <c r="L28" s="346" t="s">
        <v>89</v>
      </c>
      <c r="M28" s="346"/>
      <c r="N28" s="346"/>
      <c r="O28" s="54"/>
    </row>
    <row r="29" spans="2:17" ht="27" x14ac:dyDescent="0.35">
      <c r="C29" s="346"/>
      <c r="D29" s="346"/>
      <c r="E29" s="346"/>
      <c r="F29" s="54"/>
      <c r="L29" s="346"/>
      <c r="M29" s="346"/>
      <c r="N29" s="346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7" t="s">
        <v>40</v>
      </c>
      <c r="D48" s="348"/>
      <c r="E48" s="348"/>
      <c r="F48" s="349"/>
      <c r="G48" s="344">
        <f>SUM(G32:G47)</f>
        <v>560</v>
      </c>
      <c r="H48" s="8"/>
      <c r="K48" s="8"/>
      <c r="L48" s="347" t="s">
        <v>40</v>
      </c>
      <c r="M48" s="348"/>
      <c r="N48" s="348"/>
      <c r="O48" s="349"/>
      <c r="P48" s="344">
        <f>SUM(P32:P47)</f>
        <v>590</v>
      </c>
      <c r="Q48" s="8"/>
    </row>
    <row r="49" spans="2:17" x14ac:dyDescent="0.25">
      <c r="B49" s="8"/>
      <c r="C49" s="350"/>
      <c r="D49" s="351"/>
      <c r="E49" s="351"/>
      <c r="F49" s="352"/>
      <c r="G49" s="345"/>
      <c r="H49" s="8"/>
      <c r="K49" s="8"/>
      <c r="L49" s="350"/>
      <c r="M49" s="351"/>
      <c r="N49" s="351"/>
      <c r="O49" s="352"/>
      <c r="P49" s="345"/>
      <c r="Q49" s="8"/>
    </row>
    <row r="55" spans="2:17" ht="27" x14ac:dyDescent="0.35">
      <c r="C55" s="346" t="s">
        <v>97</v>
      </c>
      <c r="D55" s="346"/>
      <c r="E55" s="346"/>
      <c r="F55" s="54"/>
      <c r="L55" s="346" t="s">
        <v>91</v>
      </c>
      <c r="M55" s="346"/>
      <c r="N55" s="346"/>
      <c r="O55" s="54"/>
    </row>
    <row r="56" spans="2:17" ht="27" x14ac:dyDescent="0.35">
      <c r="C56" s="346"/>
      <c r="D56" s="346"/>
      <c r="E56" s="346"/>
      <c r="F56" s="54"/>
      <c r="L56" s="346"/>
      <c r="M56" s="346"/>
      <c r="N56" s="346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7" t="s">
        <v>40</v>
      </c>
      <c r="D75" s="348"/>
      <c r="E75" s="348"/>
      <c r="F75" s="349"/>
      <c r="G75" s="344">
        <f>SUM(G59:G74)</f>
        <v>520</v>
      </c>
      <c r="H75" s="8"/>
      <c r="K75" s="8"/>
      <c r="L75" s="347" t="s">
        <v>40</v>
      </c>
      <c r="M75" s="348"/>
      <c r="N75" s="348"/>
      <c r="O75" s="349"/>
      <c r="P75" s="344">
        <f>SUM(P59:P74)</f>
        <v>540</v>
      </c>
      <c r="Q75" s="8"/>
    </row>
    <row r="76" spans="2:17" x14ac:dyDescent="0.25">
      <c r="B76" s="8"/>
      <c r="C76" s="350"/>
      <c r="D76" s="351"/>
      <c r="E76" s="351"/>
      <c r="F76" s="352"/>
      <c r="G76" s="345"/>
      <c r="H76" s="8"/>
      <c r="K76" s="8"/>
      <c r="L76" s="350"/>
      <c r="M76" s="351"/>
      <c r="N76" s="351"/>
      <c r="O76" s="352"/>
      <c r="P76" s="345"/>
      <c r="Q76" s="8"/>
    </row>
    <row r="82" spans="2:17" ht="27" x14ac:dyDescent="0.35">
      <c r="C82" s="346" t="s">
        <v>92</v>
      </c>
      <c r="D82" s="346"/>
      <c r="E82" s="346"/>
      <c r="F82" s="54"/>
      <c r="L82" s="346" t="s">
        <v>93</v>
      </c>
      <c r="M82" s="346"/>
      <c r="N82" s="346"/>
      <c r="O82" s="54"/>
    </row>
    <row r="83" spans="2:17" ht="27" x14ac:dyDescent="0.35">
      <c r="C83" s="346"/>
      <c r="D83" s="346"/>
      <c r="E83" s="346"/>
      <c r="F83" s="54"/>
      <c r="L83" s="346"/>
      <c r="M83" s="346"/>
      <c r="N83" s="34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7" t="s">
        <v>40</v>
      </c>
      <c r="D102" s="348"/>
      <c r="E102" s="348"/>
      <c r="F102" s="349"/>
      <c r="G102" s="344">
        <f>SUM(G86:G101)</f>
        <v>510</v>
      </c>
      <c r="H102" s="8"/>
      <c r="K102" s="8"/>
      <c r="L102" s="347" t="s">
        <v>40</v>
      </c>
      <c r="M102" s="348"/>
      <c r="N102" s="348"/>
      <c r="O102" s="349"/>
      <c r="P102" s="344">
        <f>SUM(P86:P101)</f>
        <v>480</v>
      </c>
      <c r="Q102" s="8"/>
    </row>
    <row r="103" spans="2:17" x14ac:dyDescent="0.25">
      <c r="B103" s="8"/>
      <c r="C103" s="350"/>
      <c r="D103" s="351"/>
      <c r="E103" s="351"/>
      <c r="F103" s="352"/>
      <c r="G103" s="345"/>
      <c r="H103" s="8"/>
      <c r="K103" s="8"/>
      <c r="L103" s="350"/>
      <c r="M103" s="351"/>
      <c r="N103" s="351"/>
      <c r="O103" s="352"/>
      <c r="P103" s="345"/>
      <c r="Q103" s="8"/>
    </row>
    <row r="110" spans="2:17" ht="27" x14ac:dyDescent="0.35">
      <c r="C110" s="346" t="s">
        <v>94</v>
      </c>
      <c r="D110" s="346"/>
      <c r="E110" s="346"/>
      <c r="F110" s="54"/>
      <c r="L110" s="346" t="s">
        <v>99</v>
      </c>
      <c r="M110" s="346"/>
      <c r="N110" s="346"/>
      <c r="O110" s="54"/>
    </row>
    <row r="111" spans="2:17" ht="27" x14ac:dyDescent="0.35">
      <c r="C111" s="346"/>
      <c r="D111" s="346"/>
      <c r="E111" s="346"/>
      <c r="F111" s="54"/>
      <c r="L111" s="346"/>
      <c r="M111" s="346"/>
      <c r="N111" s="346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7" t="s">
        <v>40</v>
      </c>
      <c r="D133" s="348"/>
      <c r="E133" s="348"/>
      <c r="F133" s="349"/>
      <c r="G133" s="344">
        <f>SUM(G114:G132)</f>
        <v>1290</v>
      </c>
      <c r="H133" s="8"/>
      <c r="K133" s="8"/>
      <c r="L133" s="347" t="s">
        <v>40</v>
      </c>
      <c r="M133" s="348"/>
      <c r="N133" s="348"/>
      <c r="O133" s="349"/>
      <c r="P133" s="344">
        <f>SUM(P114:P132)</f>
        <v>1290</v>
      </c>
      <c r="Q133" s="8"/>
    </row>
    <row r="134" spans="2:17" ht="15" customHeight="1" x14ac:dyDescent="0.25">
      <c r="B134" s="8"/>
      <c r="C134" s="350"/>
      <c r="D134" s="351"/>
      <c r="E134" s="351"/>
      <c r="F134" s="352"/>
      <c r="G134" s="345"/>
      <c r="H134" s="8"/>
      <c r="K134" s="8"/>
      <c r="L134" s="350"/>
      <c r="M134" s="351"/>
      <c r="N134" s="351"/>
      <c r="O134" s="352"/>
      <c r="P134" s="345"/>
      <c r="Q134" s="8"/>
    </row>
    <row r="141" spans="2:17" ht="27" x14ac:dyDescent="0.35">
      <c r="C141" s="346" t="s">
        <v>96</v>
      </c>
      <c r="D141" s="346"/>
      <c r="E141" s="346"/>
      <c r="F141" s="54"/>
      <c r="L141" s="346" t="s">
        <v>96</v>
      </c>
      <c r="M141" s="346"/>
      <c r="N141" s="346"/>
      <c r="O141" s="54"/>
    </row>
    <row r="142" spans="2:17" ht="27" x14ac:dyDescent="0.35">
      <c r="C142" s="346"/>
      <c r="D142" s="346"/>
      <c r="E142" s="346"/>
      <c r="F142" s="54"/>
      <c r="L142" s="346"/>
      <c r="M142" s="346"/>
      <c r="N142" s="346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>
        <v>120</v>
      </c>
      <c r="M146" s="8">
        <v>1</v>
      </c>
      <c r="N146" s="10">
        <v>30</v>
      </c>
      <c r="O146" s="10">
        <f t="shared" ref="O146:O163" si="13">M146*N146</f>
        <v>30</v>
      </c>
      <c r="P146" s="10">
        <f>O146+L146</f>
        <v>150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>
        <v>20</v>
      </c>
      <c r="M147" s="8"/>
      <c r="N147" s="10"/>
      <c r="O147" s="10">
        <f t="shared" si="13"/>
        <v>0</v>
      </c>
      <c r="P147" s="10">
        <f t="shared" ref="P147:P163" si="15">O147+L147</f>
        <v>20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>
        <v>120</v>
      </c>
      <c r="M148" s="8">
        <v>2</v>
      </c>
      <c r="N148" s="10">
        <v>30</v>
      </c>
      <c r="O148" s="10">
        <f t="shared" si="13"/>
        <v>60</v>
      </c>
      <c r="P148" s="10">
        <f t="shared" si="15"/>
        <v>180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>
        <v>120</v>
      </c>
      <c r="M149" s="8">
        <v>2</v>
      </c>
      <c r="N149" s="10">
        <v>30</v>
      </c>
      <c r="O149" s="10">
        <f t="shared" si="13"/>
        <v>60</v>
      </c>
      <c r="P149" s="10">
        <f t="shared" si="15"/>
        <v>180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>
        <v>120</v>
      </c>
      <c r="M150" s="8">
        <v>1</v>
      </c>
      <c r="N150" s="10">
        <v>30</v>
      </c>
      <c r="O150" s="10">
        <f t="shared" si="13"/>
        <v>30</v>
      </c>
      <c r="P150" s="10">
        <f t="shared" si="15"/>
        <v>150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>
        <v>120</v>
      </c>
      <c r="M152" s="8">
        <v>1</v>
      </c>
      <c r="N152" s="10">
        <v>30</v>
      </c>
      <c r="O152" s="10">
        <f t="shared" si="13"/>
        <v>30</v>
      </c>
      <c r="P152" s="10">
        <f t="shared" si="15"/>
        <v>150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>
        <v>20</v>
      </c>
      <c r="M155" s="8"/>
      <c r="N155" s="10"/>
      <c r="O155" s="10">
        <f t="shared" si="13"/>
        <v>0</v>
      </c>
      <c r="P155" s="10">
        <f t="shared" si="15"/>
        <v>20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>
        <v>20</v>
      </c>
      <c r="M157" s="8">
        <v>1</v>
      </c>
      <c r="N157" s="10">
        <v>30</v>
      </c>
      <c r="O157" s="10">
        <f t="shared" si="13"/>
        <v>30</v>
      </c>
      <c r="P157" s="10">
        <f t="shared" si="15"/>
        <v>50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>
        <v>120</v>
      </c>
      <c r="M159" s="8">
        <v>2</v>
      </c>
      <c r="N159" s="10">
        <v>30</v>
      </c>
      <c r="O159" s="10">
        <f t="shared" si="13"/>
        <v>60</v>
      </c>
      <c r="P159" s="10">
        <f t="shared" si="15"/>
        <v>180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>
        <v>120</v>
      </c>
      <c r="M162" s="8">
        <v>1</v>
      </c>
      <c r="N162" s="10">
        <v>30</v>
      </c>
      <c r="O162" s="10">
        <f t="shared" si="13"/>
        <v>30</v>
      </c>
      <c r="P162" s="10">
        <f t="shared" si="15"/>
        <v>150</v>
      </c>
      <c r="Q162" s="8"/>
    </row>
    <row r="163" spans="2:17" ht="15.75" thickBot="1" x14ac:dyDescent="0.3">
      <c r="B163" s="272"/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/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47" t="s">
        <v>40</v>
      </c>
      <c r="D164" s="348"/>
      <c r="E164" s="348"/>
      <c r="F164" s="349"/>
      <c r="G164" s="344">
        <f>SUM(G145:G163)</f>
        <v>1290</v>
      </c>
      <c r="H164" s="8"/>
      <c r="K164" s="8"/>
      <c r="L164" s="347" t="s">
        <v>40</v>
      </c>
      <c r="M164" s="348"/>
      <c r="N164" s="348"/>
      <c r="O164" s="349"/>
      <c r="P164" s="344">
        <f>SUM(P145:P163)</f>
        <v>1250</v>
      </c>
      <c r="Q164" s="8"/>
    </row>
    <row r="165" spans="2:17" x14ac:dyDescent="0.25">
      <c r="B165" s="8"/>
      <c r="C165" s="350"/>
      <c r="D165" s="351"/>
      <c r="E165" s="351"/>
      <c r="F165" s="352"/>
      <c r="G165" s="345"/>
      <c r="H165" s="8"/>
      <c r="K165" s="8"/>
      <c r="L165" s="350"/>
      <c r="M165" s="351"/>
      <c r="N165" s="351"/>
      <c r="O165" s="352"/>
      <c r="P165" s="345"/>
      <c r="Q165" s="8"/>
    </row>
  </sheetData>
  <mergeCells count="36"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6" t="s">
        <v>24</v>
      </c>
      <c r="B1" s="346"/>
      <c r="C1" s="346"/>
      <c r="E1" s="346" t="s">
        <v>87</v>
      </c>
      <c r="F1" s="346"/>
      <c r="G1" s="346"/>
      <c r="I1" s="346" t="s">
        <v>88</v>
      </c>
      <c r="J1" s="346"/>
      <c r="K1" s="346"/>
      <c r="M1" s="346" t="s">
        <v>103</v>
      </c>
      <c r="N1" s="346"/>
      <c r="O1" s="346"/>
    </row>
    <row r="2" spans="1:15" ht="15" customHeight="1" x14ac:dyDescent="0.25">
      <c r="A2" s="346"/>
      <c r="B2" s="346"/>
      <c r="C2" s="346"/>
      <c r="E2" s="346"/>
      <c r="F2" s="346"/>
      <c r="G2" s="346"/>
      <c r="I2" s="346"/>
      <c r="J2" s="346"/>
      <c r="K2" s="346"/>
      <c r="M2" s="346"/>
      <c r="N2" s="346"/>
      <c r="O2" s="34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6" t="s">
        <v>97</v>
      </c>
      <c r="B22" s="346"/>
      <c r="C22" s="346"/>
      <c r="E22" s="346" t="s">
        <v>91</v>
      </c>
      <c r="F22" s="346"/>
      <c r="G22" s="346"/>
      <c r="I22" s="346" t="s">
        <v>92</v>
      </c>
      <c r="J22" s="346"/>
      <c r="K22" s="346"/>
      <c r="M22" s="346" t="s">
        <v>93</v>
      </c>
      <c r="N22" s="346"/>
      <c r="O22" s="346"/>
    </row>
    <row r="23" spans="1:15" x14ac:dyDescent="0.25">
      <c r="A23" s="346"/>
      <c r="B23" s="346"/>
      <c r="C23" s="346"/>
      <c r="E23" s="346"/>
      <c r="F23" s="346"/>
      <c r="G23" s="346"/>
      <c r="I23" s="346"/>
      <c r="J23" s="346"/>
      <c r="K23" s="346"/>
      <c r="M23" s="346"/>
      <c r="N23" s="346"/>
      <c r="O23" s="34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6" t="s">
        <v>94</v>
      </c>
      <c r="B43" s="346"/>
      <c r="C43" s="346"/>
      <c r="E43" s="346" t="s">
        <v>99</v>
      </c>
      <c r="F43" s="346"/>
      <c r="G43" s="346"/>
      <c r="I43" s="346" t="s">
        <v>96</v>
      </c>
      <c r="J43" s="346"/>
      <c r="K43" s="346"/>
      <c r="M43" s="346" t="s">
        <v>0</v>
      </c>
      <c r="N43" s="346"/>
      <c r="O43" s="346"/>
    </row>
    <row r="44" spans="1:15" x14ac:dyDescent="0.25">
      <c r="A44" s="346"/>
      <c r="B44" s="346"/>
      <c r="C44" s="346"/>
      <c r="E44" s="346"/>
      <c r="F44" s="346"/>
      <c r="G44" s="346"/>
      <c r="I44" s="346"/>
      <c r="J44" s="346"/>
      <c r="K44" s="346"/>
      <c r="M44" s="346"/>
      <c r="N44" s="346"/>
      <c r="O44" s="34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22" workbookViewId="0">
      <selection activeCell="N31" sqref="N3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6" t="s">
        <v>0</v>
      </c>
      <c r="B1" s="346"/>
      <c r="C1" s="346"/>
      <c r="E1" s="346" t="s">
        <v>24</v>
      </c>
      <c r="F1" s="346"/>
      <c r="G1" s="346"/>
      <c r="I1" s="346" t="s">
        <v>87</v>
      </c>
      <c r="J1" s="346"/>
      <c r="K1" s="346"/>
      <c r="M1" s="346" t="s">
        <v>88</v>
      </c>
      <c r="N1" s="346"/>
      <c r="O1" s="346"/>
    </row>
    <row r="2" spans="1:15" ht="15" customHeight="1" x14ac:dyDescent="0.25">
      <c r="A2" s="346"/>
      <c r="B2" s="346"/>
      <c r="C2" s="346"/>
      <c r="E2" s="346"/>
      <c r="F2" s="346"/>
      <c r="G2" s="346"/>
      <c r="I2" s="346"/>
      <c r="J2" s="346"/>
      <c r="K2" s="346"/>
      <c r="M2" s="346"/>
      <c r="N2" s="346"/>
      <c r="O2" s="34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6" t="s">
        <v>498</v>
      </c>
      <c r="B22" s="346"/>
      <c r="C22" s="346"/>
      <c r="E22" s="346" t="s">
        <v>591</v>
      </c>
      <c r="F22" s="346"/>
      <c r="G22" s="346"/>
      <c r="I22" s="346" t="s">
        <v>91</v>
      </c>
      <c r="J22" s="346"/>
      <c r="K22" s="346"/>
      <c r="M22" s="346" t="s">
        <v>92</v>
      </c>
      <c r="N22" s="346"/>
      <c r="O22" s="346"/>
    </row>
    <row r="23" spans="1:15" x14ac:dyDescent="0.25">
      <c r="A23" s="346"/>
      <c r="B23" s="346"/>
      <c r="C23" s="346"/>
      <c r="E23" s="346"/>
      <c r="F23" s="346"/>
      <c r="G23" s="346"/>
      <c r="I23" s="346"/>
      <c r="J23" s="346"/>
      <c r="K23" s="346"/>
      <c r="M23" s="346"/>
      <c r="N23" s="346"/>
      <c r="O23" s="34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>
        <v>48.66</v>
      </c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48.66</v>
      </c>
      <c r="O39" s="8"/>
    </row>
    <row r="43" spans="1:15" x14ac:dyDescent="0.25">
      <c r="A43" s="346" t="s">
        <v>94</v>
      </c>
      <c r="B43" s="346"/>
      <c r="C43" s="346"/>
      <c r="E43" s="346" t="s">
        <v>99</v>
      </c>
      <c r="F43" s="346"/>
      <c r="G43" s="346"/>
      <c r="I43" s="346" t="s">
        <v>96</v>
      </c>
      <c r="J43" s="346"/>
      <c r="K43" s="346"/>
      <c r="M43" s="346" t="s">
        <v>0</v>
      </c>
      <c r="N43" s="346"/>
      <c r="O43" s="346"/>
    </row>
    <row r="44" spans="1:15" x14ac:dyDescent="0.25">
      <c r="A44" s="346"/>
      <c r="B44" s="346"/>
      <c r="C44" s="346"/>
      <c r="E44" s="346"/>
      <c r="F44" s="346"/>
      <c r="G44" s="346"/>
      <c r="I44" s="346"/>
      <c r="J44" s="346"/>
      <c r="K44" s="346"/>
      <c r="M44" s="346"/>
      <c r="N44" s="346"/>
      <c r="O44" s="34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45" workbookViewId="0">
      <selection activeCell="N53" sqref="N5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6" t="s">
        <v>24</v>
      </c>
      <c r="B1" s="346"/>
      <c r="C1" s="346"/>
      <c r="E1" s="346" t="s">
        <v>87</v>
      </c>
      <c r="F1" s="346"/>
      <c r="G1" s="346"/>
      <c r="I1" s="346" t="s">
        <v>88</v>
      </c>
      <c r="J1" s="346"/>
      <c r="K1" s="346"/>
      <c r="M1" s="346" t="s">
        <v>89</v>
      </c>
      <c r="N1" s="346"/>
      <c r="O1" s="346"/>
    </row>
    <row r="2" spans="1:15" ht="15" customHeight="1" x14ac:dyDescent="0.25">
      <c r="A2" s="346"/>
      <c r="B2" s="346"/>
      <c r="C2" s="346"/>
      <c r="E2" s="346"/>
      <c r="F2" s="346"/>
      <c r="G2" s="346"/>
      <c r="I2" s="346"/>
      <c r="J2" s="346"/>
      <c r="K2" s="346"/>
      <c r="M2" s="346"/>
      <c r="N2" s="346"/>
      <c r="O2" s="34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6" t="s">
        <v>97</v>
      </c>
      <c r="B22" s="346"/>
      <c r="C22" s="346"/>
      <c r="E22" s="346" t="s">
        <v>91</v>
      </c>
      <c r="F22" s="346"/>
      <c r="G22" s="346"/>
      <c r="I22" s="346" t="s">
        <v>92</v>
      </c>
      <c r="J22" s="346"/>
      <c r="K22" s="346"/>
      <c r="M22" s="346" t="s">
        <v>93</v>
      </c>
      <c r="N22" s="346"/>
      <c r="O22" s="346"/>
    </row>
    <row r="23" spans="1:15" x14ac:dyDescent="0.25">
      <c r="A23" s="346"/>
      <c r="B23" s="346"/>
      <c r="C23" s="346"/>
      <c r="E23" s="346"/>
      <c r="F23" s="346"/>
      <c r="G23" s="346"/>
      <c r="I23" s="346"/>
      <c r="J23" s="346"/>
      <c r="K23" s="346"/>
      <c r="M23" s="346"/>
      <c r="N23" s="346"/>
      <c r="O23" s="34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6" t="s">
        <v>94</v>
      </c>
      <c r="B43" s="346"/>
      <c r="C43" s="346"/>
      <c r="E43" s="346" t="s">
        <v>99</v>
      </c>
      <c r="F43" s="346"/>
      <c r="G43" s="346"/>
      <c r="I43" s="346" t="s">
        <v>96</v>
      </c>
      <c r="J43" s="346"/>
      <c r="K43" s="346"/>
      <c r="M43" s="346" t="s">
        <v>0</v>
      </c>
      <c r="N43" s="346"/>
      <c r="O43" s="346"/>
    </row>
    <row r="44" spans="1:15" x14ac:dyDescent="0.25">
      <c r="A44" s="346"/>
      <c r="B44" s="346"/>
      <c r="C44" s="346"/>
      <c r="E44" s="346"/>
      <c r="F44" s="346"/>
      <c r="G44" s="346"/>
      <c r="I44" s="346"/>
      <c r="J44" s="346"/>
      <c r="K44" s="346"/>
      <c r="M44" s="346"/>
      <c r="N44" s="346"/>
      <c r="O44" s="34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1099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>
        <v>20</v>
      </c>
      <c r="K47" s="8"/>
      <c r="M47" s="8" t="s">
        <v>12</v>
      </c>
      <c r="N47" s="10">
        <v>20</v>
      </c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>
        <v>20</v>
      </c>
      <c r="K49" s="8"/>
      <c r="M49" s="8" t="s">
        <v>22</v>
      </c>
      <c r="N49" s="10">
        <v>20</v>
      </c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>
        <v>20</v>
      </c>
      <c r="K50" s="8"/>
      <c r="M50" s="8" t="s">
        <v>13</v>
      </c>
      <c r="N50" s="10">
        <v>20</v>
      </c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>
        <v>20</v>
      </c>
      <c r="K51" s="8"/>
      <c r="M51" s="8" t="s">
        <v>70</v>
      </c>
      <c r="N51" s="10">
        <v>20</v>
      </c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>
        <v>20</v>
      </c>
      <c r="K52" s="8"/>
      <c r="M52" s="8" t="s">
        <v>23</v>
      </c>
      <c r="N52" s="10">
        <v>20</v>
      </c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100</v>
      </c>
      <c r="K60" s="8"/>
      <c r="M60" s="8" t="s">
        <v>40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F57" workbookViewId="0">
      <selection activeCell="O73" sqref="O73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6" t="s">
        <v>346</v>
      </c>
      <c r="B1" s="346"/>
      <c r="C1" s="346"/>
      <c r="E1" s="346" t="s">
        <v>347</v>
      </c>
      <c r="F1" s="346"/>
      <c r="G1" s="346"/>
      <c r="I1" s="346" t="s">
        <v>348</v>
      </c>
      <c r="J1" s="346"/>
      <c r="K1" s="346"/>
      <c r="M1" s="346" t="s">
        <v>101</v>
      </c>
      <c r="N1" s="346"/>
      <c r="O1" s="346"/>
    </row>
    <row r="2" spans="1:15" ht="15" customHeight="1" x14ac:dyDescent="0.25">
      <c r="A2" s="346"/>
      <c r="B2" s="346"/>
      <c r="C2" s="346"/>
      <c r="E2" s="346"/>
      <c r="F2" s="346"/>
      <c r="G2" s="346"/>
      <c r="I2" s="346"/>
      <c r="J2" s="346"/>
      <c r="K2" s="346"/>
      <c r="M2" s="346"/>
      <c r="N2" s="346"/>
      <c r="O2" s="34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6" t="s">
        <v>89</v>
      </c>
      <c r="B25" s="346"/>
      <c r="C25" s="346"/>
      <c r="E25" s="346" t="s">
        <v>90</v>
      </c>
      <c r="F25" s="346"/>
      <c r="G25" s="346"/>
      <c r="I25" s="346" t="s">
        <v>630</v>
      </c>
      <c r="J25" s="346"/>
      <c r="K25" s="346"/>
      <c r="O25" s="137"/>
    </row>
    <row r="26" spans="1:15" ht="15" customHeight="1" x14ac:dyDescent="0.35">
      <c r="A26" s="346"/>
      <c r="B26" s="346"/>
      <c r="C26" s="346"/>
      <c r="E26" s="346"/>
      <c r="F26" s="346"/>
      <c r="G26" s="346"/>
      <c r="I26" s="346"/>
      <c r="J26" s="346"/>
      <c r="K26" s="346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6" t="s">
        <v>93</v>
      </c>
      <c r="B54" s="346"/>
      <c r="C54" s="346"/>
      <c r="E54" s="346" t="s">
        <v>844</v>
      </c>
      <c r="F54" s="346"/>
      <c r="G54" s="346"/>
      <c r="I54" s="346" t="s">
        <v>99</v>
      </c>
      <c r="J54" s="346"/>
      <c r="K54" s="346"/>
      <c r="M54" s="137" t="s">
        <v>0</v>
      </c>
      <c r="N54" s="137"/>
      <c r="O54" s="137"/>
    </row>
    <row r="55" spans="1:15" ht="15" customHeight="1" x14ac:dyDescent="0.35">
      <c r="A55" s="346"/>
      <c r="B55" s="346"/>
      <c r="C55" s="346"/>
      <c r="E55" s="346"/>
      <c r="F55" s="346"/>
      <c r="G55" s="346"/>
      <c r="I55" s="346"/>
      <c r="J55" s="346"/>
      <c r="K55" s="346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157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140" t="s">
        <v>12</v>
      </c>
      <c r="N58" s="216">
        <v>95.54</v>
      </c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140" t="s">
        <v>69</v>
      </c>
      <c r="N59" s="216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111" t="s">
        <v>22</v>
      </c>
      <c r="N60" s="216">
        <v>59.1</v>
      </c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140" t="s">
        <v>13</v>
      </c>
      <c r="N61" s="216">
        <v>59.1</v>
      </c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140" t="s">
        <v>70</v>
      </c>
      <c r="N62" s="216">
        <v>98.8</v>
      </c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140" t="s">
        <v>23</v>
      </c>
      <c r="N63" s="216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111" t="s">
        <v>34</v>
      </c>
      <c r="N64" s="216">
        <v>59.1</v>
      </c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140" t="s">
        <v>273</v>
      </c>
      <c r="N65" s="216">
        <v>95.54</v>
      </c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140" t="s">
        <v>274</v>
      </c>
      <c r="N66" s="216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111" t="s">
        <v>275</v>
      </c>
      <c r="N67" s="216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111" t="s">
        <v>214</v>
      </c>
      <c r="N68" s="216">
        <v>59.1</v>
      </c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111" t="s">
        <v>782</v>
      </c>
      <c r="N69" s="216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111" t="s">
        <v>349</v>
      </c>
      <c r="N70" s="216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111" t="s">
        <v>443</v>
      </c>
      <c r="N71" s="216">
        <v>59.1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  <c r="M72" s="111" t="s">
        <v>350</v>
      </c>
      <c r="N72" s="216">
        <v>59.1</v>
      </c>
      <c r="O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  <c r="M73" s="8" t="s">
        <v>916</v>
      </c>
      <c r="N73" s="216">
        <v>62.72</v>
      </c>
      <c r="O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  <c r="M74" s="8" t="s">
        <v>444</v>
      </c>
      <c r="N74" s="216">
        <v>59.1</v>
      </c>
      <c r="O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  <c r="M75" s="111" t="s">
        <v>549</v>
      </c>
      <c r="N75" s="216">
        <v>59.1</v>
      </c>
      <c r="O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  <c r="M76" s="111"/>
      <c r="N76" s="216"/>
      <c r="O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  <c r="M77" s="8"/>
      <c r="N77" s="216"/>
      <c r="O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  <c r="M78" s="8"/>
      <c r="N78" s="216"/>
      <c r="O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  <c r="M79" s="8" t="s">
        <v>40</v>
      </c>
      <c r="N79" s="10">
        <f>SUM(N58:N78)</f>
        <v>825.4000000000002</v>
      </c>
      <c r="O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opLeftCell="H45" workbookViewId="0">
      <selection activeCell="K65" sqref="K65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6" t="s">
        <v>24</v>
      </c>
      <c r="C1" s="346"/>
      <c r="D1" s="346"/>
      <c r="G1" s="346" t="s">
        <v>87</v>
      </c>
      <c r="H1" s="346"/>
      <c r="I1" s="346"/>
      <c r="L1" s="346" t="s">
        <v>88</v>
      </c>
      <c r="M1" s="346"/>
      <c r="N1" s="346"/>
      <c r="Q1" s="346" t="s">
        <v>103</v>
      </c>
      <c r="R1" s="346"/>
      <c r="S1" s="346"/>
    </row>
    <row r="2" spans="2:19" x14ac:dyDescent="0.25">
      <c r="B2" s="346"/>
      <c r="C2" s="346"/>
      <c r="D2" s="346"/>
      <c r="G2" s="346"/>
      <c r="H2" s="346"/>
      <c r="I2" s="346"/>
      <c r="L2" s="346"/>
      <c r="M2" s="346"/>
      <c r="N2" s="346"/>
      <c r="Q2" s="346"/>
      <c r="R2" s="346"/>
      <c r="S2" s="346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6" t="s">
        <v>97</v>
      </c>
      <c r="C22" s="346"/>
      <c r="D22" s="346"/>
      <c r="G22" s="346" t="s">
        <v>91</v>
      </c>
      <c r="H22" s="346"/>
      <c r="I22" s="346"/>
      <c r="L22" s="346" t="s">
        <v>92</v>
      </c>
      <c r="M22" s="346"/>
      <c r="N22" s="346"/>
      <c r="Q22" s="346" t="s">
        <v>93</v>
      </c>
      <c r="R22" s="346"/>
      <c r="S22" s="346"/>
    </row>
    <row r="23" spans="2:19" ht="15" customHeight="1" x14ac:dyDescent="0.25">
      <c r="B23" s="346"/>
      <c r="C23" s="346"/>
      <c r="D23" s="346"/>
      <c r="G23" s="346"/>
      <c r="H23" s="346"/>
      <c r="I23" s="346"/>
      <c r="L23" s="346"/>
      <c r="M23" s="346"/>
      <c r="N23" s="346"/>
      <c r="Q23" s="346"/>
      <c r="R23" s="346"/>
      <c r="S23" s="346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6" t="s">
        <v>94</v>
      </c>
      <c r="C45" s="346"/>
      <c r="D45" s="346"/>
      <c r="G45" s="346" t="s">
        <v>99</v>
      </c>
      <c r="H45" s="346"/>
      <c r="I45" s="346"/>
      <c r="L45" s="346" t="s">
        <v>96</v>
      </c>
      <c r="M45" s="346"/>
      <c r="N45" s="346"/>
      <c r="Q45" s="346" t="s">
        <v>0</v>
      </c>
      <c r="R45" s="346"/>
      <c r="S45" s="346"/>
    </row>
    <row r="46" spans="1:19" x14ac:dyDescent="0.25">
      <c r="B46" s="346"/>
      <c r="C46" s="346"/>
      <c r="D46" s="346"/>
      <c r="G46" s="346"/>
      <c r="H46" s="346"/>
      <c r="I46" s="346"/>
      <c r="L46" s="346"/>
      <c r="M46" s="346"/>
      <c r="N46" s="346"/>
      <c r="Q46" s="346"/>
      <c r="R46" s="346"/>
      <c r="S46" s="346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P48" s="35" t="s">
        <v>1</v>
      </c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P49" s="28">
        <v>45264</v>
      </c>
      <c r="Q49" s="8" t="s">
        <v>1094</v>
      </c>
      <c r="R49" s="74">
        <v>660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P50" s="28">
        <v>45266</v>
      </c>
      <c r="Q50" s="8" t="s">
        <v>964</v>
      </c>
      <c r="R50" s="74">
        <v>95.54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P51" s="28">
        <v>45266</v>
      </c>
      <c r="Q51" s="8" t="s">
        <v>965</v>
      </c>
      <c r="R51" s="75">
        <v>59.1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P52" s="28">
        <v>45266</v>
      </c>
      <c r="Q52" s="8" t="s">
        <v>966</v>
      </c>
      <c r="R52" s="74">
        <v>59.1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P53" s="28">
        <v>45266</v>
      </c>
      <c r="Q53" s="8" t="s">
        <v>1098</v>
      </c>
      <c r="R53" s="75">
        <v>62.72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P54" s="28">
        <v>45268</v>
      </c>
      <c r="Q54" s="8" t="s">
        <v>1115</v>
      </c>
      <c r="R54" s="74">
        <v>750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P55" s="2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P56" s="2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P57" s="28"/>
      <c r="Q57" s="8"/>
      <c r="R57" s="75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P58" s="2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P59" s="2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1048</v>
      </c>
      <c r="M60" s="10">
        <v>500</v>
      </c>
      <c r="N60" s="8"/>
      <c r="P60" s="2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1047</v>
      </c>
      <c r="M61" s="10">
        <v>50</v>
      </c>
      <c r="N61" s="8"/>
      <c r="P61" s="2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1049</v>
      </c>
      <c r="M62" s="10">
        <v>250</v>
      </c>
      <c r="N62" s="8"/>
      <c r="P62" s="2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1050</v>
      </c>
      <c r="M63" s="10">
        <v>200</v>
      </c>
      <c r="N63" s="8"/>
      <c r="P63" s="2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1069</v>
      </c>
      <c r="M64" s="10">
        <v>30</v>
      </c>
      <c r="N64" s="8"/>
      <c r="P64" s="2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P65" s="2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P66" s="28"/>
      <c r="Q66" s="8"/>
      <c r="R66" s="10"/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  <c r="P67" s="28"/>
      <c r="Q67" s="8"/>
      <c r="R67" s="10"/>
      <c r="S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  <c r="P68" s="28"/>
      <c r="Q68" s="8"/>
      <c r="R68" s="10"/>
      <c r="S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  <c r="P69" s="28"/>
      <c r="Q69" s="8"/>
      <c r="R69" s="10"/>
      <c r="S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  <c r="P70" s="28"/>
      <c r="Q70" s="8"/>
      <c r="R70" s="10"/>
      <c r="S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  <c r="P71" s="28"/>
      <c r="Q71" s="8"/>
      <c r="R71" s="10"/>
      <c r="S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  <c r="P73" s="8"/>
      <c r="Q73" s="8" t="s">
        <v>40</v>
      </c>
      <c r="R73" s="10">
        <f>SUM(R49:R72)</f>
        <v>1686.46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6"/>
      <c r="D1" s="346"/>
      <c r="E1" s="54"/>
    </row>
    <row r="2" spans="2:13" ht="27" x14ac:dyDescent="0.35">
      <c r="C2" s="346"/>
      <c r="D2" s="346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4" t="s">
        <v>40</v>
      </c>
      <c r="C14" s="335"/>
      <c r="D14" s="336"/>
      <c r="E14" s="13">
        <f>SUM(E5:E13)</f>
        <v>300</v>
      </c>
      <c r="F14" s="8"/>
      <c r="I14" s="334" t="s">
        <v>40</v>
      </c>
      <c r="J14" s="335"/>
      <c r="K14" s="336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4" t="s">
        <v>40</v>
      </c>
      <c r="C31" s="335"/>
      <c r="D31" s="336"/>
      <c r="E31" s="13">
        <f>SUM(E22:E30)</f>
        <v>60</v>
      </c>
      <c r="F31" s="8"/>
      <c r="I31" s="334" t="s">
        <v>40</v>
      </c>
      <c r="J31" s="335"/>
      <c r="K31" s="33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4" t="s">
        <v>40</v>
      </c>
      <c r="C48" s="335"/>
      <c r="D48" s="336"/>
      <c r="E48" s="13">
        <f>SUM(E39:E47)</f>
        <v>165</v>
      </c>
      <c r="F48" s="8"/>
      <c r="I48" s="334" t="s">
        <v>40</v>
      </c>
      <c r="J48" s="335"/>
      <c r="K48" s="33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4" t="s">
        <v>40</v>
      </c>
      <c r="C65" s="335"/>
      <c r="D65" s="336"/>
      <c r="E65" s="13">
        <f>SUM(E56:E64)</f>
        <v>300</v>
      </c>
      <c r="F65" s="8"/>
      <c r="I65" s="334" t="s">
        <v>40</v>
      </c>
      <c r="J65" s="335"/>
      <c r="K65" s="336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4" t="s">
        <v>40</v>
      </c>
      <c r="C83" s="335"/>
      <c r="D83" s="336"/>
      <c r="E83" s="13">
        <f>SUM(E74:E82)</f>
        <v>0</v>
      </c>
      <c r="F83" s="8"/>
      <c r="I83" s="334" t="s">
        <v>40</v>
      </c>
      <c r="J83" s="335"/>
      <c r="K83" s="33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4" t="s">
        <v>40</v>
      </c>
      <c r="C101" s="335"/>
      <c r="D101" s="336"/>
      <c r="E101" s="13">
        <f>SUM(E92:E100)</f>
        <v>0</v>
      </c>
      <c r="F101" s="8"/>
      <c r="I101" s="334" t="s">
        <v>40</v>
      </c>
      <c r="J101" s="335"/>
      <c r="K101" s="33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C42" workbookViewId="0">
      <selection activeCell="M48" sqref="M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</cols>
  <sheetData>
    <row r="1" spans="1:17" x14ac:dyDescent="0.25">
      <c r="A1" s="346" t="s">
        <v>24</v>
      </c>
      <c r="B1" s="346"/>
      <c r="C1" s="346"/>
      <c r="F1" s="346" t="s">
        <v>87</v>
      </c>
      <c r="G1" s="346"/>
      <c r="H1" s="346"/>
      <c r="K1" s="346" t="s">
        <v>88</v>
      </c>
      <c r="L1" s="346"/>
      <c r="M1" s="346"/>
      <c r="O1" s="346" t="s">
        <v>103</v>
      </c>
      <c r="P1" s="346"/>
      <c r="Q1" s="346"/>
    </row>
    <row r="2" spans="1:17" x14ac:dyDescent="0.25">
      <c r="A2" s="346"/>
      <c r="B2" s="346"/>
      <c r="C2" s="346"/>
      <c r="F2" s="346"/>
      <c r="G2" s="346"/>
      <c r="H2" s="346"/>
      <c r="K2" s="346"/>
      <c r="L2" s="346"/>
      <c r="M2" s="346"/>
      <c r="O2" s="346"/>
      <c r="P2" s="346"/>
      <c r="Q2" s="346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6" t="s">
        <v>97</v>
      </c>
      <c r="B22" s="346"/>
      <c r="C22" s="346"/>
      <c r="F22" s="346" t="s">
        <v>91</v>
      </c>
      <c r="G22" s="346"/>
      <c r="H22" s="346"/>
      <c r="K22" s="346" t="s">
        <v>92</v>
      </c>
      <c r="L22" s="346"/>
      <c r="M22" s="346"/>
      <c r="O22" s="346" t="s">
        <v>93</v>
      </c>
      <c r="P22" s="346"/>
      <c r="Q22" s="346"/>
    </row>
    <row r="23" spans="1:17" ht="15" customHeight="1" x14ac:dyDescent="0.25">
      <c r="A23" s="346"/>
      <c r="B23" s="346"/>
      <c r="C23" s="346"/>
      <c r="F23" s="346"/>
      <c r="G23" s="346"/>
      <c r="H23" s="346"/>
      <c r="K23" s="346"/>
      <c r="L23" s="346"/>
      <c r="M23" s="346"/>
      <c r="O23" s="346"/>
      <c r="P23" s="346"/>
      <c r="Q23" s="346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6" t="s">
        <v>94</v>
      </c>
      <c r="B42" s="346"/>
      <c r="C42" s="346"/>
      <c r="F42" s="346" t="s">
        <v>99</v>
      </c>
      <c r="G42" s="346"/>
      <c r="H42" s="346"/>
      <c r="K42" s="346" t="s">
        <v>96</v>
      </c>
      <c r="L42" s="346"/>
      <c r="M42" s="346"/>
      <c r="O42" s="346" t="s">
        <v>0</v>
      </c>
      <c r="P42" s="346"/>
      <c r="Q42" s="346"/>
    </row>
    <row r="43" spans="1:17" x14ac:dyDescent="0.25">
      <c r="A43" s="346"/>
      <c r="B43" s="346"/>
      <c r="C43" s="346"/>
      <c r="F43" s="346"/>
      <c r="G43" s="346"/>
      <c r="H43" s="346"/>
      <c r="K43" s="346"/>
      <c r="L43" s="346"/>
      <c r="M43" s="346"/>
      <c r="O43" s="346"/>
      <c r="P43" s="346"/>
      <c r="Q43" s="346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1090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 t="s">
        <v>1091</v>
      </c>
      <c r="L47" s="74">
        <v>300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 t="s">
        <v>1097</v>
      </c>
      <c r="L48" s="75">
        <v>250</v>
      </c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915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1"/>
  <sheetViews>
    <sheetView topLeftCell="A340" zoomScale="96" zoomScaleNormal="96" workbookViewId="0">
      <selection activeCell="J352" sqref="J35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41" t="s">
        <v>46</v>
      </c>
      <c r="J2" s="341"/>
      <c r="K2" s="341"/>
    </row>
    <row r="3" spans="4:12" x14ac:dyDescent="0.25">
      <c r="D3" s="355" t="s">
        <v>24</v>
      </c>
      <c r="E3" s="355"/>
      <c r="H3" s="356" t="s">
        <v>24</v>
      </c>
      <c r="I3" s="356"/>
      <c r="J3" s="356"/>
      <c r="K3" s="356"/>
      <c r="L3" s="356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57" t="s">
        <v>67</v>
      </c>
      <c r="E32" s="359">
        <f>SUM(E5:E31)</f>
        <v>4529.1264000000001</v>
      </c>
      <c r="H32" s="8"/>
      <c r="I32" s="8"/>
      <c r="J32" s="369">
        <f>SUM(J5:J31)</f>
        <v>3313.67</v>
      </c>
      <c r="K32" s="8"/>
      <c r="L32" s="8"/>
    </row>
    <row r="33" spans="4:12" x14ac:dyDescent="0.25">
      <c r="D33" s="358"/>
      <c r="E33" s="360"/>
      <c r="H33" s="361" t="s">
        <v>40</v>
      </c>
      <c r="I33" s="362"/>
      <c r="J33" s="370"/>
      <c r="K33" s="8"/>
      <c r="L33" s="8"/>
    </row>
    <row r="38" spans="4:12" x14ac:dyDescent="0.25">
      <c r="D38" s="64" t="s">
        <v>46</v>
      </c>
      <c r="I38" s="341" t="s">
        <v>46</v>
      </c>
      <c r="J38" s="341"/>
      <c r="K38" s="341"/>
    </row>
    <row r="39" spans="4:12" x14ac:dyDescent="0.25">
      <c r="D39" s="355" t="s">
        <v>87</v>
      </c>
      <c r="E39" s="355"/>
      <c r="H39" s="356" t="s">
        <v>87</v>
      </c>
      <c r="I39" s="356"/>
      <c r="J39" s="356"/>
      <c r="K39" s="356"/>
      <c r="L39" s="356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 t="e">
        <f>'RASTREO ICSSE'!F18</f>
        <v>#REF!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57" t="s">
        <v>67</v>
      </c>
      <c r="E63" s="359" t="e">
        <f>SUM(E41:E62)</f>
        <v>#REF!</v>
      </c>
      <c r="H63" s="8"/>
      <c r="I63" s="8"/>
      <c r="J63" s="9"/>
      <c r="K63" s="8"/>
      <c r="L63" s="8"/>
    </row>
    <row r="64" spans="4:12" x14ac:dyDescent="0.25">
      <c r="D64" s="358"/>
      <c r="E64" s="360"/>
      <c r="H64" s="361" t="s">
        <v>40</v>
      </c>
      <c r="I64" s="362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41" t="s">
        <v>46</v>
      </c>
      <c r="J68" s="341"/>
      <c r="K68" s="341"/>
    </row>
    <row r="69" spans="4:12" x14ac:dyDescent="0.25">
      <c r="D69" s="355" t="s">
        <v>88</v>
      </c>
      <c r="E69" s="355"/>
      <c r="H69" s="356" t="s">
        <v>88</v>
      </c>
      <c r="I69" s="356"/>
      <c r="J69" s="356"/>
      <c r="K69" s="356"/>
      <c r="L69" s="356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aldia!K54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57" t="s">
        <v>67</v>
      </c>
      <c r="E94" s="359">
        <f>SUM(E71:E93)</f>
        <v>4925.3713000000007</v>
      </c>
      <c r="H94" s="361" t="s">
        <v>40</v>
      </c>
      <c r="I94" s="362"/>
      <c r="J94" s="65">
        <f>SUM(J71:J93)</f>
        <v>3693.35</v>
      </c>
      <c r="K94" s="8"/>
      <c r="L94" s="8"/>
    </row>
    <row r="95" spans="4:12" x14ac:dyDescent="0.25">
      <c r="D95" s="358"/>
      <c r="E95" s="360"/>
    </row>
    <row r="99" spans="4:12" x14ac:dyDescent="0.25">
      <c r="I99" s="341" t="s">
        <v>46</v>
      </c>
      <c r="J99" s="341"/>
      <c r="K99" s="341"/>
    </row>
    <row r="100" spans="4:12" x14ac:dyDescent="0.25">
      <c r="D100" s="64" t="s">
        <v>566</v>
      </c>
      <c r="H100" s="356" t="s">
        <v>89</v>
      </c>
      <c r="I100" s="356"/>
      <c r="J100" s="356"/>
      <c r="K100" s="356"/>
      <c r="L100" s="356"/>
    </row>
    <row r="101" spans="4:12" x14ac:dyDescent="0.25">
      <c r="D101" s="355" t="s">
        <v>89</v>
      </c>
      <c r="E101" s="355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aldia!Z55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61" t="s">
        <v>40</v>
      </c>
      <c r="I125" s="362"/>
      <c r="J125" s="65">
        <f>SUM(J102:J124)</f>
        <v>3644.8100000000004</v>
      </c>
      <c r="K125" s="8"/>
      <c r="L125" s="8"/>
    </row>
    <row r="126" spans="4:12" x14ac:dyDescent="0.25">
      <c r="D126" s="357" t="s">
        <v>67</v>
      </c>
      <c r="E126" s="359">
        <f>SUM(E103:E125)</f>
        <v>5023.0434999999998</v>
      </c>
    </row>
    <row r="127" spans="4:12" x14ac:dyDescent="0.25">
      <c r="D127" s="358"/>
      <c r="E127" s="360"/>
    </row>
    <row r="129" spans="4:12" x14ac:dyDescent="0.25">
      <c r="I129" s="341" t="s">
        <v>46</v>
      </c>
      <c r="J129" s="341"/>
      <c r="K129" s="341"/>
    </row>
    <row r="130" spans="4:12" x14ac:dyDescent="0.25">
      <c r="D130" s="64" t="s">
        <v>565</v>
      </c>
      <c r="H130" s="356" t="s">
        <v>97</v>
      </c>
      <c r="I130" s="356"/>
      <c r="J130" s="356"/>
      <c r="K130" s="356"/>
      <c r="L130" s="356"/>
    </row>
    <row r="131" spans="4:12" x14ac:dyDescent="0.25">
      <c r="D131" s="355" t="s">
        <v>97</v>
      </c>
      <c r="E131" s="355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57" t="s">
        <v>67</v>
      </c>
      <c r="E156" s="359">
        <f>SUM(E133:E155)</f>
        <v>5221.0058999999992</v>
      </c>
      <c r="H156" s="361" t="s">
        <v>40</v>
      </c>
      <c r="I156" s="362"/>
      <c r="J156" s="65">
        <f>SUM(J132:J155)</f>
        <v>4130.47</v>
      </c>
      <c r="K156" s="8"/>
      <c r="L156" s="8"/>
    </row>
    <row r="157" spans="4:12" x14ac:dyDescent="0.25">
      <c r="D157" s="358"/>
      <c r="E157" s="360"/>
    </row>
    <row r="160" spans="4:12" x14ac:dyDescent="0.25">
      <c r="I160" s="341" t="s">
        <v>46</v>
      </c>
      <c r="J160" s="341"/>
      <c r="K160" s="341"/>
    </row>
    <row r="161" spans="4:12" x14ac:dyDescent="0.25">
      <c r="D161" s="64" t="s">
        <v>565</v>
      </c>
      <c r="H161" s="356" t="s">
        <v>91</v>
      </c>
      <c r="I161" s="356"/>
      <c r="J161" s="356"/>
      <c r="K161" s="356"/>
      <c r="L161" s="356"/>
    </row>
    <row r="162" spans="4:12" x14ac:dyDescent="0.25">
      <c r="D162" s="355" t="s">
        <v>630</v>
      </c>
      <c r="E162" s="355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61" t="s">
        <v>40</v>
      </c>
      <c r="I186" s="362"/>
      <c r="J186" s="65">
        <f>SUM(J163:J185)</f>
        <v>3760.8699999999994</v>
      </c>
      <c r="K186" s="8"/>
      <c r="L186" s="8"/>
    </row>
    <row r="187" spans="4:12" x14ac:dyDescent="0.25">
      <c r="D187" s="357" t="s">
        <v>67</v>
      </c>
      <c r="E187" s="367">
        <f>SUM(E164:E186)</f>
        <v>5457.1655000000001</v>
      </c>
    </row>
    <row r="188" spans="4:12" x14ac:dyDescent="0.25">
      <c r="D188" s="358"/>
      <c r="E188" s="368"/>
    </row>
    <row r="190" spans="4:12" x14ac:dyDescent="0.25">
      <c r="I190" s="341" t="s">
        <v>46</v>
      </c>
      <c r="J190" s="341"/>
      <c r="K190" s="341"/>
    </row>
    <row r="191" spans="4:12" x14ac:dyDescent="0.25">
      <c r="D191" s="64" t="s">
        <v>46</v>
      </c>
      <c r="H191" s="356" t="s">
        <v>92</v>
      </c>
      <c r="I191" s="356"/>
      <c r="J191" s="356"/>
      <c r="K191" s="356"/>
      <c r="L191" s="356"/>
    </row>
    <row r="192" spans="4:12" x14ac:dyDescent="0.25">
      <c r="D192" s="355" t="s">
        <v>92</v>
      </c>
      <c r="E192" s="355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aldia!K115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61" t="s">
        <v>40</v>
      </c>
      <c r="I216" s="362"/>
      <c r="J216" s="65">
        <f>SUM(J193:J215)</f>
        <v>3841.89</v>
      </c>
      <c r="K216" s="8"/>
      <c r="L216" s="8"/>
    </row>
    <row r="217" spans="4:12" x14ac:dyDescent="0.25">
      <c r="D217" s="357" t="s">
        <v>67</v>
      </c>
      <c r="E217" s="365">
        <f>SUM(E194:E216)</f>
        <v>6009.0315000000019</v>
      </c>
    </row>
    <row r="218" spans="4:12" x14ac:dyDescent="0.25">
      <c r="D218" s="358"/>
      <c r="E218" s="366"/>
    </row>
    <row r="220" spans="4:12" x14ac:dyDescent="0.25">
      <c r="I220" s="341" t="s">
        <v>46</v>
      </c>
      <c r="J220" s="341"/>
      <c r="K220" s="341"/>
    </row>
    <row r="221" spans="4:12" x14ac:dyDescent="0.25">
      <c r="D221" s="64" t="s">
        <v>46</v>
      </c>
      <c r="H221" s="356" t="s">
        <v>93</v>
      </c>
      <c r="I221" s="356"/>
      <c r="J221" s="356"/>
      <c r="K221" s="356"/>
      <c r="L221" s="356"/>
    </row>
    <row r="222" spans="4:12" x14ac:dyDescent="0.25">
      <c r="D222" s="355" t="s">
        <v>93</v>
      </c>
      <c r="E222" s="355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aldia!Z116</f>
        <v>41.728499999999713</v>
      </c>
      <c r="H235" s="8"/>
      <c r="I235" s="8" t="s">
        <v>294</v>
      </c>
      <c r="J235" s="9">
        <v>486.64</v>
      </c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48.66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61" t="s">
        <v>40</v>
      </c>
      <c r="I246" s="362"/>
      <c r="J246" s="65">
        <f>SUM(J223:J245)</f>
        <v>9357.64</v>
      </c>
      <c r="K246" s="8"/>
      <c r="L246" s="8"/>
    </row>
    <row r="247" spans="4:12" x14ac:dyDescent="0.25">
      <c r="D247" s="357" t="s">
        <v>67</v>
      </c>
      <c r="E247" s="365">
        <f>SUM(E224:E246)</f>
        <v>8660.3498999999974</v>
      </c>
    </row>
    <row r="248" spans="4:12" x14ac:dyDescent="0.25">
      <c r="D248" s="358"/>
      <c r="E248" s="366"/>
    </row>
    <row r="250" spans="4:12" x14ac:dyDescent="0.25">
      <c r="I250" s="341" t="s">
        <v>46</v>
      </c>
      <c r="J250" s="341"/>
      <c r="K250" s="341"/>
    </row>
    <row r="251" spans="4:12" x14ac:dyDescent="0.25">
      <c r="D251" s="64" t="s">
        <v>46</v>
      </c>
      <c r="H251" s="356" t="s">
        <v>844</v>
      </c>
      <c r="I251" s="356"/>
      <c r="J251" s="356"/>
      <c r="K251" s="356"/>
      <c r="L251" s="356"/>
    </row>
    <row r="252" spans="4:12" x14ac:dyDescent="0.25">
      <c r="D252" s="355" t="s">
        <v>844</v>
      </c>
      <c r="E252" s="355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aldia!K147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61" t="s">
        <v>40</v>
      </c>
      <c r="I276" s="362"/>
      <c r="J276" s="65">
        <f>SUM(J253:J275)</f>
        <v>9038.3900000000012</v>
      </c>
      <c r="K276" s="8"/>
      <c r="L276" s="8"/>
    </row>
    <row r="277" spans="4:12" x14ac:dyDescent="0.25">
      <c r="D277" s="357" t="s">
        <v>67</v>
      </c>
      <c r="E277" s="365">
        <f>SUM(E254:E276)</f>
        <v>6214.5601999999963</v>
      </c>
    </row>
    <row r="278" spans="4:12" x14ac:dyDescent="0.25">
      <c r="D278" s="358"/>
      <c r="E278" s="366"/>
    </row>
    <row r="281" spans="4:12" x14ac:dyDescent="0.25">
      <c r="I281" s="341" t="s">
        <v>46</v>
      </c>
      <c r="J281" s="341"/>
      <c r="K281" s="341"/>
    </row>
    <row r="282" spans="4:12" x14ac:dyDescent="0.25">
      <c r="D282" s="64" t="s">
        <v>46</v>
      </c>
      <c r="H282" s="356" t="s">
        <v>99</v>
      </c>
      <c r="I282" s="356"/>
      <c r="J282" s="356"/>
      <c r="K282" s="356"/>
      <c r="L282" s="356"/>
    </row>
    <row r="283" spans="4:12" x14ac:dyDescent="0.25">
      <c r="D283" s="355" t="s">
        <v>99</v>
      </c>
      <c r="E283" s="355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7.332300000000032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411.92000000000007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61" t="s">
        <v>40</v>
      </c>
      <c r="I306" s="362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57" t="s">
        <v>67</v>
      </c>
      <c r="E308" s="363">
        <f>SUM(E285:E307)</f>
        <v>6273.6311279999982</v>
      </c>
    </row>
    <row r="309" spans="4:12" x14ac:dyDescent="0.25">
      <c r="D309" s="358"/>
      <c r="E309" s="364"/>
    </row>
    <row r="311" spans="4:12" x14ac:dyDescent="0.25">
      <c r="I311" s="341" t="s">
        <v>46</v>
      </c>
      <c r="J311" s="341"/>
      <c r="K311" s="341"/>
    </row>
    <row r="312" spans="4:12" x14ac:dyDescent="0.25">
      <c r="H312" s="356" t="s">
        <v>96</v>
      </c>
      <c r="I312" s="356"/>
      <c r="J312" s="356"/>
      <c r="K312" s="356"/>
      <c r="L312" s="356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55" t="s">
        <v>96</v>
      </c>
      <c r="E314" s="355"/>
      <c r="H314" s="8"/>
      <c r="I314" s="8" t="s">
        <v>51</v>
      </c>
      <c r="J314" s="9">
        <v>140</v>
      </c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mensualidades!P164</f>
        <v>1250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agripac!J355</f>
        <v>8.1999999999999886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'!I346</f>
        <v>489.60000000000036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inpaecsa!I254</f>
        <v>106.20000000000005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familia!J292</f>
        <v>107.20000000000005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1089</v>
      </c>
      <c r="E321" s="10">
        <f>UNIVIAST!J164</f>
        <v>95.700000000000045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holtrans!J108</f>
        <v>208.20000000000005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nestle!I433</f>
        <v>1755.1478999999999</v>
      </c>
      <c r="H323" s="8"/>
      <c r="I323" s="8" t="s">
        <v>184</v>
      </c>
      <c r="J323" s="9">
        <f>'OTROS GASTOS'!M73</f>
        <v>2052.34</v>
      </c>
      <c r="K323" s="8"/>
      <c r="L323" s="8"/>
    </row>
    <row r="324" spans="4:12" x14ac:dyDescent="0.25">
      <c r="D324" s="12" t="s">
        <v>63</v>
      </c>
      <c r="E324" s="10">
        <f>'detergente '!I125</f>
        <v>0</v>
      </c>
      <c r="H324" s="8"/>
      <c r="I324" s="8" t="s">
        <v>295</v>
      </c>
      <c r="J324" s="9">
        <f>'RASTREO CARSYNC'!J60</f>
        <v>36.1</v>
      </c>
      <c r="K324" s="8"/>
      <c r="L324" s="8"/>
    </row>
    <row r="325" spans="4:12" x14ac:dyDescent="0.25">
      <c r="D325" s="12" t="s">
        <v>37</v>
      </c>
      <c r="E325" s="10">
        <f>PARAISO!J134</f>
        <v>52.799999999999955</v>
      </c>
      <c r="H325" s="8"/>
      <c r="I325" s="8" t="s">
        <v>294</v>
      </c>
      <c r="J325" s="9">
        <f>'RASTREO ICSSE'!J60</f>
        <v>0</v>
      </c>
      <c r="K325" s="8"/>
      <c r="L325" s="8"/>
    </row>
    <row r="326" spans="4:12" x14ac:dyDescent="0.25">
      <c r="D326" s="12" t="s">
        <v>60</v>
      </c>
      <c r="E326" s="10">
        <f>YOBEL!I136</f>
        <v>759.58740000000034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2" t="s">
        <v>360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12" t="s">
        <v>204</v>
      </c>
      <c r="E330" s="10">
        <f>'OTROS CLIENTES 2.'!J177</f>
        <v>105.75999999999999</v>
      </c>
      <c r="H330" s="8"/>
      <c r="I330" s="8"/>
      <c r="J330" s="9"/>
      <c r="K330" s="8"/>
      <c r="L330" s="8"/>
    </row>
    <row r="331" spans="4:12" x14ac:dyDescent="0.25">
      <c r="D331" s="12" t="s">
        <v>342</v>
      </c>
      <c r="E331" s="10">
        <f>empetrans!J168</f>
        <v>25</v>
      </c>
      <c r="H331" s="8"/>
      <c r="I331" s="8"/>
      <c r="J331" s="9"/>
      <c r="K331" s="8"/>
      <c r="L331" s="8"/>
    </row>
    <row r="332" spans="4:12" x14ac:dyDescent="0.25">
      <c r="D332" s="12" t="s">
        <v>773</v>
      </c>
      <c r="E332" s="10"/>
      <c r="H332" s="8"/>
      <c r="I332" s="8"/>
      <c r="J332" s="9"/>
      <c r="K332" s="8"/>
      <c r="L332" s="8"/>
    </row>
    <row r="333" spans="4:12" x14ac:dyDescent="0.25">
      <c r="D333" s="12" t="s">
        <v>262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2" t="s">
        <v>152</v>
      </c>
      <c r="E334" s="10"/>
      <c r="H334" s="8"/>
      <c r="I334" s="8"/>
      <c r="J334" s="9"/>
      <c r="K334" s="8"/>
      <c r="L334" s="8"/>
    </row>
    <row r="335" spans="4:12" x14ac:dyDescent="0.25">
      <c r="D335" s="12" t="s">
        <v>158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2" t="s">
        <v>414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66" t="s">
        <v>413</v>
      </c>
      <c r="E337" s="67">
        <f>'RASTREO CARSYNC'!J60</f>
        <v>36.1</v>
      </c>
      <c r="H337" s="31"/>
      <c r="I337" s="280"/>
      <c r="J337" s="9"/>
      <c r="K337" s="8"/>
      <c r="L337" s="8"/>
    </row>
    <row r="338" spans="4:12" x14ac:dyDescent="0.25">
      <c r="D338" s="66" t="s">
        <v>182</v>
      </c>
      <c r="E338" s="313">
        <f>IESS!J79</f>
        <v>703.58000000000015</v>
      </c>
      <c r="H338" s="361" t="s">
        <v>40</v>
      </c>
      <c r="I338" s="362"/>
      <c r="J338" s="65">
        <f>SUM(J314:J336)</f>
        <v>4311.1200000000008</v>
      </c>
      <c r="K338" s="8"/>
      <c r="L338" s="8"/>
    </row>
    <row r="339" spans="4:12" x14ac:dyDescent="0.25">
      <c r="D339" s="357" t="s">
        <v>67</v>
      </c>
      <c r="E339" s="359">
        <f>SUM(E316:E336)</f>
        <v>5341.2237999999998</v>
      </c>
    </row>
    <row r="340" spans="4:12" x14ac:dyDescent="0.25">
      <c r="D340" s="358"/>
      <c r="E340" s="360"/>
    </row>
    <row r="343" spans="4:12" x14ac:dyDescent="0.25">
      <c r="I343" s="341" t="s">
        <v>46</v>
      </c>
      <c r="J343" s="341"/>
      <c r="K343" s="341"/>
    </row>
    <row r="344" spans="4:12" x14ac:dyDescent="0.25">
      <c r="H344" s="356" t="s">
        <v>0</v>
      </c>
      <c r="I344" s="356"/>
      <c r="J344" s="356"/>
      <c r="K344" s="356"/>
      <c r="L344" s="356"/>
    </row>
    <row r="345" spans="4:12" x14ac:dyDescent="0.25">
      <c r="D345" s="64" t="s">
        <v>46</v>
      </c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5" t="s">
        <v>0</v>
      </c>
      <c r="E346" s="355"/>
      <c r="H346" s="8"/>
      <c r="I346" s="8" t="s">
        <v>51</v>
      </c>
      <c r="J346" s="9"/>
      <c r="K346" s="8"/>
      <c r="L346" s="8"/>
    </row>
    <row r="347" spans="4:12" x14ac:dyDescent="0.25">
      <c r="D347" s="35" t="s">
        <v>49</v>
      </c>
      <c r="E347" s="35" t="s">
        <v>50</v>
      </c>
      <c r="H347" s="8"/>
      <c r="I347" s="8" t="s">
        <v>53</v>
      </c>
      <c r="J347" s="9"/>
      <c r="K347" s="8"/>
      <c r="L347" s="8"/>
    </row>
    <row r="348" spans="4:12" x14ac:dyDescent="0.25">
      <c r="D348" s="53" t="s">
        <v>52</v>
      </c>
      <c r="E348" s="45">
        <f>mensualidades!G359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54</v>
      </c>
      <c r="E349" s="10">
        <f>agripac!J389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21</v>
      </c>
      <c r="E350" s="10">
        <f>'yupi '!I388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57</v>
      </c>
      <c r="E351" s="10">
        <f>inpaecsa!I372</f>
        <v>0</v>
      </c>
      <c r="H351" s="8"/>
      <c r="I351" s="8" t="s">
        <v>1117</v>
      </c>
      <c r="J351" s="9">
        <v>241.29</v>
      </c>
      <c r="K351" s="8"/>
      <c r="L351" s="8"/>
    </row>
    <row r="352" spans="4:12" x14ac:dyDescent="0.25">
      <c r="D352" s="12" t="s">
        <v>59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2" t="s">
        <v>60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2" t="s">
        <v>61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2" t="s">
        <v>62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2" t="s">
        <v>63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2" t="s">
        <v>37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2" t="s">
        <v>64</v>
      </c>
      <c r="E358" s="10">
        <f>YOBEL!I357</f>
        <v>0</v>
      </c>
      <c r="H358" s="8"/>
      <c r="I358" s="8"/>
      <c r="J358" s="9"/>
      <c r="K358" s="8"/>
      <c r="L358" s="8"/>
    </row>
    <row r="359" spans="4:12" x14ac:dyDescent="0.25">
      <c r="D359" s="12" t="s">
        <v>65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12" t="s">
        <v>66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2" t="s">
        <v>85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2" t="s">
        <v>86</v>
      </c>
      <c r="E362" s="10">
        <f>'OTROS CLIENTES 2.'!J370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 t="s">
        <v>85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12"/>
      <c r="E368" s="10"/>
      <c r="H368" s="8"/>
      <c r="I368" s="8"/>
      <c r="J368" s="9"/>
      <c r="K368" s="8"/>
      <c r="L368" s="8"/>
    </row>
    <row r="369" spans="4:12" x14ac:dyDescent="0.25">
      <c r="D369" s="66"/>
      <c r="E369" s="67"/>
      <c r="H369" s="361" t="s">
        <v>40</v>
      </c>
      <c r="I369" s="362"/>
      <c r="J369" s="65">
        <f>SUM(J346:J368)</f>
        <v>241.29</v>
      </c>
      <c r="K369" s="8"/>
      <c r="L369" s="8"/>
    </row>
    <row r="370" spans="4:12" x14ac:dyDescent="0.25">
      <c r="D370" s="357" t="s">
        <v>67</v>
      </c>
      <c r="E370" s="359">
        <f>SUM(E348:E368)</f>
        <v>150</v>
      </c>
    </row>
    <row r="371" spans="4:12" x14ac:dyDescent="0.25">
      <c r="D371" s="358"/>
      <c r="E371" s="360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9:D340"/>
    <mergeCell ref="E339:E340"/>
    <mergeCell ref="H338:I338"/>
    <mergeCell ref="I343:K343"/>
    <mergeCell ref="D346:E346"/>
    <mergeCell ref="H344:L344"/>
    <mergeCell ref="D370:D371"/>
    <mergeCell ref="E370:E371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M17" sqref="M17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71" t="s">
        <v>102</v>
      </c>
      <c r="H1" s="371"/>
      <c r="I1" s="371"/>
      <c r="J1" s="371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 t="e">
        <f>utilidad!E63</f>
        <v>#REF!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8660.3498999999974</v>
      </c>
      <c r="K3" s="219">
        <f>utilidad!E277</f>
        <v>6214.5601999999963</v>
      </c>
      <c r="L3" s="219">
        <f>utilidad!E308</f>
        <v>6273.6311279999982</v>
      </c>
      <c r="M3" s="219">
        <f>utilidad!E339</f>
        <v>5341.2237999999998</v>
      </c>
      <c r="N3" s="219">
        <f>utilidad!E370</f>
        <v>150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 t="e">
        <f t="shared" ref="D6:N6" si="0">SUM(D3:D5)</f>
        <v>#REF!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8660.3498999999974</v>
      </c>
      <c r="K6" s="220">
        <f t="shared" si="0"/>
        <v>6214.5601999999963</v>
      </c>
      <c r="L6" s="220">
        <f t="shared" si="0"/>
        <v>6273.6311279999982</v>
      </c>
      <c r="M6" s="220">
        <f t="shared" si="0"/>
        <v>5341.2237999999998</v>
      </c>
      <c r="N6" s="220">
        <f t="shared" si="0"/>
        <v>150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9357.64</v>
      </c>
      <c r="K8" s="221">
        <f>utilidad!J276</f>
        <v>9038.3900000000012</v>
      </c>
      <c r="L8" s="221">
        <f>utilidad!J306</f>
        <v>5508.6900000000005</v>
      </c>
      <c r="M8" s="221">
        <f>utilidad!J338</f>
        <v>4311.1200000000008</v>
      </c>
      <c r="N8" s="221">
        <f>utilidad!J369</f>
        <v>241.29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9357.64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4311.1200000000008</v>
      </c>
      <c r="N12" s="222">
        <f t="shared" si="1"/>
        <v>241.29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 t="e">
        <f>D6-D8</f>
        <v>#REF!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-697.29010000000198</v>
      </c>
      <c r="K15" s="218">
        <f>K6-K8</f>
        <v>-2823.829800000005</v>
      </c>
      <c r="L15" s="218">
        <f t="shared" si="2"/>
        <v>764.94112799999766</v>
      </c>
      <c r="M15" s="218">
        <f t="shared" si="2"/>
        <v>1030.103799999999</v>
      </c>
      <c r="N15" s="218">
        <f t="shared" si="2"/>
        <v>-91.289999999999992</v>
      </c>
      <c r="O15" s="212" t="e">
        <f>SUM(C15:N15)</f>
        <v>#REF!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H212" zoomScaleNormal="100" workbookViewId="0">
      <selection activeCell="K225" sqref="K225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26" t="s">
        <v>18</v>
      </c>
      <c r="F38" s="327"/>
      <c r="G38" s="327"/>
      <c r="H38" s="328"/>
      <c r="I38" s="18">
        <f>F37-I36</f>
        <v>73.396400000000085</v>
      </c>
      <c r="J38" s="17"/>
      <c r="R38" s="326" t="s">
        <v>18</v>
      </c>
      <c r="S38" s="327"/>
      <c r="T38" s="327"/>
      <c r="U38" s="328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26" t="s">
        <v>18</v>
      </c>
      <c r="F80" s="327"/>
      <c r="G80" s="327"/>
      <c r="H80" s="328"/>
      <c r="I80" s="18">
        <f>F79-I78</f>
        <v>116.23340000000007</v>
      </c>
      <c r="R80" s="326" t="s">
        <v>18</v>
      </c>
      <c r="S80" s="327"/>
      <c r="T80" s="327"/>
      <c r="U80" s="328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26" t="s">
        <v>18</v>
      </c>
      <c r="F123" s="327"/>
      <c r="G123" s="327"/>
      <c r="H123" s="328"/>
      <c r="I123" s="18">
        <f>F122-I121</f>
        <v>61.100000000000023</v>
      </c>
      <c r="R123" s="326" t="s">
        <v>18</v>
      </c>
      <c r="S123" s="327"/>
      <c r="T123" s="327"/>
      <c r="U123" s="328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26" t="s">
        <v>18</v>
      </c>
      <c r="F168" s="327"/>
      <c r="G168" s="327"/>
      <c r="H168" s="328"/>
      <c r="I168" s="18">
        <f>F167-I166</f>
        <v>100.30079999999998</v>
      </c>
      <c r="R168" s="326" t="s">
        <v>18</v>
      </c>
      <c r="S168" s="327"/>
      <c r="T168" s="327"/>
      <c r="U168" s="328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6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26" t="s">
        <v>18</v>
      </c>
      <c r="F211" s="327"/>
      <c r="G211" s="327"/>
      <c r="H211" s="328"/>
      <c r="I211" s="18">
        <f>F210-I209</f>
        <v>101.67750000000001</v>
      </c>
      <c r="R211" s="326" t="s">
        <v>18</v>
      </c>
      <c r="S211" s="327"/>
      <c r="T211" s="327"/>
      <c r="U211" s="328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>
        <v>45261</v>
      </c>
      <c r="O219" s="8" t="s">
        <v>326</v>
      </c>
      <c r="P219" s="8" t="s">
        <v>57</v>
      </c>
      <c r="Q219" s="8" t="s">
        <v>217</v>
      </c>
      <c r="R219" s="123">
        <v>30339966</v>
      </c>
      <c r="S219" s="14">
        <v>220</v>
      </c>
      <c r="T219" s="8" t="s">
        <v>144</v>
      </c>
      <c r="U219" s="8"/>
      <c r="V219" s="27">
        <v>210</v>
      </c>
      <c r="W219" s="8"/>
      <c r="X219" s="8">
        <v>799</v>
      </c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>
        <v>45261</v>
      </c>
      <c r="O220" s="8" t="s">
        <v>12</v>
      </c>
      <c r="P220" s="8" t="s">
        <v>57</v>
      </c>
      <c r="Q220" s="8" t="s">
        <v>217</v>
      </c>
      <c r="R220" s="123">
        <v>30339967</v>
      </c>
      <c r="S220" s="14">
        <v>220</v>
      </c>
      <c r="T220" s="8" t="s">
        <v>122</v>
      </c>
      <c r="U220" s="8"/>
      <c r="V220" s="27">
        <v>210</v>
      </c>
      <c r="W220" s="8"/>
      <c r="X220" s="8">
        <v>799</v>
      </c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>
        <v>799</v>
      </c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440</v>
      </c>
      <c r="T252" s="14"/>
      <c r="U252" s="14"/>
      <c r="V252" s="14">
        <f>SUM(V219:V251)</f>
        <v>420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435.6</v>
      </c>
      <c r="W253" s="29"/>
      <c r="X253" s="8"/>
    </row>
    <row r="254" spans="1:24" x14ac:dyDescent="0.25">
      <c r="E254" s="326" t="s">
        <v>18</v>
      </c>
      <c r="F254" s="327"/>
      <c r="G254" s="327"/>
      <c r="H254" s="328"/>
      <c r="I254" s="18">
        <f>F253-I252</f>
        <v>106.20000000000005</v>
      </c>
      <c r="R254" s="326" t="s">
        <v>18</v>
      </c>
      <c r="S254" s="327"/>
      <c r="T254" s="327"/>
      <c r="U254" s="328"/>
      <c r="V254" s="18">
        <f>S253-V252</f>
        <v>15.600000000000023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6"/>
  <sheetViews>
    <sheetView workbookViewId="0">
      <selection activeCell="F5" sqref="F2:F5"/>
    </sheetView>
  </sheetViews>
  <sheetFormatPr baseColWidth="10" defaultRowHeight="15" x14ac:dyDescent="0.25"/>
  <cols>
    <col min="2" max="2" width="13.7109375" customWidth="1"/>
    <col min="5" max="5" width="14.5703125" customWidth="1"/>
  </cols>
  <sheetData>
    <row r="1" spans="1:9" x14ac:dyDescent="0.25">
      <c r="H1" t="s">
        <v>1103</v>
      </c>
    </row>
    <row r="2" spans="1:9" x14ac:dyDescent="0.25">
      <c r="A2" s="7">
        <v>45250</v>
      </c>
      <c r="B2" s="8" t="s">
        <v>326</v>
      </c>
      <c r="C2" s="8" t="s">
        <v>141</v>
      </c>
      <c r="D2" s="8" t="s">
        <v>711</v>
      </c>
      <c r="E2" s="38" t="s">
        <v>217</v>
      </c>
      <c r="F2" s="38">
        <v>7807026080</v>
      </c>
      <c r="G2" s="10">
        <v>140</v>
      </c>
      <c r="H2" s="8">
        <v>795</v>
      </c>
      <c r="I2" s="10">
        <v>130</v>
      </c>
    </row>
    <row r="3" spans="1:9" x14ac:dyDescent="0.25">
      <c r="A3" s="7">
        <v>45251</v>
      </c>
      <c r="B3" s="8" t="s">
        <v>1067</v>
      </c>
      <c r="C3" s="8" t="s">
        <v>1068</v>
      </c>
      <c r="D3" s="8" t="s">
        <v>711</v>
      </c>
      <c r="E3" s="38" t="s">
        <v>1029</v>
      </c>
      <c r="F3" s="38">
        <v>7807026111</v>
      </c>
      <c r="G3" s="10">
        <v>560</v>
      </c>
      <c r="H3" s="8">
        <v>795</v>
      </c>
      <c r="I3" s="10">
        <v>520</v>
      </c>
    </row>
    <row r="4" spans="1:9" x14ac:dyDescent="0.25">
      <c r="A4" s="7">
        <v>45253</v>
      </c>
      <c r="B4" s="8" t="s">
        <v>423</v>
      </c>
      <c r="C4" s="8" t="s">
        <v>283</v>
      </c>
      <c r="D4" s="8" t="s">
        <v>711</v>
      </c>
      <c r="E4" s="38" t="s">
        <v>217</v>
      </c>
      <c r="F4" s="46">
        <v>7807026135</v>
      </c>
      <c r="G4" s="10">
        <v>140</v>
      </c>
      <c r="H4" s="8">
        <v>795</v>
      </c>
      <c r="I4" s="10">
        <v>130</v>
      </c>
    </row>
    <row r="5" spans="1:9" x14ac:dyDescent="0.25">
      <c r="A5" s="7">
        <v>45253</v>
      </c>
      <c r="B5" s="8" t="s">
        <v>423</v>
      </c>
      <c r="C5" s="8" t="s">
        <v>283</v>
      </c>
      <c r="D5" s="8" t="s">
        <v>711</v>
      </c>
      <c r="E5" s="38" t="s">
        <v>134</v>
      </c>
      <c r="F5" s="38">
        <v>7807026136</v>
      </c>
      <c r="G5" s="10">
        <v>170</v>
      </c>
      <c r="H5" s="8">
        <v>795</v>
      </c>
      <c r="I5" s="10">
        <v>160</v>
      </c>
    </row>
    <row r="6" spans="1:9" x14ac:dyDescent="0.25">
      <c r="G6" s="17">
        <f>SUM(G2:G5)</f>
        <v>1010</v>
      </c>
      <c r="I6" s="17">
        <f>SUM(I2:I5)</f>
        <v>940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66" zoomScale="80" zoomScaleNormal="80" workbookViewId="0">
      <selection activeCell="G283" sqref="G283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32" t="s">
        <v>24</v>
      </c>
      <c r="C1" s="332"/>
      <c r="D1" s="332"/>
      <c r="E1" s="332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26" t="s">
        <v>18</v>
      </c>
      <c r="G24" s="327"/>
      <c r="H24" s="327"/>
      <c r="I24" s="328"/>
      <c r="J24" s="30">
        <f>G23-J22</f>
        <v>0</v>
      </c>
    </row>
    <row r="29" spans="1:10" ht="27" x14ac:dyDescent="0.35">
      <c r="B29" s="332" t="s">
        <v>87</v>
      </c>
      <c r="C29" s="332"/>
      <c r="D29" s="332"/>
      <c r="E29" s="332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26" t="s">
        <v>18</v>
      </c>
      <c r="G52" s="327"/>
      <c r="H52" s="327"/>
      <c r="I52" s="328"/>
      <c r="J52" s="30">
        <f>G51-J50</f>
        <v>17</v>
      </c>
    </row>
    <row r="56" spans="1:10" ht="27" x14ac:dyDescent="0.35">
      <c r="B56" s="332" t="s">
        <v>88</v>
      </c>
      <c r="C56" s="332"/>
      <c r="D56" s="332"/>
      <c r="E56" s="332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26" t="s">
        <v>18</v>
      </c>
      <c r="G79" s="327"/>
      <c r="H79" s="327"/>
      <c r="I79" s="328"/>
      <c r="J79" s="30">
        <f>G78-J77</f>
        <v>88.300400000000081</v>
      </c>
    </row>
    <row r="82" spans="1:10" ht="27" x14ac:dyDescent="0.35">
      <c r="B82" s="332" t="s">
        <v>498</v>
      </c>
      <c r="C82" s="332"/>
      <c r="D82" s="332"/>
      <c r="E82" s="332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26" t="s">
        <v>18</v>
      </c>
      <c r="G105" s="327"/>
      <c r="H105" s="327"/>
      <c r="I105" s="328"/>
      <c r="J105" s="30">
        <f>G104-J103</f>
        <v>0</v>
      </c>
    </row>
    <row r="108" spans="1:10" ht="27" x14ac:dyDescent="0.35">
      <c r="B108" s="332" t="s">
        <v>97</v>
      </c>
      <c r="C108" s="332"/>
      <c r="D108" s="332"/>
      <c r="E108" s="332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26" t="s">
        <v>18</v>
      </c>
      <c r="G131" s="327"/>
      <c r="H131" s="327"/>
      <c r="I131" s="328"/>
      <c r="J131" s="30">
        <f>G130-J129</f>
        <v>41.5</v>
      </c>
    </row>
    <row r="136" spans="1:10" ht="27" x14ac:dyDescent="0.35">
      <c r="B136" s="332" t="s">
        <v>610</v>
      </c>
      <c r="C136" s="332"/>
      <c r="D136" s="332"/>
      <c r="E136" s="332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26" t="s">
        <v>18</v>
      </c>
      <c r="G159" s="327"/>
      <c r="H159" s="327"/>
      <c r="I159" s="328"/>
      <c r="J159" s="30">
        <f>G158-J157</f>
        <v>-16.74249999999995</v>
      </c>
    </row>
    <row r="162" spans="1:10" ht="27" x14ac:dyDescent="0.35">
      <c r="B162" s="332" t="s">
        <v>92</v>
      </c>
      <c r="C162" s="332"/>
      <c r="D162" s="332"/>
      <c r="E162" s="332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26" t="s">
        <v>18</v>
      </c>
      <c r="G185" s="327"/>
      <c r="H185" s="327"/>
      <c r="I185" s="328"/>
      <c r="J185" s="30">
        <f>G184-J183</f>
        <v>63.06919999999991</v>
      </c>
    </row>
    <row r="189" spans="1:10" ht="27" x14ac:dyDescent="0.35">
      <c r="B189" s="332" t="s">
        <v>772</v>
      </c>
      <c r="C189" s="332"/>
      <c r="D189" s="332"/>
      <c r="E189" s="332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26" t="s">
        <v>18</v>
      </c>
      <c r="G212" s="327"/>
      <c r="H212" s="327"/>
      <c r="I212" s="328"/>
      <c r="J212" s="30">
        <f>G211-J210</f>
        <v>127.44249999999988</v>
      </c>
    </row>
    <row r="216" spans="1:10" ht="27" x14ac:dyDescent="0.35">
      <c r="B216" s="332" t="s">
        <v>94</v>
      </c>
      <c r="C216" s="332"/>
      <c r="D216" s="332"/>
      <c r="E216" s="332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3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6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3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26" t="s">
        <v>18</v>
      </c>
      <c r="G239" s="327"/>
      <c r="H239" s="327"/>
      <c r="I239" s="328"/>
      <c r="J239" s="30">
        <f>G238-J237</f>
        <v>118.70000000000005</v>
      </c>
    </row>
    <row r="243" spans="1:11" ht="27" x14ac:dyDescent="0.35">
      <c r="B243" s="332" t="s">
        <v>95</v>
      </c>
      <c r="C243" s="332"/>
      <c r="D243" s="332"/>
      <c r="E243" s="332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7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1053</v>
      </c>
      <c r="F246" s="26">
        <v>30336880</v>
      </c>
      <c r="G246" s="190">
        <v>493.77</v>
      </c>
      <c r="H246" s="8"/>
      <c r="I246" s="320">
        <v>796</v>
      </c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7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7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7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7"/>
    </row>
    <row r="251" spans="1:11" x14ac:dyDescent="0.25">
      <c r="A251" s="7"/>
      <c r="B251" s="8"/>
      <c r="C251" s="8"/>
      <c r="D251" s="8"/>
      <c r="E251" s="8"/>
      <c r="F251" s="11"/>
      <c r="G251" s="307"/>
      <c r="H251" s="14"/>
      <c r="I251" s="14"/>
      <c r="J251" s="307"/>
    </row>
    <row r="252" spans="1:11" x14ac:dyDescent="0.25">
      <c r="A252" s="7"/>
      <c r="B252" s="8"/>
      <c r="C252" s="8"/>
      <c r="D252" s="8"/>
      <c r="E252" s="8"/>
      <c r="F252" s="11"/>
      <c r="G252" s="307"/>
      <c r="H252" s="14"/>
      <c r="I252" s="14"/>
      <c r="J252" s="307"/>
    </row>
    <row r="253" spans="1:11" x14ac:dyDescent="0.25">
      <c r="A253" s="7"/>
      <c r="B253" s="8"/>
      <c r="C253" s="8"/>
      <c r="D253" s="8"/>
      <c r="E253" s="8"/>
      <c r="F253" s="11"/>
      <c r="G253" s="307"/>
      <c r="H253" s="14"/>
      <c r="I253" s="14"/>
      <c r="J253" s="307"/>
    </row>
    <row r="254" spans="1:11" x14ac:dyDescent="0.25">
      <c r="A254" s="8"/>
      <c r="B254" s="8"/>
      <c r="C254" s="8"/>
      <c r="D254" s="8"/>
      <c r="E254" s="8"/>
      <c r="F254" s="11"/>
      <c r="G254" s="307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7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7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7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8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8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8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7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643.77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637.33230000000003</v>
      </c>
    </row>
    <row r="266" spans="1:10" x14ac:dyDescent="0.25">
      <c r="F266" s="326" t="s">
        <v>18</v>
      </c>
      <c r="G266" s="327"/>
      <c r="H266" s="327"/>
      <c r="I266" s="328"/>
      <c r="J266" s="30">
        <f>G265-J264</f>
        <v>7.332300000000032</v>
      </c>
    </row>
    <row r="269" spans="1:10" ht="27" x14ac:dyDescent="0.35">
      <c r="B269" s="332" t="s">
        <v>1023</v>
      </c>
      <c r="C269" s="332"/>
      <c r="D269" s="332"/>
      <c r="E269" s="332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1057</v>
      </c>
      <c r="C271" s="8" t="s">
        <v>1063</v>
      </c>
      <c r="D271" s="8" t="s">
        <v>720</v>
      </c>
      <c r="E271" s="26" t="s">
        <v>217</v>
      </c>
      <c r="F271" s="200">
        <v>30338999</v>
      </c>
      <c r="G271" s="190">
        <v>300</v>
      </c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1056</v>
      </c>
      <c r="C272" t="s">
        <v>1064</v>
      </c>
      <c r="D272" s="8" t="s">
        <v>720</v>
      </c>
      <c r="E272" s="26" t="s">
        <v>217</v>
      </c>
      <c r="F272" s="26">
        <v>30338999</v>
      </c>
      <c r="G272" s="190">
        <v>300</v>
      </c>
      <c r="H272" s="128"/>
      <c r="I272" s="92"/>
      <c r="J272" s="14">
        <v>260</v>
      </c>
    </row>
    <row r="273" spans="1:10" x14ac:dyDescent="0.25">
      <c r="A273" s="7">
        <v>45259</v>
      </c>
      <c r="B273" s="8" t="s">
        <v>13</v>
      </c>
      <c r="C273" s="8" t="s">
        <v>126</v>
      </c>
      <c r="D273" s="8" t="s">
        <v>720</v>
      </c>
      <c r="E273" s="26" t="s">
        <v>627</v>
      </c>
      <c r="F273" s="274">
        <v>30339864</v>
      </c>
      <c r="G273" s="190">
        <v>680</v>
      </c>
      <c r="H273" s="128"/>
      <c r="I273" s="92"/>
      <c r="J273" s="14">
        <v>640</v>
      </c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1280</v>
      </c>
      <c r="H290" s="14"/>
      <c r="I290" s="14"/>
      <c r="J290" s="14">
        <f>SUM(J271:J289)</f>
        <v>1160</v>
      </c>
    </row>
    <row r="291" spans="1:10" x14ac:dyDescent="0.25">
      <c r="F291" s="12" t="s">
        <v>17</v>
      </c>
      <c r="G291" s="13">
        <f>G290*0.99</f>
        <v>1267.2</v>
      </c>
    </row>
    <row r="292" spans="1:10" x14ac:dyDescent="0.25">
      <c r="F292" s="326" t="s">
        <v>18</v>
      </c>
      <c r="G292" s="327"/>
      <c r="H292" s="327"/>
      <c r="I292" s="328"/>
      <c r="J292" s="30">
        <f>G291-J290</f>
        <v>107.20000000000005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H139" zoomScaleNormal="100" workbookViewId="0">
      <selection activeCell="N146" sqref="N146"/>
    </sheetView>
  </sheetViews>
  <sheetFormatPr baseColWidth="10" defaultRowHeight="15" x14ac:dyDescent="0.25"/>
  <cols>
    <col min="2" max="2" width="20.7109375" customWidth="1"/>
    <col min="3" max="5" width="11.42578125" customWidth="1"/>
    <col min="6" max="6" width="13.85546875" customWidth="1"/>
    <col min="7" max="9" width="11.4257812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32" t="s">
        <v>24</v>
      </c>
      <c r="C1" s="332"/>
      <c r="D1" s="332"/>
      <c r="E1" s="332"/>
      <c r="N1" s="332" t="s">
        <v>87</v>
      </c>
      <c r="O1" s="332"/>
      <c r="P1" s="332"/>
      <c r="Q1" s="332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26" t="s">
        <v>18</v>
      </c>
      <c r="G24" s="327"/>
      <c r="H24" s="327"/>
      <c r="I24" s="328"/>
      <c r="J24" s="30">
        <f>G23-J22</f>
        <v>43.5</v>
      </c>
      <c r="R24" s="326" t="s">
        <v>18</v>
      </c>
      <c r="S24" s="327"/>
      <c r="T24" s="327"/>
      <c r="U24" s="328"/>
      <c r="V24" s="30">
        <f>S23-V22</f>
        <v>26.100000000000023</v>
      </c>
    </row>
    <row r="29" spans="1:22" ht="27" x14ac:dyDescent="0.35">
      <c r="B29" s="332" t="s">
        <v>88</v>
      </c>
      <c r="C29" s="332"/>
      <c r="D29" s="332"/>
      <c r="E29" s="332"/>
      <c r="N29" s="332" t="s">
        <v>89</v>
      </c>
      <c r="O29" s="332"/>
      <c r="P29" s="332"/>
      <c r="Q29" s="332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26" t="s">
        <v>18</v>
      </c>
      <c r="G52" s="327"/>
      <c r="H52" s="327"/>
      <c r="I52" s="328"/>
      <c r="J52" s="30">
        <f>G51-J50</f>
        <v>92.650000000000091</v>
      </c>
      <c r="R52" s="326" t="s">
        <v>18</v>
      </c>
      <c r="S52" s="327"/>
      <c r="T52" s="327"/>
      <c r="U52" s="328"/>
      <c r="V52" s="30">
        <f>S51-V50</f>
        <v>83.200000000000045</v>
      </c>
    </row>
    <row r="57" spans="1:22" ht="27" x14ac:dyDescent="0.35">
      <c r="B57" s="332" t="s">
        <v>97</v>
      </c>
      <c r="C57" s="332"/>
      <c r="D57" s="332"/>
      <c r="E57" s="332"/>
      <c r="N57" s="332" t="s">
        <v>91</v>
      </c>
      <c r="O57" s="332"/>
      <c r="P57" s="332"/>
      <c r="Q57" s="332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26" t="s">
        <v>18</v>
      </c>
      <c r="G80" s="327"/>
      <c r="H80" s="327"/>
      <c r="I80" s="328"/>
      <c r="J80" s="30">
        <f>G79-J78</f>
        <v>69.599999999999909</v>
      </c>
      <c r="R80" s="326" t="s">
        <v>18</v>
      </c>
      <c r="S80" s="327"/>
      <c r="T80" s="327"/>
      <c r="U80" s="328"/>
      <c r="V80" s="30">
        <f>S79-V78</f>
        <v>65.899999999999977</v>
      </c>
    </row>
    <row r="84" spans="1:22" ht="27" x14ac:dyDescent="0.35">
      <c r="B84" s="332" t="s">
        <v>92</v>
      </c>
      <c r="C84" s="332"/>
      <c r="D84" s="332"/>
      <c r="E84" s="332"/>
      <c r="N84" s="332" t="s">
        <v>93</v>
      </c>
      <c r="O84" s="332"/>
      <c r="P84" s="332"/>
      <c r="Q84" s="332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26" t="s">
        <v>18</v>
      </c>
      <c r="G107" s="327"/>
      <c r="H107" s="327"/>
      <c r="I107" s="328"/>
      <c r="J107" s="30">
        <f>G106-J105</f>
        <v>43.5</v>
      </c>
      <c r="R107" s="326" t="s">
        <v>18</v>
      </c>
      <c r="S107" s="327"/>
      <c r="T107" s="327"/>
      <c r="U107" s="328"/>
      <c r="V107" s="30">
        <f>S106-V105</f>
        <v>34.799999999999955</v>
      </c>
    </row>
    <row r="112" spans="1:22" ht="27" x14ac:dyDescent="0.35">
      <c r="B112" s="332" t="s">
        <v>94</v>
      </c>
      <c r="C112" s="332"/>
      <c r="D112" s="332"/>
      <c r="E112" s="332"/>
      <c r="N112" s="332" t="s">
        <v>99</v>
      </c>
      <c r="O112" s="332"/>
      <c r="P112" s="332"/>
      <c r="Q112" s="332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26" t="s">
        <v>18</v>
      </c>
      <c r="G135" s="327"/>
      <c r="H135" s="327"/>
      <c r="I135" s="328"/>
      <c r="J135" s="30">
        <f>G134-J133</f>
        <v>17.399999999999977</v>
      </c>
      <c r="R135" s="326" t="s">
        <v>18</v>
      </c>
      <c r="S135" s="327"/>
      <c r="T135" s="327"/>
      <c r="U135" s="328"/>
      <c r="V135" s="30">
        <f>S134-V133</f>
        <v>82.5</v>
      </c>
    </row>
    <row r="141" spans="1:22" ht="27" x14ac:dyDescent="0.35">
      <c r="B141" s="332" t="s">
        <v>96</v>
      </c>
      <c r="C141" s="332"/>
      <c r="D141" s="332"/>
      <c r="E141" s="332"/>
      <c r="N141" s="332" t="s">
        <v>0</v>
      </c>
      <c r="O141" s="332"/>
      <c r="P141" s="332"/>
      <c r="Q141" s="332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92">
        <v>797</v>
      </c>
      <c r="J143" s="14">
        <v>120</v>
      </c>
      <c r="M143" s="7">
        <v>45266</v>
      </c>
      <c r="N143" s="8" t="s">
        <v>214</v>
      </c>
      <c r="O143" s="8" t="s">
        <v>133</v>
      </c>
      <c r="P143" s="8" t="s">
        <v>951</v>
      </c>
      <c r="Q143" s="8" t="s">
        <v>84</v>
      </c>
      <c r="R143" s="11">
        <v>7426</v>
      </c>
      <c r="S143" s="14">
        <v>130</v>
      </c>
      <c r="T143" s="14"/>
      <c r="U143" s="14"/>
      <c r="V143" s="14">
        <v>120</v>
      </c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92">
        <v>797</v>
      </c>
      <c r="J144" s="14">
        <v>120</v>
      </c>
      <c r="M144" s="7">
        <v>45268</v>
      </c>
      <c r="N144" s="8" t="s">
        <v>1116</v>
      </c>
      <c r="O144" s="8" t="s">
        <v>122</v>
      </c>
      <c r="P144" s="8" t="s">
        <v>951</v>
      </c>
      <c r="Q144" s="8" t="s">
        <v>217</v>
      </c>
      <c r="R144" s="11">
        <v>7610</v>
      </c>
      <c r="S144" s="14">
        <v>130</v>
      </c>
      <c r="T144" s="14"/>
      <c r="U144" s="14"/>
      <c r="V144" s="14">
        <v>120</v>
      </c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1058</v>
      </c>
      <c r="G145" s="14">
        <v>130</v>
      </c>
      <c r="H145" s="14"/>
      <c r="I145" s="92">
        <v>797</v>
      </c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1059</v>
      </c>
      <c r="E146" s="8" t="s">
        <v>217</v>
      </c>
      <c r="F146" s="11" t="s">
        <v>1066</v>
      </c>
      <c r="G146" s="14">
        <v>130</v>
      </c>
      <c r="H146" s="14"/>
      <c r="I146" s="92">
        <v>797</v>
      </c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1059</v>
      </c>
      <c r="E147" s="8" t="s">
        <v>217</v>
      </c>
      <c r="F147" s="11" t="s">
        <v>1065</v>
      </c>
      <c r="G147" s="14">
        <v>130</v>
      </c>
      <c r="H147" s="14"/>
      <c r="I147" s="92">
        <v>797</v>
      </c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1059</v>
      </c>
      <c r="E148" s="8" t="s">
        <v>217</v>
      </c>
      <c r="F148" s="11">
        <v>6476</v>
      </c>
      <c r="G148" s="14">
        <v>130</v>
      </c>
      <c r="H148" s="14"/>
      <c r="I148" s="92">
        <v>797</v>
      </c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1059</v>
      </c>
      <c r="E149" s="8" t="s">
        <v>987</v>
      </c>
      <c r="F149" s="11">
        <v>54902</v>
      </c>
      <c r="G149" s="14">
        <v>130</v>
      </c>
      <c r="H149" s="14"/>
      <c r="I149" s="92">
        <v>797</v>
      </c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>
        <v>45253</v>
      </c>
      <c r="B150" s="8" t="s">
        <v>22</v>
      </c>
      <c r="C150" s="8" t="s">
        <v>136</v>
      </c>
      <c r="D150" s="8" t="s">
        <v>951</v>
      </c>
      <c r="E150" s="8" t="s">
        <v>217</v>
      </c>
      <c r="F150" s="11" t="s">
        <v>1073</v>
      </c>
      <c r="G150" s="14">
        <v>130</v>
      </c>
      <c r="H150" s="14"/>
      <c r="I150" s="92">
        <v>797</v>
      </c>
      <c r="J150" s="14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>
        <v>45254</v>
      </c>
      <c r="B151" s="8" t="s">
        <v>326</v>
      </c>
      <c r="C151" s="8" t="s">
        <v>141</v>
      </c>
      <c r="D151" s="8" t="s">
        <v>951</v>
      </c>
      <c r="E151" s="8" t="s">
        <v>217</v>
      </c>
      <c r="F151" s="11">
        <v>6761</v>
      </c>
      <c r="G151" s="14">
        <v>130</v>
      </c>
      <c r="H151" s="14"/>
      <c r="I151" s="92">
        <v>797</v>
      </c>
      <c r="J151" s="14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>
        <v>45259</v>
      </c>
      <c r="B152" s="8" t="s">
        <v>326</v>
      </c>
      <c r="C152" s="8" t="s">
        <v>213</v>
      </c>
      <c r="D152" s="8" t="s">
        <v>951</v>
      </c>
      <c r="E152" s="8" t="s">
        <v>217</v>
      </c>
      <c r="F152" s="11">
        <v>7027</v>
      </c>
      <c r="G152" s="14">
        <v>130</v>
      </c>
      <c r="H152" s="14"/>
      <c r="I152" s="92">
        <v>797</v>
      </c>
      <c r="J152" s="14">
        <v>120</v>
      </c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>
        <v>45260</v>
      </c>
      <c r="B153" s="8" t="s">
        <v>326</v>
      </c>
      <c r="C153" s="8" t="s">
        <v>144</v>
      </c>
      <c r="D153" s="8" t="s">
        <v>951</v>
      </c>
      <c r="E153" s="8" t="s">
        <v>217</v>
      </c>
      <c r="F153" s="11" t="s">
        <v>1105</v>
      </c>
      <c r="G153" s="14">
        <v>130</v>
      </c>
      <c r="H153" s="14"/>
      <c r="I153" s="92">
        <v>797</v>
      </c>
      <c r="J153" s="14">
        <v>120</v>
      </c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1430</v>
      </c>
      <c r="H162" s="14"/>
      <c r="I162" s="14"/>
      <c r="J162" s="14">
        <f>SUM(J143:J161)</f>
        <v>1320</v>
      </c>
      <c r="M162" s="8"/>
      <c r="N162" s="8"/>
      <c r="O162" s="8"/>
      <c r="P162" s="8"/>
      <c r="Q162" s="8"/>
      <c r="R162" s="12" t="s">
        <v>14</v>
      </c>
      <c r="S162" s="13">
        <f>SUM(S143:S161)</f>
        <v>260</v>
      </c>
      <c r="T162" s="14"/>
      <c r="U162" s="14"/>
      <c r="V162" s="14">
        <f>SUM(V143:V161)</f>
        <v>240</v>
      </c>
    </row>
    <row r="163" spans="1:22" x14ac:dyDescent="0.25">
      <c r="F163" s="12" t="s">
        <v>17</v>
      </c>
      <c r="G163" s="13">
        <f>G162*0.99</f>
        <v>1415.7</v>
      </c>
      <c r="R163" s="12" t="s">
        <v>17</v>
      </c>
      <c r="S163" s="13">
        <f>S162*0.99</f>
        <v>257.39999999999998</v>
      </c>
    </row>
    <row r="164" spans="1:22" x14ac:dyDescent="0.25">
      <c r="F164" s="326" t="s">
        <v>18</v>
      </c>
      <c r="G164" s="327"/>
      <c r="H164" s="327"/>
      <c r="I164" s="328"/>
      <c r="J164" s="30">
        <f>G163-J162</f>
        <v>95.700000000000045</v>
      </c>
      <c r="R164" s="326" t="s">
        <v>18</v>
      </c>
      <c r="S164" s="327"/>
      <c r="T164" s="327"/>
      <c r="U164" s="328"/>
      <c r="V164" s="30">
        <f>S163-V162</f>
        <v>17.399999999999977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4"/>
  <sheetViews>
    <sheetView topLeftCell="I364" zoomScale="91" zoomScaleNormal="91" workbookViewId="0">
      <selection activeCell="U369" sqref="U36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3" t="s">
        <v>24</v>
      </c>
      <c r="D1" s="333"/>
      <c r="E1" s="333"/>
      <c r="N1" s="333" t="s">
        <v>87</v>
      </c>
      <c r="O1" s="333"/>
      <c r="P1" s="333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4" t="s">
        <v>18</v>
      </c>
      <c r="F63" s="335"/>
      <c r="G63" s="335"/>
      <c r="H63" s="336"/>
      <c r="I63" s="30">
        <f>G62-I61</f>
        <v>903.5</v>
      </c>
      <c r="J63" s="80"/>
      <c r="L63" s="8"/>
      <c r="M63" s="8"/>
      <c r="N63" s="8"/>
      <c r="O63" s="8"/>
      <c r="P63" s="334" t="s">
        <v>18</v>
      </c>
      <c r="Q63" s="335"/>
      <c r="R63" s="335"/>
      <c r="S63" s="336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33" t="s">
        <v>88</v>
      </c>
      <c r="D69" s="333"/>
      <c r="E69" s="333"/>
      <c r="N69" s="333" t="s">
        <v>89</v>
      </c>
      <c r="O69" s="333"/>
      <c r="P69" s="333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37" t="s">
        <v>538</v>
      </c>
      <c r="X84" s="33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37"/>
      <c r="X85" s="337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4" t="s">
        <v>18</v>
      </c>
      <c r="F131" s="335"/>
      <c r="G131" s="335"/>
      <c r="H131" s="336"/>
      <c r="I131" s="30">
        <f>G130-I129</f>
        <v>606</v>
      </c>
      <c r="J131" s="80"/>
      <c r="L131" s="8"/>
      <c r="M131" s="8"/>
      <c r="N131" s="8"/>
      <c r="O131" s="8"/>
      <c r="P131" s="334" t="s">
        <v>18</v>
      </c>
      <c r="Q131" s="335"/>
      <c r="R131" s="335"/>
      <c r="S131" s="336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33" t="s">
        <v>97</v>
      </c>
      <c r="D137" s="333"/>
      <c r="E137" s="333"/>
      <c r="N137" s="333" t="s">
        <v>91</v>
      </c>
      <c r="O137" s="333"/>
      <c r="P137" s="333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4" t="s">
        <v>18</v>
      </c>
      <c r="F199" s="335"/>
      <c r="G199" s="335"/>
      <c r="H199" s="336"/>
      <c r="I199" s="30">
        <f>G198-I197</f>
        <v>956.5</v>
      </c>
      <c r="J199" s="80"/>
      <c r="L199" s="8"/>
      <c r="M199" s="8"/>
      <c r="N199" s="8"/>
      <c r="O199" s="8"/>
      <c r="P199" s="334" t="s">
        <v>18</v>
      </c>
      <c r="Q199" s="335"/>
      <c r="R199" s="335"/>
      <c r="S199" s="336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33" t="s">
        <v>92</v>
      </c>
      <c r="D205" s="333"/>
      <c r="E205" s="333"/>
      <c r="N205" s="333" t="s">
        <v>93</v>
      </c>
      <c r="O205" s="333"/>
      <c r="P205" s="33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4" t="s">
        <v>18</v>
      </c>
      <c r="F279" s="335"/>
      <c r="G279" s="335"/>
      <c r="H279" s="336"/>
      <c r="I279" s="30">
        <f>G278-I277</f>
        <v>1925.099000000002</v>
      </c>
      <c r="J279" s="80"/>
      <c r="L279" s="8"/>
      <c r="M279" s="8"/>
      <c r="N279" s="8"/>
      <c r="O279" s="8"/>
      <c r="P279" s="334" t="s">
        <v>18</v>
      </c>
      <c r="Q279" s="335"/>
      <c r="R279" s="335"/>
      <c r="S279" s="336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33" t="s">
        <v>94</v>
      </c>
      <c r="D287" s="333"/>
      <c r="E287" s="333"/>
      <c r="N287" s="333" t="s">
        <v>99</v>
      </c>
      <c r="O287" s="333"/>
      <c r="P287" s="333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7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7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6">
        <v>8029045437</v>
      </c>
      <c r="R305" s="39">
        <v>250</v>
      </c>
      <c r="S305" s="297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3">
        <v>8029055045</v>
      </c>
      <c r="R306" s="285">
        <v>250</v>
      </c>
      <c r="S306" s="297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5">
        <v>250</v>
      </c>
      <c r="S307" s="297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5">
        <v>250</v>
      </c>
      <c r="S308" s="297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5">
        <v>225</v>
      </c>
      <c r="S309" s="297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4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4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4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4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4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4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4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4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4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4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4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4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4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4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4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4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4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4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4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4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4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4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4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319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319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319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319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319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319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319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319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319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319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319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319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319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319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319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319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92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4" t="s">
        <v>18</v>
      </c>
      <c r="F361" s="335"/>
      <c r="G361" s="335"/>
      <c r="H361" s="336"/>
      <c r="I361" s="30">
        <f>G360-I359</f>
        <v>1553.4781999999977</v>
      </c>
      <c r="J361" s="80"/>
      <c r="L361" s="8"/>
      <c r="M361" s="8"/>
      <c r="N361" s="8"/>
      <c r="O361" s="8"/>
      <c r="P361" s="334" t="s">
        <v>18</v>
      </c>
      <c r="Q361" s="335"/>
      <c r="R361" s="335"/>
      <c r="S361" s="336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33" t="s">
        <v>96</v>
      </c>
      <c r="D370" s="333"/>
      <c r="E370" s="333"/>
      <c r="N370" s="333" t="s">
        <v>0</v>
      </c>
      <c r="O370" s="333"/>
      <c r="P370" s="333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4">
        <v>754</v>
      </c>
      <c r="I372" s="14">
        <v>200</v>
      </c>
      <c r="J372" s="77"/>
      <c r="L372" s="7">
        <v>45264</v>
      </c>
      <c r="M372" s="8" t="s">
        <v>743</v>
      </c>
      <c r="N372" s="8" t="s">
        <v>109</v>
      </c>
      <c r="O372" s="8" t="s">
        <v>437</v>
      </c>
      <c r="P372" s="8" t="s">
        <v>217</v>
      </c>
      <c r="Q372" s="8">
        <v>8029225418</v>
      </c>
      <c r="R372" s="14">
        <v>250</v>
      </c>
      <c r="S372" s="14"/>
      <c r="T372" s="14">
        <v>200</v>
      </c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4">
        <v>754</v>
      </c>
      <c r="I373" s="14">
        <v>200</v>
      </c>
      <c r="J373" s="77"/>
      <c r="L373" s="7">
        <v>45264</v>
      </c>
      <c r="M373" s="8" t="s">
        <v>426</v>
      </c>
      <c r="N373" s="8" t="s">
        <v>181</v>
      </c>
      <c r="O373" s="8" t="s">
        <v>437</v>
      </c>
      <c r="P373" s="8" t="s">
        <v>217</v>
      </c>
      <c r="Q373" s="8">
        <v>8029225409</v>
      </c>
      <c r="R373" s="14">
        <v>250</v>
      </c>
      <c r="S373" s="14"/>
      <c r="T373" s="14">
        <v>200</v>
      </c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>
        <v>45264</v>
      </c>
      <c r="M374" s="8" t="s">
        <v>12</v>
      </c>
      <c r="N374" s="8" t="s">
        <v>213</v>
      </c>
      <c r="O374" s="8" t="s">
        <v>437</v>
      </c>
      <c r="P374" s="8" t="s">
        <v>217</v>
      </c>
      <c r="Q374" s="8">
        <v>8029225412</v>
      </c>
      <c r="R374" s="14">
        <v>250</v>
      </c>
      <c r="S374" s="14"/>
      <c r="T374" s="14">
        <v>200</v>
      </c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>
        <v>45266</v>
      </c>
      <c r="M375" s="8" t="s">
        <v>818</v>
      </c>
      <c r="N375" s="8" t="s">
        <v>136</v>
      </c>
      <c r="O375" s="8" t="s">
        <v>437</v>
      </c>
      <c r="P375" s="8" t="s">
        <v>217</v>
      </c>
      <c r="Q375" s="8">
        <v>8029234971</v>
      </c>
      <c r="R375" s="14">
        <v>250</v>
      </c>
      <c r="S375" s="14"/>
      <c r="T375" s="14">
        <v>200</v>
      </c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>
        <v>45266</v>
      </c>
      <c r="M376" s="38" t="s">
        <v>12</v>
      </c>
      <c r="N376" s="38" t="s">
        <v>213</v>
      </c>
      <c r="O376" s="38" t="s">
        <v>437</v>
      </c>
      <c r="P376" s="38" t="s">
        <v>217</v>
      </c>
      <c r="Q376" s="38">
        <v>8029234998</v>
      </c>
      <c r="R376" s="39">
        <v>250</v>
      </c>
      <c r="S376" s="39"/>
      <c r="T376" s="39">
        <v>200</v>
      </c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>
        <v>45268</v>
      </c>
      <c r="M377" s="38" t="s">
        <v>326</v>
      </c>
      <c r="N377" s="38" t="s">
        <v>141</v>
      </c>
      <c r="O377" s="38" t="s">
        <v>437</v>
      </c>
      <c r="P377" s="38" t="s">
        <v>217</v>
      </c>
      <c r="Q377" s="38">
        <v>8029244676</v>
      </c>
      <c r="R377" s="39">
        <v>250</v>
      </c>
      <c r="S377" s="39"/>
      <c r="T377" s="39">
        <v>200</v>
      </c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>
        <v>45268</v>
      </c>
      <c r="M378" s="38" t="s">
        <v>818</v>
      </c>
      <c r="N378" s="38" t="s">
        <v>136</v>
      </c>
      <c r="O378" s="38" t="s">
        <v>437</v>
      </c>
      <c r="P378" s="38" t="s">
        <v>217</v>
      </c>
      <c r="Q378" s="38">
        <v>8029244750</v>
      </c>
      <c r="R378" s="39">
        <v>175</v>
      </c>
      <c r="S378" s="39"/>
      <c r="T378" s="39">
        <v>150</v>
      </c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>
        <v>45268</v>
      </c>
      <c r="M379" s="38" t="s">
        <v>743</v>
      </c>
      <c r="N379" s="38" t="s">
        <v>109</v>
      </c>
      <c r="O379" s="38" t="s">
        <v>437</v>
      </c>
      <c r="P379" s="38" t="s">
        <v>999</v>
      </c>
      <c r="Q379" s="38"/>
      <c r="R379" s="39">
        <v>600</v>
      </c>
      <c r="S379" s="39"/>
      <c r="T379" s="39">
        <v>580</v>
      </c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09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09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09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09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09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09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1045</v>
      </c>
      <c r="F388" s="38">
        <v>8029155195</v>
      </c>
      <c r="G388" s="39">
        <v>694.78</v>
      </c>
      <c r="H388" s="309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09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09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3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3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3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1070</v>
      </c>
      <c r="F402" s="38">
        <v>8029178076</v>
      </c>
      <c r="G402" s="39">
        <v>337.42</v>
      </c>
      <c r="H402" s="278">
        <v>777</v>
      </c>
      <c r="I402" s="39">
        <v>300</v>
      </c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1070</v>
      </c>
      <c r="F403" s="38">
        <v>8029178122</v>
      </c>
      <c r="G403" s="39">
        <v>298.54000000000002</v>
      </c>
      <c r="H403" s="278">
        <v>777</v>
      </c>
      <c r="I403" s="39">
        <v>270</v>
      </c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>
        <v>45253</v>
      </c>
      <c r="B408" s="38" t="s">
        <v>12</v>
      </c>
      <c r="C408" s="38" t="s">
        <v>144</v>
      </c>
      <c r="D408" s="38" t="s">
        <v>437</v>
      </c>
      <c r="E408" s="38" t="s">
        <v>217</v>
      </c>
      <c r="F408" s="38">
        <v>8029185805</v>
      </c>
      <c r="G408" s="39">
        <v>250</v>
      </c>
      <c r="H408" s="97">
        <v>790</v>
      </c>
      <c r="I408" s="39">
        <v>200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38">
        <v>8029183082</v>
      </c>
      <c r="G409" s="238">
        <v>175</v>
      </c>
      <c r="H409" s="97">
        <v>790</v>
      </c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38">
        <v>8029192024</v>
      </c>
      <c r="G410" s="39">
        <v>250</v>
      </c>
      <c r="H410" s="97">
        <v>790</v>
      </c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38">
        <v>8029191995</v>
      </c>
      <c r="G411" s="39">
        <v>250</v>
      </c>
      <c r="H411" s="97">
        <v>790</v>
      </c>
      <c r="I411" s="39">
        <v>250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97">
        <v>790</v>
      </c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97">
        <v>790</v>
      </c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>
        <v>8029199135</v>
      </c>
      <c r="G414" s="39">
        <v>175</v>
      </c>
      <c r="H414" s="97">
        <v>790</v>
      </c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97">
        <v>790</v>
      </c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>
        <v>8029201695</v>
      </c>
      <c r="G416" s="39">
        <v>901.25</v>
      </c>
      <c r="H416" s="97">
        <v>790</v>
      </c>
      <c r="I416" s="39">
        <v>870</v>
      </c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>
        <v>8029201699</v>
      </c>
      <c r="G417" s="39">
        <v>905.25</v>
      </c>
      <c r="H417" s="97">
        <v>790</v>
      </c>
      <c r="I417" s="39">
        <v>870</v>
      </c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>
        <v>8029201854</v>
      </c>
      <c r="G418" s="39">
        <v>643.83000000000004</v>
      </c>
      <c r="H418" s="97">
        <v>790</v>
      </c>
      <c r="I418" s="39">
        <v>600</v>
      </c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>
        <v>8029201853</v>
      </c>
      <c r="G419" s="39">
        <v>643.83000000000004</v>
      </c>
      <c r="H419" s="97">
        <v>790</v>
      </c>
      <c r="I419" s="39">
        <v>600</v>
      </c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189</v>
      </c>
      <c r="F420" s="38">
        <v>8029201802</v>
      </c>
      <c r="G420" s="39">
        <v>175</v>
      </c>
      <c r="H420" s="97">
        <v>790</v>
      </c>
      <c r="I420" s="39">
        <v>150</v>
      </c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37">
        <v>45258</v>
      </c>
      <c r="B421" s="38" t="s">
        <v>326</v>
      </c>
      <c r="C421" s="38" t="s">
        <v>144</v>
      </c>
      <c r="D421" s="38" t="s">
        <v>437</v>
      </c>
      <c r="E421" s="38" t="s">
        <v>189</v>
      </c>
      <c r="F421" s="38">
        <v>8029201805</v>
      </c>
      <c r="G421" s="39">
        <v>283.14999999999998</v>
      </c>
      <c r="H421" s="97">
        <v>790</v>
      </c>
      <c r="I421" s="14">
        <v>255</v>
      </c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37">
        <v>45258</v>
      </c>
      <c r="B422" s="38" t="s">
        <v>818</v>
      </c>
      <c r="C422" s="38" t="s">
        <v>136</v>
      </c>
      <c r="D422" s="38" t="s">
        <v>437</v>
      </c>
      <c r="E422" s="38" t="s">
        <v>189</v>
      </c>
      <c r="F422" s="38">
        <v>8029201803</v>
      </c>
      <c r="G422" s="39">
        <v>175</v>
      </c>
      <c r="H422" s="97">
        <v>790</v>
      </c>
      <c r="I422" s="14">
        <v>150</v>
      </c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37">
        <v>45259</v>
      </c>
      <c r="B423" s="38" t="s">
        <v>12</v>
      </c>
      <c r="C423" s="38" t="s">
        <v>122</v>
      </c>
      <c r="D423" s="38" t="s">
        <v>437</v>
      </c>
      <c r="E423" s="38" t="s">
        <v>1082</v>
      </c>
      <c r="F423" s="38">
        <v>8029205870</v>
      </c>
      <c r="G423" s="39">
        <v>456.02</v>
      </c>
      <c r="H423" s="97">
        <v>790</v>
      </c>
      <c r="I423" s="14">
        <v>430</v>
      </c>
      <c r="J423" s="77"/>
      <c r="L423" s="7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81">
        <v>45259</v>
      </c>
      <c r="B424" s="38" t="s">
        <v>818</v>
      </c>
      <c r="C424" s="38" t="s">
        <v>136</v>
      </c>
      <c r="D424" s="38" t="s">
        <v>437</v>
      </c>
      <c r="E424" s="38" t="s">
        <v>217</v>
      </c>
      <c r="F424" s="38">
        <v>8029210018</v>
      </c>
      <c r="G424" s="39">
        <v>250</v>
      </c>
      <c r="H424" s="97">
        <v>790</v>
      </c>
      <c r="I424" s="14">
        <v>200</v>
      </c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81">
        <v>45259</v>
      </c>
      <c r="B425" s="38" t="s">
        <v>12</v>
      </c>
      <c r="C425" s="38" t="s">
        <v>122</v>
      </c>
      <c r="D425" s="38" t="s">
        <v>437</v>
      </c>
      <c r="E425" s="38" t="s">
        <v>217</v>
      </c>
      <c r="F425" s="38">
        <v>8029210116</v>
      </c>
      <c r="G425" s="39">
        <v>175</v>
      </c>
      <c r="H425" s="97">
        <v>790</v>
      </c>
      <c r="I425" s="14">
        <v>150</v>
      </c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81">
        <v>45259</v>
      </c>
      <c r="B426" s="38" t="s">
        <v>326</v>
      </c>
      <c r="C426" s="38" t="s">
        <v>144</v>
      </c>
      <c r="D426" s="38" t="s">
        <v>437</v>
      </c>
      <c r="E426" s="38" t="s">
        <v>217</v>
      </c>
      <c r="F426" s="38">
        <v>8029210111</v>
      </c>
      <c r="G426" s="39">
        <v>250</v>
      </c>
      <c r="H426" s="97">
        <v>790</v>
      </c>
      <c r="I426" s="14">
        <v>200</v>
      </c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28"/>
      <c r="B429" s="8"/>
      <c r="C429" s="8"/>
      <c r="D429" s="8"/>
      <c r="E429" s="8"/>
      <c r="F429" s="8"/>
      <c r="G429" s="14"/>
      <c r="H429" s="14"/>
      <c r="I429" s="14"/>
      <c r="J429" s="77"/>
      <c r="L429" s="2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8"/>
      <c r="G430" s="14"/>
      <c r="H430" s="14"/>
      <c r="I430" s="14"/>
      <c r="J430" s="77"/>
      <c r="L430" s="8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8"/>
      <c r="B431" s="8"/>
      <c r="C431" s="8"/>
      <c r="D431" s="8"/>
      <c r="E431" s="8"/>
      <c r="F431" s="12" t="s">
        <v>14</v>
      </c>
      <c r="G431" s="13">
        <f>SUM(G372:G430)</f>
        <v>15464.07</v>
      </c>
      <c r="H431" s="14"/>
      <c r="I431" s="16">
        <f>SUM(I372:I430)</f>
        <v>13245</v>
      </c>
      <c r="J431" s="79"/>
      <c r="L431" s="8"/>
      <c r="M431" s="8"/>
      <c r="N431" s="8"/>
      <c r="O431" s="8"/>
      <c r="P431" s="8"/>
      <c r="Q431" s="12" t="s">
        <v>14</v>
      </c>
      <c r="R431" s="13">
        <f>SUM(R372:R430)</f>
        <v>2275</v>
      </c>
      <c r="S431" s="14"/>
      <c r="T431" s="16">
        <f>SUM(T372:T430)</f>
        <v>1930</v>
      </c>
    </row>
    <row r="432" spans="1:20" x14ac:dyDescent="0.25">
      <c r="A432" s="8"/>
      <c r="B432" s="8"/>
      <c r="C432" s="8"/>
      <c r="D432" s="8"/>
      <c r="E432" s="8"/>
      <c r="F432" s="12" t="s">
        <v>35</v>
      </c>
      <c r="G432" s="13">
        <f>G431*0.97</f>
        <v>15000.1479</v>
      </c>
      <c r="H432" s="14"/>
      <c r="I432" s="14"/>
      <c r="J432" s="77"/>
      <c r="L432" s="8"/>
      <c r="M432" s="8"/>
      <c r="N432" s="8"/>
      <c r="O432" s="8"/>
      <c r="P432" s="8"/>
      <c r="Q432" s="12" t="s">
        <v>35</v>
      </c>
      <c r="R432" s="13">
        <f>R431*0.97</f>
        <v>2206.75</v>
      </c>
      <c r="S432" s="14"/>
      <c r="T432" s="14"/>
    </row>
    <row r="433" spans="1:20" x14ac:dyDescent="0.25">
      <c r="A433" s="8"/>
      <c r="B433" s="8"/>
      <c r="C433" s="8"/>
      <c r="D433" s="8"/>
      <c r="E433" s="334" t="s">
        <v>18</v>
      </c>
      <c r="F433" s="335"/>
      <c r="G433" s="335"/>
      <c r="H433" s="336"/>
      <c r="I433" s="30">
        <f>G432-I431</f>
        <v>1755.1478999999999</v>
      </c>
      <c r="J433" s="80"/>
      <c r="L433" s="8"/>
      <c r="M433" s="8"/>
      <c r="N433" s="8"/>
      <c r="O433" s="8"/>
      <c r="P433" s="334" t="s">
        <v>18</v>
      </c>
      <c r="Q433" s="335"/>
      <c r="R433" s="335"/>
      <c r="S433" s="336"/>
      <c r="T433" s="30">
        <f>R432-T431</f>
        <v>276.75</v>
      </c>
    </row>
    <row r="434" spans="1:20" x14ac:dyDescent="0.25">
      <c r="A434" s="8"/>
      <c r="B434" s="8"/>
      <c r="C434" s="8"/>
      <c r="D434" s="8"/>
      <c r="E434" s="8"/>
      <c r="F434" s="8"/>
      <c r="G434" s="14"/>
      <c r="H434" s="14"/>
      <c r="I434" s="14"/>
      <c r="J434" s="77"/>
      <c r="L434" s="8"/>
      <c r="M434" s="8"/>
      <c r="N434" s="8"/>
      <c r="O434" s="8"/>
      <c r="P434" s="8"/>
      <c r="Q434" s="8"/>
      <c r="R434" s="14"/>
      <c r="S434" s="14"/>
      <c r="T434" s="14"/>
    </row>
    <row r="435" spans="1:20" x14ac:dyDescent="0.25">
      <c r="G435" s="36"/>
      <c r="H435" s="36"/>
    </row>
    <row r="440" spans="1:20" ht="26.25" x14ac:dyDescent="0.4">
      <c r="C440" s="333" t="s">
        <v>24</v>
      </c>
      <c r="D440" s="333"/>
      <c r="E440" s="333"/>
      <c r="N440" s="333" t="s">
        <v>24</v>
      </c>
      <c r="O440" s="333"/>
      <c r="P440" s="333"/>
    </row>
    <row r="441" spans="1:20" x14ac:dyDescent="0.25">
      <c r="A441" s="5" t="s">
        <v>26</v>
      </c>
      <c r="B441" s="5" t="s">
        <v>2</v>
      </c>
      <c r="C441" s="5" t="s">
        <v>3</v>
      </c>
      <c r="D441" s="5" t="s">
        <v>4</v>
      </c>
      <c r="E441" s="5" t="s">
        <v>5</v>
      </c>
      <c r="F441" s="5" t="s">
        <v>31</v>
      </c>
      <c r="G441" s="5" t="s">
        <v>7</v>
      </c>
      <c r="H441" s="5"/>
      <c r="I441" s="5" t="s">
        <v>33</v>
      </c>
      <c r="J441" s="76"/>
      <c r="L441" s="5" t="s">
        <v>26</v>
      </c>
      <c r="M441" s="5" t="s">
        <v>2</v>
      </c>
      <c r="N441" s="5" t="s">
        <v>3</v>
      </c>
      <c r="O441" s="5" t="s">
        <v>4</v>
      </c>
      <c r="P441" s="5" t="s">
        <v>5</v>
      </c>
      <c r="Q441" s="5" t="s">
        <v>31</v>
      </c>
      <c r="R441" s="5" t="s">
        <v>7</v>
      </c>
      <c r="S441" s="5"/>
      <c r="T441" s="5" t="s">
        <v>33</v>
      </c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7"/>
      <c r="B445" s="8"/>
      <c r="C445" s="8"/>
      <c r="D445" s="8"/>
      <c r="E445" s="8"/>
      <c r="F445" s="8"/>
      <c r="G445" s="14"/>
      <c r="H445" s="14"/>
      <c r="I445" s="14"/>
      <c r="J445" s="77"/>
      <c r="L445" s="7"/>
      <c r="M445" s="8"/>
      <c r="N445" s="8"/>
      <c r="O445" s="8"/>
      <c r="P445" s="8"/>
      <c r="Q445" s="8"/>
      <c r="R445" s="14"/>
      <c r="S445" s="14"/>
      <c r="T445" s="14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7"/>
      <c r="C462" s="37"/>
      <c r="D462" s="37"/>
      <c r="E462" s="37"/>
      <c r="F462" s="38"/>
      <c r="G462" s="39"/>
      <c r="H462" s="39"/>
      <c r="I462" s="39"/>
      <c r="J462" s="78"/>
      <c r="L462" s="37"/>
      <c r="M462" s="37"/>
      <c r="N462" s="37"/>
      <c r="O462" s="37"/>
      <c r="P462" s="37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7"/>
      <c r="C481" s="37"/>
      <c r="D481" s="37"/>
      <c r="E481" s="37"/>
      <c r="F481" s="38"/>
      <c r="G481" s="39"/>
      <c r="H481" s="39"/>
      <c r="I481" s="39"/>
      <c r="J481" s="78"/>
      <c r="L481" s="37"/>
      <c r="M481" s="37"/>
      <c r="N481" s="37"/>
      <c r="O481" s="37"/>
      <c r="P481" s="37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7"/>
      <c r="C483" s="37"/>
      <c r="D483" s="37"/>
      <c r="E483" s="37"/>
      <c r="F483" s="38"/>
      <c r="G483" s="39"/>
      <c r="H483" s="39"/>
      <c r="I483" s="39"/>
      <c r="J483" s="78"/>
      <c r="L483" s="37"/>
      <c r="M483" s="37"/>
      <c r="N483" s="37"/>
      <c r="O483" s="37"/>
      <c r="P483" s="37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37"/>
      <c r="B490" s="38"/>
      <c r="C490" s="38"/>
      <c r="D490" s="38"/>
      <c r="E490" s="38"/>
      <c r="F490" s="38"/>
      <c r="G490" s="39"/>
      <c r="H490" s="39"/>
      <c r="I490" s="39"/>
      <c r="J490" s="78"/>
      <c r="L490" s="37"/>
      <c r="M490" s="38"/>
      <c r="N490" s="38"/>
      <c r="O490" s="38"/>
      <c r="P490" s="38"/>
      <c r="Q490" s="38"/>
      <c r="R490" s="39"/>
      <c r="S490" s="39"/>
      <c r="T490" s="39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7"/>
      <c r="B492" s="8"/>
      <c r="C492" s="8"/>
      <c r="D492" s="8"/>
      <c r="E492" s="8"/>
      <c r="F492" s="8"/>
      <c r="G492" s="14"/>
      <c r="H492" s="14"/>
      <c r="I492" s="14"/>
      <c r="J492" s="77"/>
      <c r="L492" s="7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28"/>
      <c r="B498" s="8"/>
      <c r="C498" s="8"/>
      <c r="D498" s="8"/>
      <c r="E498" s="8"/>
      <c r="F498" s="8"/>
      <c r="G498" s="14"/>
      <c r="H498" s="14"/>
      <c r="I498" s="14"/>
      <c r="J498" s="77"/>
      <c r="L498" s="2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8"/>
      <c r="G499" s="14"/>
      <c r="H499" s="14"/>
      <c r="I499" s="14"/>
      <c r="J499" s="77"/>
      <c r="L499" s="8"/>
      <c r="M499" s="8"/>
      <c r="N499" s="8"/>
      <c r="O499" s="8"/>
      <c r="P499" s="8"/>
      <c r="Q499" s="8"/>
      <c r="R499" s="14"/>
      <c r="S499" s="14"/>
      <c r="T499" s="14"/>
    </row>
    <row r="500" spans="1:20" x14ac:dyDescent="0.25">
      <c r="A500" s="8"/>
      <c r="B500" s="8"/>
      <c r="C500" s="8"/>
      <c r="D500" s="8"/>
      <c r="E500" s="8"/>
      <c r="F500" s="12" t="s">
        <v>14</v>
      </c>
      <c r="G500" s="13">
        <f>SUM(G442:G499)</f>
        <v>0</v>
      </c>
      <c r="H500" s="14"/>
      <c r="I500" s="16">
        <f>SUM(I442:I499)</f>
        <v>0</v>
      </c>
      <c r="J500" s="79"/>
      <c r="L500" s="8"/>
      <c r="M500" s="8"/>
      <c r="N500" s="8"/>
      <c r="O500" s="8"/>
      <c r="P500" s="8"/>
      <c r="Q500" s="12" t="s">
        <v>14</v>
      </c>
      <c r="R500" s="13">
        <f>SUM(R442:R499)</f>
        <v>0</v>
      </c>
      <c r="S500" s="14"/>
      <c r="T500" s="16">
        <f>SUM(T442:T499)</f>
        <v>0</v>
      </c>
    </row>
    <row r="501" spans="1:20" x14ac:dyDescent="0.25">
      <c r="A501" s="8"/>
      <c r="B501" s="8"/>
      <c r="C501" s="8"/>
      <c r="D501" s="8"/>
      <c r="E501" s="8"/>
      <c r="F501" s="12" t="s">
        <v>35</v>
      </c>
      <c r="G501" s="13">
        <f>G500*0.97</f>
        <v>0</v>
      </c>
      <c r="H501" s="14"/>
      <c r="I501" s="14"/>
      <c r="J501" s="77"/>
      <c r="L501" s="8"/>
      <c r="M501" s="8"/>
      <c r="N501" s="8"/>
      <c r="O501" s="8"/>
      <c r="P501" s="8"/>
      <c r="Q501" s="12" t="s">
        <v>35</v>
      </c>
      <c r="R501" s="13">
        <f>R500*0.97</f>
        <v>0</v>
      </c>
      <c r="S501" s="14"/>
      <c r="T501" s="14"/>
    </row>
    <row r="502" spans="1:20" x14ac:dyDescent="0.25">
      <c r="A502" s="8"/>
      <c r="B502" s="8"/>
      <c r="C502" s="8"/>
      <c r="D502" s="8"/>
      <c r="E502" s="334" t="s">
        <v>18</v>
      </c>
      <c r="F502" s="335"/>
      <c r="G502" s="335"/>
      <c r="H502" s="336"/>
      <c r="I502" s="30">
        <f>G501-I500</f>
        <v>0</v>
      </c>
      <c r="J502" s="80"/>
      <c r="L502" s="8"/>
      <c r="M502" s="8"/>
      <c r="N502" s="8"/>
      <c r="O502" s="8"/>
      <c r="P502" s="334" t="s">
        <v>18</v>
      </c>
      <c r="Q502" s="335"/>
      <c r="R502" s="335"/>
      <c r="S502" s="336"/>
      <c r="T502" s="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14"/>
      <c r="H503" s="14"/>
      <c r="I503" s="14"/>
      <c r="J503" s="77"/>
      <c r="L503" s="8"/>
      <c r="M503" s="8"/>
      <c r="N503" s="8"/>
      <c r="O503" s="8"/>
      <c r="P503" s="8"/>
      <c r="Q503" s="8"/>
      <c r="R503" s="14"/>
      <c r="S503" s="14"/>
      <c r="T503" s="14"/>
    </row>
    <row r="504" spans="1:20" x14ac:dyDescent="0.25">
      <c r="G504" s="36"/>
      <c r="H504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40:E440"/>
    <mergeCell ref="N440:P440"/>
    <mergeCell ref="E502:H502"/>
    <mergeCell ref="P502:S502"/>
    <mergeCell ref="E361:H361"/>
    <mergeCell ref="P361:S361"/>
    <mergeCell ref="C370:E370"/>
    <mergeCell ref="N370:P370"/>
    <mergeCell ref="E433:H433"/>
    <mergeCell ref="P433:S433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104" workbookViewId="0">
      <selection activeCell="K112" sqref="K112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8" t="s">
        <v>24</v>
      </c>
      <c r="D1" s="338"/>
      <c r="E1" s="338"/>
      <c r="M1" s="338" t="s">
        <v>87</v>
      </c>
      <c r="N1" s="338"/>
      <c r="O1" s="338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4" t="s">
        <v>18</v>
      </c>
      <c r="F17" s="335"/>
      <c r="G17" s="335"/>
      <c r="H17" s="336"/>
      <c r="I17" s="30">
        <f>G16-I15</f>
        <v>0</v>
      </c>
      <c r="K17" s="8"/>
      <c r="L17" s="8"/>
      <c r="M17" s="8"/>
      <c r="N17" s="8"/>
      <c r="O17" s="334" t="s">
        <v>18</v>
      </c>
      <c r="P17" s="335"/>
      <c r="Q17" s="335"/>
      <c r="R17" s="336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38" t="s">
        <v>88</v>
      </c>
      <c r="D22" s="338"/>
      <c r="E22" s="338"/>
      <c r="M22" s="338" t="s">
        <v>89</v>
      </c>
      <c r="N22" s="338"/>
      <c r="O22" s="338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4" t="s">
        <v>18</v>
      </c>
      <c r="F38" s="335"/>
      <c r="G38" s="335"/>
      <c r="H38" s="336"/>
      <c r="I38" s="30">
        <f>G37-I36</f>
        <v>21.700000000000045</v>
      </c>
      <c r="K38" s="8"/>
      <c r="L38" s="8"/>
      <c r="M38" s="8"/>
      <c r="N38" s="8"/>
      <c r="O38" s="334" t="s">
        <v>18</v>
      </c>
      <c r="P38" s="335"/>
      <c r="Q38" s="335"/>
      <c r="R38" s="336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38" t="s">
        <v>97</v>
      </c>
      <c r="D43" s="338"/>
      <c r="E43" s="338"/>
      <c r="M43" s="338" t="s">
        <v>91</v>
      </c>
      <c r="N43" s="338"/>
      <c r="O43" s="338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4" t="s">
        <v>18</v>
      </c>
      <c r="F59" s="335"/>
      <c r="G59" s="335"/>
      <c r="H59" s="336"/>
      <c r="I59" s="30">
        <f>G58-I57</f>
        <v>0</v>
      </c>
      <c r="K59" s="8"/>
      <c r="L59" s="8"/>
      <c r="M59" s="8"/>
      <c r="N59" s="8"/>
      <c r="O59" s="334" t="s">
        <v>18</v>
      </c>
      <c r="P59" s="335"/>
      <c r="Q59" s="335"/>
      <c r="R59" s="336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38" t="s">
        <v>92</v>
      </c>
      <c r="D66" s="338"/>
      <c r="E66" s="338"/>
      <c r="M66" s="338" t="s">
        <v>93</v>
      </c>
      <c r="N66" s="338"/>
      <c r="O66" s="338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4" t="s">
        <v>18</v>
      </c>
      <c r="F82" s="335"/>
      <c r="G82" s="335"/>
      <c r="H82" s="336"/>
      <c r="I82" s="30">
        <f>G81-I80</f>
        <v>8.1999999999999886</v>
      </c>
      <c r="K82" s="8"/>
      <c r="L82" s="8"/>
      <c r="M82" s="8"/>
      <c r="N82" s="8"/>
      <c r="O82" s="334" t="s">
        <v>18</v>
      </c>
      <c r="P82" s="335"/>
      <c r="Q82" s="335"/>
      <c r="R82" s="33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38" t="s">
        <v>94</v>
      </c>
      <c r="D88" s="338"/>
      <c r="E88" s="338"/>
      <c r="M88" s="338" t="s">
        <v>99</v>
      </c>
      <c r="N88" s="338"/>
      <c r="O88" s="338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4" t="s">
        <v>18</v>
      </c>
      <c r="F104" s="335"/>
      <c r="G104" s="335"/>
      <c r="H104" s="336"/>
      <c r="I104" s="30">
        <f>G103-I102</f>
        <v>0</v>
      </c>
      <c r="K104" s="8"/>
      <c r="L104" s="8"/>
      <c r="M104" s="8"/>
      <c r="N104" s="8"/>
      <c r="O104" s="334" t="s">
        <v>18</v>
      </c>
      <c r="P104" s="335"/>
      <c r="Q104" s="335"/>
      <c r="R104" s="33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38" t="s">
        <v>96</v>
      </c>
      <c r="D109" s="338"/>
      <c r="E109" s="338"/>
      <c r="M109" s="338" t="s">
        <v>0</v>
      </c>
      <c r="N109" s="338"/>
      <c r="O109" s="338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113">
        <v>45266</v>
      </c>
      <c r="L111" s="58" t="s">
        <v>426</v>
      </c>
      <c r="M111" s="58" t="s">
        <v>181</v>
      </c>
      <c r="N111" s="58" t="s">
        <v>1112</v>
      </c>
      <c r="O111" s="58" t="s">
        <v>189</v>
      </c>
      <c r="P111" s="58"/>
      <c r="Q111" s="58">
        <v>180</v>
      </c>
      <c r="R111" s="58"/>
      <c r="S111" s="58">
        <v>170</v>
      </c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180</v>
      </c>
      <c r="R123" s="8"/>
      <c r="S123" s="40">
        <f>SUM(S111:S122)</f>
        <v>170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34" t="s">
        <v>18</v>
      </c>
      <c r="F125" s="335"/>
      <c r="G125" s="335"/>
      <c r="H125" s="336"/>
      <c r="I125" s="30">
        <f>G124-I123</f>
        <v>0</v>
      </c>
      <c r="K125" s="8"/>
      <c r="L125" s="8"/>
      <c r="M125" s="8"/>
      <c r="N125" s="8"/>
      <c r="O125" s="334" t="s">
        <v>18</v>
      </c>
      <c r="P125" s="335"/>
      <c r="Q125" s="335"/>
      <c r="R125" s="336"/>
      <c r="S125" s="30">
        <f>Q124-S123</f>
        <v>8.1999999999999886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90" zoomScaleNormal="100" workbookViewId="0">
      <selection activeCell="K106" sqref="K10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3" t="s">
        <v>24</v>
      </c>
      <c r="D1" s="333"/>
      <c r="E1" s="333"/>
      <c r="N1" s="333" t="s">
        <v>87</v>
      </c>
      <c r="O1" s="333"/>
      <c r="P1" s="33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26" t="s">
        <v>18</v>
      </c>
      <c r="G15" s="327"/>
      <c r="H15" s="327"/>
      <c r="I15" s="328"/>
      <c r="J15" s="30">
        <f>G14-J13</f>
        <v>28.199999999999989</v>
      </c>
      <c r="L15" s="7"/>
      <c r="M15" s="8"/>
      <c r="N15" s="8"/>
      <c r="O15" s="8"/>
      <c r="P15" s="8"/>
      <c r="Q15" s="326" t="s">
        <v>18</v>
      </c>
      <c r="R15" s="327"/>
      <c r="S15" s="327"/>
      <c r="T15" s="328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33" t="s">
        <v>88</v>
      </c>
      <c r="D20" s="333"/>
      <c r="E20" s="333"/>
      <c r="N20" s="333" t="s">
        <v>89</v>
      </c>
      <c r="O20" s="333"/>
      <c r="P20" s="333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26" t="s">
        <v>18</v>
      </c>
      <c r="G34" s="327"/>
      <c r="H34" s="327"/>
      <c r="I34" s="328"/>
      <c r="J34" s="30">
        <f>G33-J32</f>
        <v>18.199999999999989</v>
      </c>
      <c r="L34" s="7"/>
      <c r="M34" s="8"/>
      <c r="N34" s="8"/>
      <c r="O34" s="8"/>
      <c r="P34" s="8"/>
      <c r="Q34" s="326" t="s">
        <v>18</v>
      </c>
      <c r="R34" s="327"/>
      <c r="S34" s="327"/>
      <c r="T34" s="328"/>
      <c r="U34" s="30">
        <f>R33-U32</f>
        <v>72.799999999999955</v>
      </c>
    </row>
    <row r="38" spans="1:32" ht="26.25" x14ac:dyDescent="0.4">
      <c r="C38" s="333" t="s">
        <v>97</v>
      </c>
      <c r="D38" s="333"/>
      <c r="E38" s="333"/>
      <c r="N38" s="333" t="s">
        <v>91</v>
      </c>
      <c r="O38" s="333"/>
      <c r="P38" s="333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26" t="s">
        <v>18</v>
      </c>
      <c r="G52" s="327"/>
      <c r="H52" s="327"/>
      <c r="I52" s="328"/>
      <c r="J52" s="30">
        <f>G51-J50</f>
        <v>126.90000000000009</v>
      </c>
      <c r="L52" s="7"/>
      <c r="M52" s="8"/>
      <c r="N52" s="8"/>
      <c r="O52" s="8"/>
      <c r="P52" s="8"/>
      <c r="Q52" s="326" t="s">
        <v>18</v>
      </c>
      <c r="R52" s="327"/>
      <c r="S52" s="327"/>
      <c r="T52" s="328"/>
      <c r="U52" s="30">
        <f>R51-U50</f>
        <v>127.40000000000009</v>
      </c>
    </row>
    <row r="57" spans="1:21" ht="26.25" x14ac:dyDescent="0.4">
      <c r="C57" s="333" t="s">
        <v>92</v>
      </c>
      <c r="D57" s="333"/>
      <c r="E57" s="333"/>
      <c r="N57" s="333" t="s">
        <v>93</v>
      </c>
      <c r="O57" s="333"/>
      <c r="P57" s="33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26" t="s">
        <v>18</v>
      </c>
      <c r="G71" s="327"/>
      <c r="H71" s="327"/>
      <c r="I71" s="328"/>
      <c r="J71" s="30">
        <f>G70-J69</f>
        <v>145.59999999999991</v>
      </c>
      <c r="L71" s="7"/>
      <c r="M71" s="8"/>
      <c r="N71" s="8"/>
      <c r="O71" s="8"/>
      <c r="P71" s="8"/>
      <c r="Q71" s="326" t="s">
        <v>18</v>
      </c>
      <c r="R71" s="327"/>
      <c r="S71" s="327"/>
      <c r="T71" s="328"/>
      <c r="U71" s="30">
        <f>R70-U69</f>
        <v>90.799999999999955</v>
      </c>
    </row>
    <row r="75" spans="1:21" ht="26.25" x14ac:dyDescent="0.4">
      <c r="C75" s="333" t="s">
        <v>94</v>
      </c>
      <c r="D75" s="333"/>
      <c r="E75" s="333"/>
      <c r="N75" s="333" t="s">
        <v>99</v>
      </c>
      <c r="O75" s="333"/>
      <c r="P75" s="333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26" t="s">
        <v>18</v>
      </c>
      <c r="G89" s="327"/>
      <c r="H89" s="327"/>
      <c r="I89" s="328"/>
      <c r="J89" s="30">
        <f>G88-J87</f>
        <v>72.799999999999955</v>
      </c>
      <c r="L89" s="7"/>
      <c r="M89" s="8"/>
      <c r="N89" s="8"/>
      <c r="O89" s="8"/>
      <c r="P89" s="8"/>
      <c r="Q89" s="326" t="s">
        <v>18</v>
      </c>
      <c r="R89" s="327"/>
      <c r="S89" s="327"/>
      <c r="T89" s="328"/>
      <c r="U89" s="30">
        <f>R88-U87</f>
        <v>111.79999999999995</v>
      </c>
    </row>
    <row r="94" spans="1:21" ht="26.25" x14ac:dyDescent="0.4">
      <c r="C94" s="333" t="s">
        <v>96</v>
      </c>
      <c r="D94" s="333"/>
      <c r="E94" s="333"/>
      <c r="N94" s="333" t="s">
        <v>0</v>
      </c>
      <c r="O94" s="333"/>
      <c r="P94" s="33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6">
        <v>784</v>
      </c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6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6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1054</v>
      </c>
      <c r="G99" s="8">
        <v>280</v>
      </c>
      <c r="H99" s="8"/>
      <c r="I99" s="316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1060</v>
      </c>
      <c r="F100" s="8"/>
      <c r="G100" s="8">
        <v>180</v>
      </c>
      <c r="H100" s="8"/>
      <c r="I100" s="316">
        <v>784</v>
      </c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1060</v>
      </c>
      <c r="F101" s="8"/>
      <c r="G101" s="8">
        <v>180</v>
      </c>
      <c r="H101" s="8"/>
      <c r="I101" s="316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26" t="s">
        <v>18</v>
      </c>
      <c r="G108" s="327"/>
      <c r="H108" s="327"/>
      <c r="I108" s="328"/>
      <c r="J108" s="30">
        <f>G107-J106</f>
        <v>208.20000000000005</v>
      </c>
      <c r="L108" s="7"/>
      <c r="M108" s="8"/>
      <c r="N108" s="8"/>
      <c r="O108" s="8"/>
      <c r="P108" s="8"/>
      <c r="Q108" s="326" t="s">
        <v>18</v>
      </c>
      <c r="R108" s="327"/>
      <c r="S108" s="327"/>
      <c r="T108" s="328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abSelected="1" topLeftCell="J113" zoomScale="115" zoomScaleNormal="115" workbookViewId="0">
      <selection activeCell="L120" sqref="L120:U120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33" t="s">
        <v>24</v>
      </c>
      <c r="D1" s="333"/>
      <c r="E1" s="333"/>
      <c r="N1" s="333" t="s">
        <v>87</v>
      </c>
      <c r="O1" s="333"/>
      <c r="P1" s="33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4" t="s">
        <v>18</v>
      </c>
      <c r="G17" s="335"/>
      <c r="H17" s="335"/>
      <c r="I17" s="336"/>
      <c r="J17" s="30">
        <f>G16-J15</f>
        <v>48.799999999999955</v>
      </c>
      <c r="L17" s="7"/>
      <c r="M17" s="8"/>
      <c r="N17" s="8"/>
      <c r="O17" s="8"/>
      <c r="P17" s="8"/>
      <c r="Q17" s="334" t="s">
        <v>18</v>
      </c>
      <c r="R17" s="335"/>
      <c r="S17" s="335"/>
      <c r="T17" s="336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3" t="s">
        <v>88</v>
      </c>
      <c r="D24" s="333"/>
      <c r="E24" s="333"/>
      <c r="N24" s="333" t="s">
        <v>89</v>
      </c>
      <c r="O24" s="333"/>
      <c r="P24" s="333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4" t="s">
        <v>18</v>
      </c>
      <c r="G40" s="335"/>
      <c r="H40" s="335"/>
      <c r="I40" s="336"/>
      <c r="J40" s="30">
        <f>G39-J38</f>
        <v>8.7999999999999972</v>
      </c>
      <c r="L40" s="7"/>
      <c r="M40" s="8"/>
      <c r="N40" s="8"/>
      <c r="O40" s="8"/>
      <c r="P40" s="8"/>
      <c r="Q40" s="334" t="s">
        <v>18</v>
      </c>
      <c r="R40" s="335"/>
      <c r="S40" s="335"/>
      <c r="T40" s="33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3" t="s">
        <v>97</v>
      </c>
      <c r="D48" s="333"/>
      <c r="E48" s="333"/>
      <c r="N48" s="333" t="s">
        <v>91</v>
      </c>
      <c r="O48" s="333"/>
      <c r="P48" s="33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4" t="s">
        <v>18</v>
      </c>
      <c r="G64" s="335"/>
      <c r="H64" s="335"/>
      <c r="I64" s="336"/>
      <c r="J64" s="30">
        <f>G63-J62</f>
        <v>35</v>
      </c>
      <c r="L64" s="7"/>
      <c r="M64" s="8"/>
      <c r="N64" s="8"/>
      <c r="O64" s="8"/>
      <c r="P64" s="8"/>
      <c r="Q64" s="334" t="s">
        <v>18</v>
      </c>
      <c r="R64" s="335"/>
      <c r="S64" s="335"/>
      <c r="T64" s="33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3" t="s">
        <v>92</v>
      </c>
      <c r="D71" s="333"/>
      <c r="E71" s="333"/>
      <c r="N71" s="333" t="s">
        <v>93</v>
      </c>
      <c r="O71" s="333"/>
      <c r="P71" s="33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4" t="s">
        <v>18</v>
      </c>
      <c r="G87" s="335"/>
      <c r="H87" s="335"/>
      <c r="I87" s="336"/>
      <c r="J87" s="30">
        <f>G86-J85</f>
        <v>17.599999999999994</v>
      </c>
      <c r="L87" s="7"/>
      <c r="M87" s="8"/>
      <c r="N87" s="8"/>
      <c r="O87" s="8"/>
      <c r="P87" s="8"/>
      <c r="Q87" s="334" t="s">
        <v>18</v>
      </c>
      <c r="R87" s="335"/>
      <c r="S87" s="335"/>
      <c r="T87" s="33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3" t="s">
        <v>94</v>
      </c>
      <c r="D95" s="333"/>
      <c r="E95" s="333"/>
      <c r="N95" s="333" t="s">
        <v>99</v>
      </c>
      <c r="O95" s="333"/>
      <c r="P95" s="33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4" t="s">
        <v>18</v>
      </c>
      <c r="G111" s="335"/>
      <c r="H111" s="335"/>
      <c r="I111" s="336"/>
      <c r="J111" s="30">
        <f>G110-J109</f>
        <v>8.5999999999999943</v>
      </c>
      <c r="L111" s="7"/>
      <c r="M111" s="8"/>
      <c r="N111" s="8"/>
      <c r="O111" s="8"/>
      <c r="P111" s="8"/>
      <c r="Q111" s="334" t="s">
        <v>18</v>
      </c>
      <c r="R111" s="335"/>
      <c r="S111" s="335"/>
      <c r="T111" s="33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3" t="s">
        <v>100</v>
      </c>
      <c r="D118" s="333"/>
      <c r="E118" s="333"/>
      <c r="N118" s="333" t="s">
        <v>0</v>
      </c>
      <c r="O118" s="333"/>
      <c r="P118" s="33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5">
        <v>765</v>
      </c>
      <c r="J120" s="8">
        <v>110</v>
      </c>
      <c r="L120" s="7">
        <v>45265</v>
      </c>
      <c r="M120" s="8" t="s">
        <v>689</v>
      </c>
      <c r="N120" s="8" t="s">
        <v>144</v>
      </c>
      <c r="O120" s="8" t="s">
        <v>37</v>
      </c>
      <c r="P120" s="8" t="s">
        <v>823</v>
      </c>
      <c r="Q120" s="8">
        <v>67250</v>
      </c>
      <c r="R120" s="8">
        <v>120</v>
      </c>
      <c r="S120" s="8"/>
      <c r="T120" s="31">
        <v>801</v>
      </c>
      <c r="U120" s="8">
        <v>110</v>
      </c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5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1061</v>
      </c>
      <c r="F122" s="8">
        <v>47905</v>
      </c>
      <c r="G122" s="8">
        <v>120</v>
      </c>
      <c r="H122" s="8"/>
      <c r="I122" s="305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>
        <v>782</v>
      </c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>
        <v>782</v>
      </c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>
        <v>45260</v>
      </c>
      <c r="B125" s="8" t="s">
        <v>777</v>
      </c>
      <c r="C125" s="8" t="s">
        <v>139</v>
      </c>
      <c r="D125" s="8" t="s">
        <v>409</v>
      </c>
      <c r="E125" s="8" t="s">
        <v>929</v>
      </c>
      <c r="F125" s="8">
        <v>67182</v>
      </c>
      <c r="G125" s="8">
        <v>120</v>
      </c>
      <c r="H125" s="8"/>
      <c r="I125" s="31">
        <v>782</v>
      </c>
      <c r="J125" s="8">
        <v>110</v>
      </c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720</v>
      </c>
      <c r="H132" s="13"/>
      <c r="I132" s="32"/>
      <c r="J132" s="13">
        <f>SUM(J120:J131)</f>
        <v>660</v>
      </c>
      <c r="L132" s="7"/>
      <c r="M132" s="8"/>
      <c r="N132" s="8"/>
      <c r="O132" s="8"/>
      <c r="P132" s="8"/>
      <c r="Q132" s="12" t="s">
        <v>14</v>
      </c>
      <c r="R132" s="13">
        <f>SUM(R120:R131)</f>
        <v>120</v>
      </c>
      <c r="S132" s="13"/>
      <c r="T132" s="32"/>
      <c r="U132" s="13">
        <f>SUM(U120:U131)</f>
        <v>110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712.8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118.8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4" t="s">
        <v>18</v>
      </c>
      <c r="G134" s="335"/>
      <c r="H134" s="335"/>
      <c r="I134" s="336"/>
      <c r="J134" s="30">
        <f>G133-J132</f>
        <v>52.799999999999955</v>
      </c>
      <c r="L134" s="7"/>
      <c r="M134" s="8"/>
      <c r="N134" s="8"/>
      <c r="O134" s="8"/>
      <c r="P134" s="8"/>
      <c r="Q134" s="334" t="s">
        <v>18</v>
      </c>
      <c r="R134" s="335"/>
      <c r="S134" s="335"/>
      <c r="T134" s="336"/>
      <c r="U134" s="30">
        <f>R133-U132</f>
        <v>8.7999999999999972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2023-12-11T16:49:00Z</cp:lastPrinted>
  <dcterms:created xsi:type="dcterms:W3CDTF">2022-12-25T20:49:22Z</dcterms:created>
  <dcterms:modified xsi:type="dcterms:W3CDTF">2023-12-11T17:14:11Z</dcterms:modified>
</cp:coreProperties>
</file>