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B8B4D0CE-9447-4676-AD9E-DD8BE3B69584}" xr6:coauthVersionLast="47" xr6:coauthVersionMax="47" xr10:uidLastSave="{00000000-0000-0000-0000-000000000000}"/>
  <bookViews>
    <workbookView xWindow="-120" yWindow="-120" windowWidth="20730" windowHeight="11040" tabRatio="56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00" i="6" l="1"/>
  <c r="C794" i="5"/>
  <c r="C798" i="4"/>
  <c r="C761" i="13"/>
  <c r="C804" i="22"/>
  <c r="C825" i="3"/>
  <c r="C791" i="2"/>
  <c r="C817" i="1"/>
  <c r="S826" i="1"/>
  <c r="S808" i="6"/>
  <c r="S769" i="13"/>
  <c r="S805" i="4"/>
  <c r="S832" i="3"/>
  <c r="S799" i="2"/>
  <c r="S804" i="5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15" i="23"/>
  <c r="H214" i="23"/>
  <c r="H213" i="23"/>
  <c r="H212" i="23"/>
  <c r="H211" i="23"/>
  <c r="H210" i="23"/>
  <c r="H209" i="23"/>
  <c r="H208" i="23"/>
  <c r="H207" i="23"/>
  <c r="H206" i="23"/>
  <c r="H205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8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980" i="22" s="1"/>
  <c r="X933" i="22"/>
  <c r="C518" i="19"/>
  <c r="C530" i="19" s="1"/>
  <c r="C513" i="19" s="1"/>
  <c r="C514" i="19" s="1"/>
  <c r="Y518" i="19" s="1"/>
  <c r="Y530" i="19" s="1"/>
  <c r="Y513" i="19" s="1"/>
  <c r="X470" i="19"/>
  <c r="Y390" i="16"/>
  <c r="Y983" i="22" l="1"/>
  <c r="Y1002" i="22" s="1"/>
  <c r="Y979" i="22" s="1"/>
  <c r="C1020" i="22"/>
  <c r="C1023" i="22" s="1"/>
  <c r="Y975" i="22"/>
  <c r="Y978" i="22" s="1"/>
  <c r="B981" i="22"/>
  <c r="X983" i="22"/>
  <c r="Y980" i="22"/>
  <c r="C1029" i="22" s="1"/>
  <c r="C1048" i="22" s="1"/>
  <c r="C1024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B1027" i="22"/>
  <c r="X1029" i="22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/>
  <c r="X622" i="13" s="1"/>
  <c r="C657" i="13"/>
  <c r="C660" i="13" s="1"/>
  <c r="C662" i="13" s="1"/>
  <c r="B663" i="13" l="1"/>
  <c r="Y657" i="13"/>
  <c r="Y660" i="13" s="1"/>
  <c r="C703" i="13"/>
  <c r="Y665" i="13"/>
  <c r="Y682" i="13" s="1"/>
  <c r="Y661" i="13" s="1"/>
  <c r="X665" i="13"/>
  <c r="Y662" i="13" l="1"/>
  <c r="X663" i="13" s="1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8" i="5"/>
  <c r="Y1020" i="5" s="1"/>
  <c r="R1028" i="5"/>
  <c r="C1020" i="5" s="1"/>
  <c r="AD1026" i="5"/>
  <c r="Y1011" i="5" s="1"/>
  <c r="H1026" i="5"/>
  <c r="C1011" i="5" s="1"/>
  <c r="AN983" i="5"/>
  <c r="Y974" i="5" s="1"/>
  <c r="R983" i="5"/>
  <c r="C974" i="5" s="1"/>
  <c r="AD981" i="5"/>
  <c r="Y966" i="5" s="1"/>
  <c r="H981" i="5"/>
  <c r="C966" i="5" s="1"/>
  <c r="B973" i="5"/>
  <c r="AN935" i="5"/>
  <c r="Y927" i="5" s="1"/>
  <c r="R935" i="5"/>
  <c r="C927" i="5" s="1"/>
  <c r="AD933" i="5"/>
  <c r="Y918" i="5" s="1"/>
  <c r="H933" i="5"/>
  <c r="C918" i="5" s="1"/>
  <c r="AN890" i="5"/>
  <c r="Y881" i="5" s="1"/>
  <c r="R890" i="5"/>
  <c r="C881" i="5" s="1"/>
  <c r="AD888" i="5"/>
  <c r="Y873" i="5" s="1"/>
  <c r="H888" i="5"/>
  <c r="C873" i="5" s="1"/>
  <c r="B880" i="5"/>
  <c r="AN841" i="5"/>
  <c r="Y833" i="5" s="1"/>
  <c r="R841" i="5"/>
  <c r="C833" i="5" s="1"/>
  <c r="AD839" i="5"/>
  <c r="Y824" i="5" s="1"/>
  <c r="H839" i="5"/>
  <c r="C824" i="5" s="1"/>
  <c r="AN796" i="5"/>
  <c r="Y787" i="5" s="1"/>
  <c r="R796" i="5"/>
  <c r="C787" i="5" s="1"/>
  <c r="AD794" i="5"/>
  <c r="Y779" i="5" s="1"/>
  <c r="H794" i="5"/>
  <c r="C779" i="5" s="1"/>
  <c r="B786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C58" i="8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78" i="7" l="1"/>
  <c r="B424" i="7"/>
  <c r="Y426" i="7"/>
  <c r="Y445" i="7" s="1"/>
  <c r="Y421" i="7" s="1"/>
  <c r="Y422" i="7" s="1"/>
  <c r="C477" i="7" s="1"/>
  <c r="C496" i="7" s="1"/>
  <c r="C473" i="7" s="1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 s="1"/>
  <c r="Y402" i="2" s="1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406" i="2" l="1"/>
  <c r="X408" i="2"/>
  <c r="Y408" i="2"/>
  <c r="Y423" i="2" s="1"/>
  <c r="Y403" i="2" s="1"/>
  <c r="Y404" i="2" s="1"/>
  <c r="B523" i="7"/>
  <c r="X475" i="7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66" i="8" l="1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91" i="4" l="1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2" i="4" l="1"/>
  <c r="Y485" i="4" s="1"/>
  <c r="X491" i="4"/>
  <c r="Y491" i="4"/>
  <c r="Y504" i="4" s="1"/>
  <c r="Y486" i="4" s="1"/>
  <c r="Y487" i="4"/>
  <c r="X488" i="4" s="1"/>
  <c r="X444" i="2"/>
  <c r="Y436" i="2"/>
  <c r="Y439" i="2" s="1"/>
  <c r="B442" i="2"/>
  <c r="Y444" i="2"/>
  <c r="Y458" i="2" s="1"/>
  <c r="Y440" i="2" s="1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 s="1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B565" i="2" l="1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56" i="2" l="1"/>
  <c r="Y559" i="2" s="1"/>
  <c r="X565" i="2"/>
  <c r="B563" i="2"/>
  <c r="Y565" i="2"/>
  <c r="Y582" i="2" s="1"/>
  <c r="Y560" i="2" s="1"/>
  <c r="Y561" i="2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6" i="5"/>
  <c r="C805" i="5" s="1"/>
  <c r="C782" i="5" s="1"/>
  <c r="C947" i="11"/>
  <c r="C950" i="11" s="1"/>
  <c r="C952" i="11" s="1"/>
  <c r="C781" i="5"/>
  <c r="X904" i="11"/>
  <c r="Y816" i="8"/>
  <c r="Y835" i="8" s="1"/>
  <c r="Y812" i="8" s="1"/>
  <c r="Y808" i="8"/>
  <c r="Y811" i="8" s="1"/>
  <c r="C853" i="8"/>
  <c r="C856" i="8" s="1"/>
  <c r="X816" i="8"/>
  <c r="B814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3" i="5"/>
  <c r="X786" i="5" s="1"/>
  <c r="Y813" i="8"/>
  <c r="X81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48" i="6" l="1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6" i="5"/>
  <c r="Y805" i="5" s="1"/>
  <c r="Y782" i="5" s="1"/>
  <c r="Y778" i="5"/>
  <c r="Y781" i="5" s="1"/>
  <c r="B784" i="5"/>
  <c r="C823" i="5"/>
  <c r="C826" i="5" s="1"/>
  <c r="C862" i="8"/>
  <c r="C881" i="8" s="1"/>
  <c r="C857" i="8" s="1"/>
  <c r="C858" i="8" s="1"/>
  <c r="B860" i="8" s="1"/>
  <c r="B862" i="8"/>
  <c r="X853" i="7"/>
  <c r="B901" i="7"/>
  <c r="Y901" i="7"/>
  <c r="Y920" i="7" s="1"/>
  <c r="Y896" i="7" s="1"/>
  <c r="B899" i="7"/>
  <c r="Y892" i="7"/>
  <c r="Y895" i="7" s="1"/>
  <c r="X901" i="7"/>
  <c r="Y952" i="11"/>
  <c r="C744" i="6" l="1"/>
  <c r="X748" i="6" s="1"/>
  <c r="Y748" i="6"/>
  <c r="Y764" i="6" s="1"/>
  <c r="Y743" i="6" s="1"/>
  <c r="B746" i="6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3" i="5"/>
  <c r="B832" i="5" s="1"/>
  <c r="Y853" i="8"/>
  <c r="Y856" i="8" s="1"/>
  <c r="X862" i="8"/>
  <c r="Y897" i="7"/>
  <c r="C941" i="7" s="1"/>
  <c r="C944" i="7" s="1"/>
  <c r="C1001" i="11"/>
  <c r="C1020" i="11" s="1"/>
  <c r="C996" i="11" s="1"/>
  <c r="C997" i="11" s="1"/>
  <c r="X953" i="11"/>
  <c r="B1001" i="11"/>
  <c r="Y744" i="6" l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4" i="5"/>
  <c r="C832" i="5"/>
  <c r="C851" i="5" s="1"/>
  <c r="C827" i="5" s="1"/>
  <c r="C828" i="5" s="1"/>
  <c r="Y832" i="5" s="1"/>
  <c r="Y851" i="5" s="1"/>
  <c r="Y827" i="5" s="1"/>
  <c r="X898" i="7"/>
  <c r="Y1001" i="11"/>
  <c r="Y1020" i="11" s="1"/>
  <c r="Y996" i="11" s="1"/>
  <c r="B999" i="11"/>
  <c r="Y992" i="11"/>
  <c r="X1001" i="11"/>
  <c r="X745" i="6" l="1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3" i="5"/>
  <c r="Y826" i="5" s="1"/>
  <c r="Y828" i="5" s="1"/>
  <c r="C880" i="5" s="1"/>
  <c r="C899" i="5" s="1"/>
  <c r="C876" i="5" s="1"/>
  <c r="X832" i="5"/>
  <c r="B830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775" i="2" l="1"/>
  <c r="C778" i="2" s="1"/>
  <c r="C783" i="2"/>
  <c r="C802" i="2" s="1"/>
  <c r="C779" i="2" s="1"/>
  <c r="Y789" i="6"/>
  <c r="X790" i="6" s="1"/>
  <c r="C907" i="8"/>
  <c r="Y902" i="8" s="1"/>
  <c r="Y905" i="8" s="1"/>
  <c r="X736" i="2"/>
  <c r="B838" i="6"/>
  <c r="Y503" i="1"/>
  <c r="Y509" i="1"/>
  <c r="Y525" i="1" s="1"/>
  <c r="Y504" i="1" s="1"/>
  <c r="B507" i="1"/>
  <c r="X910" i="8"/>
  <c r="C947" i="8"/>
  <c r="C950" i="8" s="1"/>
  <c r="C872" i="5"/>
  <c r="C875" i="5" s="1"/>
  <c r="C877" i="5" s="1"/>
  <c r="X880" i="5" s="1"/>
  <c r="X829" i="5"/>
  <c r="C995" i="7"/>
  <c r="C1014" i="7" s="1"/>
  <c r="C990" i="7" s="1"/>
  <c r="C991" i="7" s="1"/>
  <c r="X947" i="7"/>
  <c r="B995" i="7"/>
  <c r="C1040" i="11"/>
  <c r="C1043" i="11" s="1"/>
  <c r="C1045" i="11" s="1"/>
  <c r="X998" i="11"/>
  <c r="C838" i="6" l="1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7" i="5"/>
  <c r="C920" i="5" s="1"/>
  <c r="Y872" i="5"/>
  <c r="Y875" i="5" s="1"/>
  <c r="Y880" i="5"/>
  <c r="Y899" i="5" s="1"/>
  <c r="Y876" i="5" s="1"/>
  <c r="B878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838" i="6" l="1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7" i="5"/>
  <c r="C926" i="5" s="1"/>
  <c r="C945" i="5" s="1"/>
  <c r="C921" i="5" s="1"/>
  <c r="C922" i="5" s="1"/>
  <c r="Y926" i="5" s="1"/>
  <c r="Y945" i="5" s="1"/>
  <c r="Y921" i="5" s="1"/>
  <c r="C551" i="1"/>
  <c r="C554" i="1" s="1"/>
  <c r="C556" i="1" s="1"/>
  <c r="X506" i="1"/>
  <c r="C1042" i="7"/>
  <c r="C1061" i="7" s="1"/>
  <c r="C1038" i="7" s="1"/>
  <c r="Y989" i="7"/>
  <c r="Y991" i="7" s="1"/>
  <c r="Y1045" i="11"/>
  <c r="Y780" i="2" l="1"/>
  <c r="X781" i="2" s="1"/>
  <c r="Y947" i="8"/>
  <c r="C1003" i="8" s="1"/>
  <c r="C1022" i="8" s="1"/>
  <c r="C999" i="8" s="1"/>
  <c r="Y956" i="8"/>
  <c r="Y975" i="8" s="1"/>
  <c r="Y951" i="8" s="1"/>
  <c r="X956" i="8"/>
  <c r="X878" i="5"/>
  <c r="X835" i="6"/>
  <c r="C878" i="6"/>
  <c r="C881" i="6" s="1"/>
  <c r="C886" i="6"/>
  <c r="C905" i="6" s="1"/>
  <c r="C882" i="6" s="1"/>
  <c r="B926" i="5"/>
  <c r="Y950" i="8"/>
  <c r="Y917" i="5"/>
  <c r="C973" i="5" s="1"/>
  <c r="C992" i="5" s="1"/>
  <c r="C969" i="5" s="1"/>
  <c r="X926" i="5"/>
  <c r="B924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29" i="2" l="1"/>
  <c r="C848" i="2" s="1"/>
  <c r="C824" i="2" s="1"/>
  <c r="C825" i="2" s="1"/>
  <c r="X829" i="2" s="1"/>
  <c r="B829" i="2"/>
  <c r="Y952" i="8"/>
  <c r="X953" i="8" s="1"/>
  <c r="C883" i="6"/>
  <c r="Y920" i="5"/>
  <c r="Y922" i="5" s="1"/>
  <c r="C965" i="5" s="1"/>
  <c r="C968" i="5" s="1"/>
  <c r="C970" i="5" s="1"/>
  <c r="Y965" i="5" s="1"/>
  <c r="Y968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B827" i="2" l="1"/>
  <c r="Y820" i="2"/>
  <c r="Y823" i="2" s="1"/>
  <c r="Y829" i="2"/>
  <c r="Y848" i="2" s="1"/>
  <c r="Y824" i="2" s="1"/>
  <c r="Y825" i="2" s="1"/>
  <c r="C995" i="8"/>
  <c r="C998" i="8" s="1"/>
  <c r="C1000" i="8" s="1"/>
  <c r="Y1003" i="8" s="1"/>
  <c r="Y1022" i="8" s="1"/>
  <c r="Y999" i="8" s="1"/>
  <c r="B1001" i="8"/>
  <c r="X1003" i="8"/>
  <c r="Y995" i="8"/>
  <c r="Y998" i="8" s="1"/>
  <c r="Y1000" i="8" s="1"/>
  <c r="X1001" i="8" s="1"/>
  <c r="C1040" i="8"/>
  <c r="C1043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3" i="5"/>
  <c r="B971" i="5"/>
  <c r="C1010" i="5"/>
  <c r="C1013" i="5" s="1"/>
  <c r="Y973" i="5"/>
  <c r="Y992" i="5" s="1"/>
  <c r="Y969" i="5" s="1"/>
  <c r="Y970" i="5" s="1"/>
  <c r="X973" i="5"/>
  <c r="B595" i="1"/>
  <c r="X557" i="1"/>
  <c r="Y1090" i="11"/>
  <c r="X1091" i="11" s="1"/>
  <c r="Y1039" i="7"/>
  <c r="C877" i="2" l="1"/>
  <c r="C896" i="2" s="1"/>
  <c r="C873" i="2" s="1"/>
  <c r="X826" i="2"/>
  <c r="C869" i="2"/>
  <c r="C872" i="2" s="1"/>
  <c r="C874" i="2" s="1"/>
  <c r="Y869" i="2" s="1"/>
  <c r="Y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9" i="5"/>
  <c r="C1038" i="5" s="1"/>
  <c r="C1014" i="5" s="1"/>
  <c r="C1015" i="5" s="1"/>
  <c r="X971" i="5"/>
  <c r="B1019" i="5"/>
  <c r="C1088" i="7"/>
  <c r="C1107" i="7" s="1"/>
  <c r="C1083" i="7" s="1"/>
  <c r="C1084" i="7" s="1"/>
  <c r="X1040" i="7"/>
  <c r="B1088" i="7"/>
  <c r="X877" i="2" l="1"/>
  <c r="C914" i="2"/>
  <c r="C917" i="2" s="1"/>
  <c r="B875" i="2"/>
  <c r="Y877" i="2"/>
  <c r="Y896" i="2" s="1"/>
  <c r="Y873" i="2" s="1"/>
  <c r="Y874" i="2" s="1"/>
  <c r="X875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9" i="5"/>
  <c r="Y1038" i="5" s="1"/>
  <c r="Y1014" i="5" s="1"/>
  <c r="Y1010" i="5"/>
  <c r="Y1013" i="5" s="1"/>
  <c r="B1017" i="5"/>
  <c r="X1019" i="5"/>
  <c r="Y1088" i="7"/>
  <c r="Y1107" i="7" s="1"/>
  <c r="Y1083" i="7" s="1"/>
  <c r="B1086" i="7"/>
  <c r="Y1079" i="7"/>
  <c r="Y1082" i="7" s="1"/>
  <c r="X1088" i="7"/>
  <c r="B923" i="2" l="1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5" i="5"/>
  <c r="X1016" i="5" s="1"/>
  <c r="Y1084" i="7"/>
  <c r="X1085" i="7" s="1"/>
  <c r="B921" i="2" l="1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C962" i="2"/>
  <c r="C965" i="2" s="1"/>
  <c r="C967" i="2" s="1"/>
  <c r="Y970" i="2" s="1"/>
  <c r="Y989" i="2" s="1"/>
  <c r="Y966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X970" i="2" l="1"/>
  <c r="B968" i="2"/>
  <c r="Y962" i="2"/>
  <c r="Y965" i="2" s="1"/>
  <c r="Y967" i="2" s="1"/>
  <c r="X968" i="2" s="1"/>
  <c r="C1007" i="2"/>
  <c r="C1010" i="2" s="1"/>
  <c r="Y637" i="1"/>
  <c r="Y971" i="6"/>
  <c r="Y974" i="6" s="1"/>
  <c r="B977" i="6"/>
  <c r="Y979" i="6"/>
  <c r="Y998" i="6" s="1"/>
  <c r="Y975" i="6" s="1"/>
  <c r="X979" i="6"/>
  <c r="C1016" i="2" l="1"/>
  <c r="C1035" i="2" s="1"/>
  <c r="C1011" i="2" s="1"/>
  <c r="C1012" i="2" s="1"/>
  <c r="Y1016" i="2" s="1"/>
  <c r="Y1035" i="2" s="1"/>
  <c r="Y1011" i="2" s="1"/>
  <c r="B1016" i="2"/>
  <c r="B681" i="1"/>
  <c r="C672" i="1"/>
  <c r="C675" i="1" s="1"/>
  <c r="X638" i="1"/>
  <c r="C681" i="1"/>
  <c r="C700" i="1" s="1"/>
  <c r="C676" i="1" s="1"/>
  <c r="Y976" i="6"/>
  <c r="X977" i="6" s="1"/>
  <c r="Y1007" i="2" l="1"/>
  <c r="Y1010" i="2" s="1"/>
  <c r="Y1012" i="2" s="1"/>
  <c r="X1013" i="2" s="1"/>
  <c r="B1014" i="2"/>
  <c r="X1016" i="2"/>
  <c r="C677" i="1"/>
  <c r="C1025" i="6"/>
  <c r="C1044" i="6" s="1"/>
  <c r="C1020" i="6" s="1"/>
  <c r="C1021" i="6" s="1"/>
  <c r="B1023" i="6" s="1"/>
  <c r="B1025" i="6"/>
  <c r="Y681" i="1" l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/>
  <c r="X901" i="1"/>
  <c r="C949" i="1"/>
  <c r="C968" i="1" s="1"/>
  <c r="C944" i="1" s="1"/>
  <c r="C945" i="1" s="1"/>
  <c r="B947" i="1" s="1"/>
  <c r="C242" i="3"/>
  <c r="C244" i="3" s="1"/>
  <c r="Y239" i="3" s="1"/>
  <c r="X949" i="1" l="1"/>
  <c r="Y940" i="1"/>
  <c r="Y943" i="1" s="1"/>
  <c r="Y949" i="1"/>
  <c r="Y968" i="1" s="1"/>
  <c r="Y944" i="1" s="1"/>
  <c r="B246" i="3"/>
  <c r="Y248" i="3"/>
  <c r="Y267" i="3" s="1"/>
  <c r="Y243" i="3" s="1"/>
  <c r="X248" i="3"/>
  <c r="Y242" i="3"/>
  <c r="Y945" i="1" l="1"/>
  <c r="C988" i="1" s="1"/>
  <c r="C991" i="1" s="1"/>
  <c r="C996" i="1"/>
  <c r="C1015" i="1" s="1"/>
  <c r="C992" i="1" s="1"/>
  <c r="Y244" i="3"/>
  <c r="C294" i="3" s="1"/>
  <c r="C313" i="3" s="1"/>
  <c r="C290" i="3" s="1"/>
  <c r="X946" i="1" l="1"/>
  <c r="C993" i="1"/>
  <c r="B994" i="1" s="1"/>
  <c r="C286" i="3"/>
  <c r="C289" i="3" s="1"/>
  <c r="C291" i="3" s="1"/>
  <c r="X294" i="3" s="1"/>
  <c r="X245" i="3"/>
  <c r="C1033" i="1" l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B815" i="3"/>
  <c r="Y817" i="3"/>
  <c r="Y836" i="3" s="1"/>
  <c r="Y813" i="3" s="1"/>
  <c r="X817" i="3"/>
  <c r="Y814" i="3" l="1"/>
  <c r="X815" i="3" s="1"/>
  <c r="B863" i="3"/>
  <c r="C863" i="3" l="1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/>
  <c r="C903" i="3" s="1"/>
  <c r="C906" i="3" s="1"/>
  <c r="X860" i="3" l="1"/>
  <c r="C911" i="3"/>
  <c r="C930" i="3" s="1"/>
  <c r="C907" i="3" s="1"/>
  <c r="C908" i="3" s="1"/>
  <c r="Y903" i="3" l="1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C930" i="4"/>
  <c r="C949" i="4" s="1"/>
  <c r="C925" i="4" s="1"/>
  <c r="C926" i="4" s="1"/>
  <c r="X930" i="4" s="1"/>
  <c r="B930" i="4"/>
  <c r="Y921" i="4" l="1"/>
  <c r="C977" i="4" s="1"/>
  <c r="C996" i="4" s="1"/>
  <c r="C973" i="4" s="1"/>
  <c r="Y930" i="4"/>
  <c r="Y949" i="4" s="1"/>
  <c r="Y925" i="4" s="1"/>
  <c r="B928" i="4"/>
  <c r="Y924" i="4" l="1"/>
  <c r="Y926" i="4" s="1"/>
  <c r="C969" i="4" s="1"/>
  <c r="C972" i="4" s="1"/>
  <c r="C974" i="4" s="1"/>
  <c r="X927" i="4" l="1"/>
  <c r="C1014" i="4"/>
  <c r="C1017" i="4" s="1"/>
  <c r="B975" i="4"/>
  <c r="Y969" i="4"/>
  <c r="Y972" i="4" s="1"/>
  <c r="Y977" i="4"/>
  <c r="Y996" i="4" s="1"/>
  <c r="Y973" i="4" s="1"/>
  <c r="X977" i="4"/>
  <c r="Y974" i="4" l="1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 s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<sst xmlns="http://schemas.openxmlformats.org/spreadsheetml/2006/main" count="28387" uniqueCount="1510">
  <si>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</si>
  <si>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</si>
  <si>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</si>
  <si>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</si>
  <si>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</si>
  <si>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</si>
  <si>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</si>
  <si>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</si>
  <si>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</si>
  <si>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</si>
  <si>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</si>
  <si>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</si>
  <si>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</si>
  <si>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</si>
  <si>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</si>
  <si>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</si>
  <si>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</si>
  <si>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</si>
  <si>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</si>
  <si>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</si>
  <si>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</si>
  <si>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</si>
  <si>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</si>
  <si>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</si>
  <si>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</si>
  <si>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</si>
  <si>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</si>
  <si>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</si>
  <si>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</si>
  <si>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</si>
  <si>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</si>
  <si>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</si>
  <si>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</si>
  <si>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</si>
  <si>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</si>
  <si>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</si>
  <si>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</si>
  <si>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</si>
  <si>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</si>
  <si>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</si>
  <si>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</si>
  <si>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</si>
  <si>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</si>
  <si>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</si>
  <si>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</si>
  <si>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</si>
  <si>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</si>
  <si>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</si>
  <si>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</si>
  <si>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</si>
  <si>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</si>
  <si>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</si>
  <si>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</si>
  <si>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</si>
  <si>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</si>
  <si>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</si>
  <si>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</si>
  <si>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</si>
  <si>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</si>
  <si>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</si>
  <si>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</si>
  <si>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</si>
  <si>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</si>
  <si>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</si>
  <si>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</si>
  <si>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</si>
  <si>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</si>
  <si>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</si>
  <si>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</si>
  <si>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</si>
  <si>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</si>
  <si>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</si>
  <si>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</si>
  <si>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</si>
  <si>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</si>
  <si>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</si>
  <si>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</si>
  <si>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</si>
  <si>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</si>
  <si>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</si>
  <si>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</si>
  <si>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</si>
  <si>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</si>
  <si>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</si>
  <si>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</si>
  <si>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</si>
  <si>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</si>
  <si>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</si>
  <si>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</si>
  <si>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</si>
  <si>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</si>
  <si>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</si>
  <si>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</si>
  <si>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</si>
  <si>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</si>
  <si>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</si>
  <si>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</si>
  <si>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</si>
  <si>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</si>
  <si>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</si>
  <si>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</si>
  <si>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</si>
  <si>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</si>
  <si>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</si>
  <si>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</si>
  <si>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</si>
  <si>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</si>
  <si>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</si>
  <si>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</si>
  <si>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</si>
  <si>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</si>
  <si>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</si>
  <si>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</si>
  <si>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</si>
  <si>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</si>
  <si>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</si>
  <si>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</si>
  <si>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</si>
  <si>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</si>
  <si>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</si>
  <si>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</si>
  <si>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</si>
  <si>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</si>
  <si>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</si>
  <si>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</si>
  <si>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</si>
  <si>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</si>
  <si>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</si>
  <si>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</si>
  <si>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</si>
  <si>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</si>
  <si>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</si>
  <si>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</si>
  <si>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</si>
  <si>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</si>
  <si>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</si>
  <si>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</si>
  <si>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</si>
  <si>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</si>
  <si>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</si>
  <si>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</si>
  <si>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</si>
  <si>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</si>
  <si>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</si>
  <si>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</si>
  <si>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</si>
  <si>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</si>
  <si>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</si>
  <si>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</si>
  <si>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</si>
  <si>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</si>
  <si>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</si>
  <si>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</si>
  <si>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</si>
  <si>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</si>
  <si>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</si>
  <si>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</si>
  <si>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</si>
  <si>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</si>
  <si>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</si>
  <si>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</si>
  <si>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</si>
  <si>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</si>
  <si>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</si>
  <si>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</si>
  <si>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</si>
  <si>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</si>
  <si>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</si>
  <si>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</si>
  <si>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</si>
  <si>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</si>
  <si>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</si>
  <si>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</si>
  <si>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</si>
  <si>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</si>
  <si>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</si>
  <si>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</si>
  <si>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</si>
  <si>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</si>
  <si>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</si>
  <si>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</si>
  <si>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</si>
  <si>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</si>
  <si>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</si>
  <si>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</si>
  <si>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</si>
  <si>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</si>
  <si>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</si>
  <si>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</si>
  <si>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</si>
  <si>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</si>
  <si>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</si>
  <si>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</si>
  <si>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</si>
  <si>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</si>
  <si>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</si>
  <si>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</si>
  <si>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</si>
  <si>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</si>
  <si>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</si>
  <si>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</si>
  <si>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</si>
  <si>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</si>
  <si>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</si>
  <si>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</si>
  <si>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</si>
  <si>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</si>
  <si>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</si>
  <si>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</si>
  <si>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</si>
  <si>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</si>
  <si>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</si>
  <si>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</si>
  <si>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</si>
  <si>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</si>
  <si>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</si>
  <si>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</si>
  <si>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</si>
  <si>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</si>
  <si>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</si>
  <si>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</si>
  <si>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</si>
  <si>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</si>
  <si>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</si>
  <si>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</si>
  <si>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</si>
  <si>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</si>
  <si>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</si>
  <si>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</si>
  <si>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</si>
  <si>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</si>
  <si>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</si>
  <si>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</si>
  <si>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</si>
  <si>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</si>
  <si>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</si>
  <si>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</si>
  <si>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</si>
  <si>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</si>
  <si>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</si>
  <si>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</si>
  <si>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</si>
  <si>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</si>
  <si>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</si>
  <si>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</si>
  <si>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</si>
  <si>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</si>
  <si>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</si>
  <si>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</si>
  <si>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</si>
  <si>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</si>
  <si>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</si>
  <si>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</si>
  <si>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</si>
  <si>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</si>
  <si>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</si>
  <si>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</si>
  <si>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</si>
  <si>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</si>
  <si>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</si>
  <si>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</si>
  <si>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</si>
  <si>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</si>
  <si>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</si>
  <si>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</si>
  <si>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</si>
  <si>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</si>
  <si>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</si>
  <si>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</si>
  <si>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</si>
  <si>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</si>
  <si>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</si>
  <si>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</si>
  <si>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</si>
  <si>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</si>
  <si>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</si>
  <si>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</si>
  <si>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</si>
  <si>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</si>
  <si>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</si>
  <si>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</si>
  <si>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</si>
  <si>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</si>
  <si>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</si>
  <si>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</si>
  <si>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</si>
  <si>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</si>
  <si>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</si>
  <si>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</si>
  <si>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</si>
  <si>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</si>
  <si>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</si>
  <si>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</si>
  <si>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</si>
  <si>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</si>
  <si>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</si>
  <si>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</si>
  <si>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</si>
  <si>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</si>
  <si>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</si>
  <si>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</si>
  <si>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</si>
  <si>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</si>
  <si>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</si>
  <si>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</si>
  <si>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</si>
  <si>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</si>
  <si>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</si>
  <si>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</si>
  <si>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</si>
  <si>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</si>
  <si>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</si>
  <si>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</si>
  <si>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</si>
  <si>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</si>
  <si>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</si>
  <si>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</si>
  <si>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</si>
  <si>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</si>
  <si>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</si>
  <si>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</si>
  <si>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</si>
  <si>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</si>
  <si>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</si>
  <si>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</si>
  <si>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</si>
  <si>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</si>
  <si>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</si>
  <si>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</si>
  <si>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</si>
  <si>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</si>
  <si>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</si>
  <si>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</si>
  <si>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</si>
  <si>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</si>
  <si>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</si>
  <si>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</si>
  <si>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</si>
  <si>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</si>
  <si>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</si>
  <si>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</si>
  <si>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</si>
  <si>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</si>
  <si>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</si>
  <si>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</si>
  <si>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</si>
  <si>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</si>
  <si>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</si>
  <si>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</si>
  <si>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</si>
  <si>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</si>
  <si>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</si>
  <si>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</si>
  <si>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</si>
  <si>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</si>
  <si>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</si>
  <si>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</si>
  <si>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</si>
  <si>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</si>
  <si>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</si>
  <si>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</si>
  <si>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</si>
  <si>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</si>
  <si>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</si>
  <si>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</si>
  <si>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</si>
  <si>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</si>
  <si>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</si>
  <si>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</si>
  <si>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</si>
  <si>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</si>
  <si>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</si>
  <si>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</si>
  <si>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</si>
  <si>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</si>
  <si>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</si>
  <si>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</si>
  <si>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</si>
  <si>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</si>
  <si>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</si>
  <si>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</si>
  <si>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</si>
  <si>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</si>
  <si>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</si>
  <si>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</si>
  <si>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</si>
  <si>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</si>
  <si>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</si>
  <si>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</si>
  <si>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</si>
  <si>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</si>
  <si>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</si>
  <si>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</si>
  <si>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</si>
  <si>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</si>
  <si>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</si>
  <si>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</si>
  <si>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</si>
  <si>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</si>
  <si>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</si>
  <si>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</si>
  <si>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</si>
  <si>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</si>
  <si>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</si>
  <si>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</si>
  <si>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</si>
  <si>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</si>
  <si>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</si>
  <si>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</si>
  <si>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</si>
  <si>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</si>
  <si>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</si>
  <si>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</si>
  <si>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</si>
  <si>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</si>
  <si>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</si>
  <si>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</si>
  <si>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</si>
  <si>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</si>
  <si>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</si>
  <si>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</si>
  <si>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</si>
  <si>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</si>
  <si>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</si>
  <si>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</si>
  <si>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</si>
  <si>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</si>
  <si>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</si>
  <si>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</si>
  <si>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</si>
  <si>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</si>
  <si>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</si>
  <si>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</si>
  <si>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</si>
  <si>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</si>
  <si>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</si>
  <si>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</si>
  <si>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</si>
  <si>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</si>
  <si>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</si>
  <si>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</si>
  <si>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</si>
  <si>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</si>
  <si>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</si>
  <si>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</si>
  <si>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</si>
  <si>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</si>
  <si>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</si>
  <si>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</si>
  <si>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</si>
  <si>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</si>
  <si>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</si>
  <si>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</si>
  <si>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</si>
  <si>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</si>
  <si>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</si>
  <si>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</si>
  <si>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</si>
  <si>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</si>
  <si>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</si>
  <si>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</si>
  <si>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</si>
  <si>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</si>
  <si>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</si>
  <si>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</si>
  <si>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</si>
  <si>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</si>
  <si>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</si>
  <si>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</si>
  <si>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</si>
  <si>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</si>
  <si>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</si>
  <si>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</si>
  <si>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</si>
  <si>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</si>
  <si>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</si>
  <si>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</si>
  <si>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</si>
  <si>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</si>
  <si>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</si>
  <si>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</si>
  <si>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</si>
  <si>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</si>
  <si>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</si>
  <si>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</si>
  <si>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</si>
  <si>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</si>
  <si>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</si>
  <si>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</si>
  <si>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</si>
  <si>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</si>
  <si>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</si>
  <si>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</si>
  <si>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</si>
  <si>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</si>
  <si>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</si>
  <si>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</si>
  <si>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</si>
  <si>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</si>
  <si>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</si>
  <si>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</si>
  <si>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</si>
  <si>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</si>
  <si>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</si>
  <si>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</si>
  <si>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</si>
  <si>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</si>
  <si>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</si>
  <si>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</si>
  <si>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</si>
  <si>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</si>
  <si>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</si>
  <si>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</si>
  <si>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</si>
  <si>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</si>
  <si>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</si>
  <si>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</si>
  <si>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</si>
  <si>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</si>
  <si>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</si>
  <si>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</si>
  <si>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</si>
  <si>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</si>
  <si>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</si>
  <si>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</si>
  <si>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</si>
  <si>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</si>
  <si>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</si>
  <si>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</si>
  <si>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</si>
  <si>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</si>
  <si>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</si>
  <si>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</si>
  <si>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</si>
  <si>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</si>
  <si>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</si>
  <si>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</si>
  <si>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</si>
  <si>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</si>
  <si>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</si>
  <si>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</si>
  <si>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</si>
  <si>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</si>
  <si>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</si>
  <si>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</si>
  <si>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</si>
  <si>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</si>
  <si>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</si>
  <si>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</si>
  <si>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</si>
  <si>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</si>
  <si>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</si>
  <si>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</si>
  <si>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</si>
  <si>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</si>
  <si>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</si>
  <si>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</si>
  <si>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</si>
  <si>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</si>
  <si>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</si>
  <si>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</si>
  <si>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</si>
  <si>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</si>
  <si>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</si>
  <si>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</si>
  <si>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</si>
  <si>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</si>
  <si>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</si>
  <si>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</si>
  <si>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</si>
  <si>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</si>
  <si>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</si>
  <si>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</si>
  <si>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</si>
  <si>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</si>
  <si>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</si>
  <si>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</si>
  <si>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</si>
  <si>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</si>
  <si>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</si>
  <si>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</si>
  <si>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</si>
  <si>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</si>
  <si>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</si>
  <si>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</si>
  <si>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</si>
  <si>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</si>
  <si>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</si>
  <si>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</si>
  <si>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</si>
  <si>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</si>
  <si>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</si>
  <si>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</si>
  <si>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</si>
  <si>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</si>
  <si>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</si>
  <si>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</si>
  <si>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</si>
  <si>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</si>
  <si>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</si>
  <si>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</si>
  <si>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</si>
  <si>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</si>
  <si>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</si>
  <si>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</si>
  <si>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</si>
  <si>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</si>
  <si>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</si>
  <si>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</si>
  <si>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</si>
  <si>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</si>
  <si>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</si>
  <si>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</si>
  <si>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</si>
  <si>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</si>
  <si>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</si>
  <si>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</si>
  <si>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</si>
  <si>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</si>
  <si>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</si>
  <si>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</si>
  <si>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</si>
  <si>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</si>
  <si>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</si>
  <si>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</si>
  <si>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</si>
  <si>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</si>
  <si>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</si>
  <si>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</si>
  <si>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</si>
  <si>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</si>
  <si>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</si>
  <si>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</si>
  <si>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</si>
  <si>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</si>
  <si>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</si>
  <si>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</si>
  <si>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</si>
  <si>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</si>
  <si>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</si>
  <si>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</si>
  <si>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</si>
  <si>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</si>
  <si>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</si>
  <si>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</si>
  <si>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</si>
  <si>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</si>
  <si>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</si>
  <si>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</si>
  <si>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</si>
  <si>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</si>
  <si>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</si>
  <si>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</si>
  <si>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</si>
  <si>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</si>
  <si>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</si>
  <si>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</si>
  <si>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</si>
  <si>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</si>
  <si>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</si>
  <si>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</si>
  <si>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</si>
  <si>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</si>
  <si>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</si>
  <si>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</si>
  <si>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</si>
  <si>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</si>
  <si>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</si>
  <si>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</si>
  <si>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</si>
  <si>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</si>
  <si>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</si>
  <si>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</si>
  <si>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</si>
  <si>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</si>
  <si>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</si>
  <si>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</si>
  <si>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</si>
  <si>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</si>
  <si>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</si>
  <si>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</si>
  <si>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</si>
  <si>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</si>
  <si>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</si>
  <si>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</si>
  <si>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</si>
  <si>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</si>
  <si>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</si>
  <si>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</si>
  <si>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</si>
  <si>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</si>
  <si>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</si>
  <si>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</si>
  <si>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</si>
  <si>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</si>
  <si>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</si>
  <si>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</si>
  <si>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</si>
  <si>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</si>
  <si>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</si>
  <si>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</si>
  <si>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</si>
  <si>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</si>
  <si>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</si>
  <si>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</si>
  <si>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</si>
  <si>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</si>
  <si>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</si>
  <si>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</si>
  <si>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</si>
  <si>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</si>
  <si>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</si>
  <si>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</si>
  <si>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</si>
  <si>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</si>
  <si>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</si>
  <si>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</si>
  <si>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</si>
  <si>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</si>
  <si>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</si>
  <si>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</si>
  <si>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</si>
  <si>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</si>
  <si>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</si>
  <si>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</si>
  <si>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</si>
  <si>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</si>
  <si>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</si>
  <si>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</si>
  <si>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</si>
  <si>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</si>
  <si>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</si>
  <si>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</si>
  <si>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</si>
  <si>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</si>
  <si>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</si>
  <si>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</si>
  <si>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</si>
  <si>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</si>
  <si>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</si>
  <si>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</si>
  <si>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</si>
  <si>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</si>
  <si>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</si>
  <si>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</si>
  <si>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</si>
  <si>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</si>
  <si>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</si>
  <si>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</si>
  <si>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</si>
  <si>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</si>
  <si>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</si>
  <si>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</si>
  <si>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</si>
  <si>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</si>
  <si>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</si>
  <si>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</si>
  <si>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</si>
  <si>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</si>
  <si>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</si>
  <si>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</si>
  <si>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</si>
  <si>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</si>
  <si>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</si>
  <si>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</si>
  <si>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</si>
  <si>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</si>
  <si>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</si>
  <si>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</si>
  <si>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</si>
  <si>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</si>
  <si>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</si>
  <si>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</si>
  <si>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</si>
  <si>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</si>
  <si>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</si>
  <si>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</si>
  <si>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</si>
  <si>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</si>
  <si>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</si>
  <si>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</si>
  <si>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</si>
  <si>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</si>
  <si>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</si>
  <si>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</si>
  <si>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</si>
  <si>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</si>
  <si>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</si>
  <si>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</si>
  <si>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</si>
  <si>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</si>
  <si>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</si>
  <si>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</si>
  <si>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</si>
  <si>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</si>
  <si>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</si>
  <si>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</si>
  <si>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</si>
  <si>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</si>
  <si>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</si>
  <si>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</si>
  <si>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</si>
  <si>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</si>
  <si>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</si>
  <si>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</si>
  <si>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</si>
  <si>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</si>
  <si>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</si>
  <si>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</si>
  <si>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</si>
  <si>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</si>
  <si>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</si>
  <si>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</si>
  <si>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</si>
  <si>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</si>
  <si>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</si>
  <si>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</si>
  <si>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</si>
  <si>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</si>
  <si>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</si>
  <si>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</si>
  <si>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</si>
  <si>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</si>
  <si>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</si>
  <si>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</si>
  <si>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</si>
  <si>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</si>
  <si>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</si>
  <si>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</si>
  <si>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</si>
  <si>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</si>
  <si>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</si>
  <si>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</si>
  <si>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</si>
  <si>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</si>
  <si>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</si>
  <si>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</si>
  <si>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</si>
  <si>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</si>
  <si>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</si>
  <si>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</si>
  <si>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</si>
  <si>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</si>
  <si>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</si>
  <si>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</si>
  <si>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</si>
  <si>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</si>
  <si>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</si>
  <si>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</si>
  <si>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</si>
  <si>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</si>
  <si>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</si>
  <si>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</si>
  <si>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</si>
  <si>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</si>
  <si>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</si>
  <si>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</si>
  <si>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</si>
  <si>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</si>
  <si>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</si>
  <si>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</si>
  <si>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</si>
  <si>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</si>
  <si>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</si>
  <si>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</si>
  <si>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</si>
  <si>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</si>
  <si>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</si>
  <si>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</si>
  <si>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</si>
  <si>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</si>
  <si>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</si>
  <si>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</si>
  <si>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</si>
  <si>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</si>
  <si>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</si>
  <si>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</si>
  <si>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</si>
  <si>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</si>
  <si>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</si>
  <si>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</si>
  <si>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</si>
  <si>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</si>
  <si>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</si>
  <si>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</si>
  <si>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</si>
  <si>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</si>
  <si>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</si>
  <si>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</si>
  <si>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</si>
  <si>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</si>
  <si>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</si>
  <si>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</si>
  <si>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</si>
  <si>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</si>
  <si>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</si>
  <si>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</si>
  <si>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</si>
  <si>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</si>
  <si>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</si>
  <si>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</si>
  <si>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</si>
  <si>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</si>
  <si>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</si>
  <si>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</si>
  <si>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</si>
  <si>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</si>
  <si>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</si>
  <si>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</si>
  <si>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</si>
  <si>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</si>
  <si>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</si>
  <si>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</si>
  <si>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</si>
  <si>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</si>
  <si>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</si>
  <si>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</si>
  <si>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</si>
  <si>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</si>
  <si>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</si>
  <si>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</si>
  <si>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</si>
  <si>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</si>
  <si>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</si>
  <si>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</si>
  <si>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</si>
  <si>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</si>
  <si>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</si>
  <si>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</si>
  <si>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</si>
  <si>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</si>
  <si>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</si>
  <si>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</si>
  <si>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</si>
  <si>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</si>
  <si>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</si>
  <si>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</si>
  <si>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</si>
  <si>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</si>
  <si>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</si>
  <si>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</si>
  <si>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</si>
  <si>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</si>
  <si>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</si>
  <si>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</si>
  <si>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</si>
  <si>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</si>
  <si>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</si>
  <si>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</si>
  <si>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</si>
  <si>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</si>
  <si>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</si>
  <si>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</si>
  <si>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</si>
  <si>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</si>
  <si>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</si>
  <si>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</si>
  <si>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</si>
  <si>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</si>
  <si>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</si>
  <si>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</si>
  <si>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</si>
  <si>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</si>
  <si>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</si>
  <si>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</si>
  <si>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</si>
  <si>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</si>
  <si>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</si>
  <si>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</si>
  <si>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</si>
  <si>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</si>
  <si>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</si>
  <si>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</si>
  <si>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</si>
  <si>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</si>
  <si>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</si>
  <si>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</si>
  <si>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</si>
  <si>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</si>
  <si>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</si>
  <si>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</si>
  <si>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</si>
  <si>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</si>
  <si>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</si>
  <si>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</si>
  <si>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</si>
  <si>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</si>
  <si>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</si>
  <si>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</si>
  <si>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</si>
  <si>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</si>
  <si>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</si>
  <si>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</si>
  <si>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</si>
  <si>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</si>
  <si>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</si>
  <si>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</si>
  <si>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</si>
  <si>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</si>
  <si>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</si>
  <si>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</si>
  <si>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</si>
  <si>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</si>
  <si>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</si>
  <si>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</si>
  <si>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</si>
  <si>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</si>
  <si>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</si>
  <si>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</si>
  <si>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</si>
  <si>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</si>
  <si>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</si>
  <si>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</si>
  <si>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</si>
  <si>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</si>
  <si>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</si>
  <si>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</si>
  <si>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</si>
  <si>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</si>
  <si>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</si>
  <si>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</si>
  <si>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</si>
  <si>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</si>
  <si>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</si>
  <si>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</si>
  <si>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</si>
  <si>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</si>
  <si>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</si>
  <si>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</si>
  <si>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</si>
  <si>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</si>
  <si>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</si>
  <si>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</si>
  <si>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</si>
  <si>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</si>
  <si>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</si>
  <si>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</si>
  <si>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</si>
  <si>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</si>
  <si>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</si>
  <si>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</si>
  <si>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</si>
  <si>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</si>
  <si>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</si>
  <si>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</si>
  <si>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</si>
  <si>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</si>
  <si>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</si>
  <si>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</si>
  <si>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</si>
  <si>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</si>
  <si>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</si>
  <si>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</si>
  <si>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</si>
  <si>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</si>
  <si>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</si>
  <si>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</si>
  <si>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</si>
  <si>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</si>
  <si>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</si>
  <si>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</si>
  <si>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</si>
  <si>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</si>
  <si>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</si>
  <si>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</si>
  <si>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</si>
  <si>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</si>
  <si>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</si>
  <si>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</si>
  <si>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</si>
  <si>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</si>
  <si>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</si>
  <si>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</si>
  <si>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</si>
  <si>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</si>
  <si>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</si>
  <si>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</si>
  <si>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</si>
  <si>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</si>
  <si>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</si>
  <si>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</si>
  <si>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</si>
  <si>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</si>
  <si>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</si>
  <si>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</si>
  <si>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</si>
  <si>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</si>
  <si>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</si>
  <si>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</si>
  <si>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</si>
  <si>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</si>
  <si>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</si>
  <si>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</si>
  <si>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</si>
  <si>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</si>
  <si>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</si>
  <si>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</si>
  <si>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</si>
  <si>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</si>
  <si>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</si>
  <si>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</si>
  <si>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</si>
  <si>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</si>
  <si>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</si>
  <si>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</si>
  <si>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</si>
  <si>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</si>
  <si>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</si>
  <si>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</si>
  <si>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</si>
  <si>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</si>
  <si>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</si>
  <si>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</si>
  <si>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</si>
  <si>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</si>
  <si>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</si>
  <si>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</si>
  <si>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</si>
  <si>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</si>
  <si>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</si>
  <si>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</si>
  <si>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</si>
  <si>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</si>
  <si>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</si>
  <si>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</si>
  <si>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</si>
  <si>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</si>
  <si>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</si>
  <si>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</si>
  <si>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</si>
  <si>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</si>
  <si>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</si>
  <si>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</si>
  <si>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</si>
  <si>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</si>
  <si>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</si>
  <si>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</si>
  <si>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</si>
  <si>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</si>
  <si>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</si>
  <si>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</si>
  <si>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</si>
  <si>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</si>
  <si>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</si>
  <si>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</si>
  <si>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</si>
  <si>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</si>
  <si>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</si>
  <si>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</si>
  <si>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</si>
  <si>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</si>
  <si>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</si>
  <si>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</si>
  <si>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</si>
  <si>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</si>
  <si>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</si>
  <si>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</si>
  <si>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</si>
  <si>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</si>
  <si>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</si>
  <si>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</si>
  <si>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</si>
  <si>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</si>
  <si>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</si>
  <si>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</si>
  <si>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</si>
  <si>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</si>
  <si>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</si>
  <si>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</si>
  <si>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</si>
  <si>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</si>
  <si>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</si>
  <si>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</si>
  <si>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</si>
  <si>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</si>
  <si>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</si>
  <si>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</si>
  <si>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</si>
  <si>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</si>
  <si>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</si>
  <si>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</si>
  <si>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</si>
  <si>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</si>
  <si>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</si>
  <si>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</si>
  <si>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</si>
  <si>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</si>
  <si>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</si>
  <si>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</si>
  <si>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</si>
  <si>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</si>
  <si>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</si>
  <si>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</si>
  <si>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</si>
  <si>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</si>
  <si>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</si>
  <si>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</si>
  <si>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</si>
  <si>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</si>
  <si>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</si>
  <si>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</si>
  <si>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</si>
  <si>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</si>
  <si>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</si>
  <si>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</si>
  <si>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</si>
  <si>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</si>
  <si>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</si>
  <si>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</si>
  <si>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</si>
  <si>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</si>
  <si>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</si>
  <si>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</si>
  <si>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</si>
  <si>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</si>
  <si>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</si>
  <si>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</si>
  <si>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</si>
  <si>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</si>
  <si>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</si>
  <si>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</si>
  <si>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</si>
  <si>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</si>
  <si>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</si>
  <si>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</si>
  <si>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</si>
  <si>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</si>
  <si>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</si>
  <si>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</si>
  <si>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</si>
  <si>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</si>
  <si>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</si>
  <si>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</si>
  <si>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</si>
  <si>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</si>
  <si>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</si>
  <si>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</si>
  <si>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</si>
  <si>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</si>
  <si>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</si>
  <si>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</si>
  <si>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</si>
  <si>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</si>
  <si>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</si>
  <si>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</si>
  <si>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</si>
  <si>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</si>
  <si>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</si>
  <si>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</si>
  <si>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</si>
  <si>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</si>
  <si>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</si>
  <si>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</si>
  <si>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</si>
  <si>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</si>
  <si>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</si>
  <si>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</si>
  <si>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</si>
  <si>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</si>
  <si>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</si>
  <si>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</si>
  <si>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</si>
  <si>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</si>
  <si>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</si>
  <si>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</si>
  <si>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</si>
  <si>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</si>
  <si>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</si>
  <si>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</si>
  <si>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</si>
  <si>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</si>
  <si>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</si>
  <si>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</si>
  <si>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</si>
  <si>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</si>
  <si>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</si>
  <si>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</si>
  <si>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</si>
  <si>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</si>
  <si>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</si>
  <si>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</si>
  <si>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</si>
  <si>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</si>
  <si>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</si>
  <si>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</si>
  <si>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</si>
  <si>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</si>
  <si>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</si>
  <si>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</si>
  <si>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</si>
  <si>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</si>
  <si>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</si>
  <si>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</si>
  <si>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</si>
  <si>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</si>
  <si>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</si>
  <si>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</si>
  <si>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</si>
  <si>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</si>
  <si>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</si>
  <si>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</si>
  <si>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</si>
  <si>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</si>
  <si>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</si>
  <si>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</si>
  <si>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</si>
  <si>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</si>
  <si>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</si>
  <si>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</si>
  <si>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</si>
  <si>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</si>
  <si>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</si>
  <si>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</si>
  <si>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</si>
  <si>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</si>
  <si>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</si>
  <si>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</si>
  <si>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</si>
  <si>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</si>
  <si>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</si>
  <si>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</si>
  <si>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</si>
  <si>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</si>
  <si>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</si>
  <si>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</si>
  <si>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</si>
  <si>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</si>
  <si>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</si>
  <si>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</si>
  <si>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</si>
  <si>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</si>
  <si>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</si>
  <si>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</si>
  <si>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</si>
  <si>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</si>
  <si>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</si>
  <si>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</si>
  <si>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</si>
  <si>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</si>
  <si>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</si>
  <si>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</si>
  <si>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</si>
  <si>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</si>
  <si>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</si>
  <si>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</si>
  <si>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</si>
  <si>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</si>
  <si>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</si>
  <si>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</si>
  <si>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</si>
  <si>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</si>
  <si>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</si>
  <si>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</si>
  <si>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</si>
  <si>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</si>
  <si>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</si>
  <si>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</si>
  <si>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</si>
  <si>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</si>
  <si>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</si>
  <si>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</si>
  <si>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</si>
  <si>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</si>
  <si>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</si>
  <si>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</si>
  <si>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</si>
  <si>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</si>
  <si>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</si>
  <si>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</si>
  <si>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</si>
  <si>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</si>
  <si>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</si>
  <si>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</si>
  <si>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</si>
  <si>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</si>
  <si>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</si>
  <si>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</si>
  <si>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</si>
  <si>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</si>
  <si>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</si>
  <si>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</si>
  <si>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</si>
  <si>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</si>
  <si>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</si>
  <si>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</si>
  <si>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</si>
  <si>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</si>
  <si>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</si>
  <si>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</si>
  <si>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</si>
  <si>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</si>
  <si>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</si>
  <si>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</si>
  <si>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</si>
  <si>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</si>
  <si>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</si>
  <si>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</si>
  <si>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</si>
  <si>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</si>
  <si>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</si>
  <si>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</si>
  <si>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</si>
  <si>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</si>
  <si>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</si>
  <si>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</si>
  <si>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</si>
  <si>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</si>
  <si>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</si>
  <si>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</si>
  <si>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</si>
  <si>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</si>
  <si>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</si>
  <si>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</si>
  <si>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</si>
  <si>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</si>
  <si>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</si>
  <si>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</si>
  <si>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</si>
  <si>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</si>
  <si>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</si>
  <si>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</si>
  <si>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</si>
  <si>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</si>
  <si>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</si>
  <si>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</si>
  <si>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</si>
  <si>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</si>
  <si>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</si>
  <si>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</si>
  <si>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</si>
  <si>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</si>
  <si>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</si>
  <si>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</si>
  <si>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</si>
  <si>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</si>
  <si>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</si>
  <si>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</si>
  <si>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</si>
  <si>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</si>
  <si>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</si>
  <si>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</si>
  <si>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</si>
  <si>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</si>
  <si>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</si>
  <si>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</si>
  <si>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</si>
  <si>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</si>
  <si>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</si>
  <si>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</si>
  <si>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</si>
  <si>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57896287-1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</si>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</sst>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abSelected="1" topLeftCell="A894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81</v>
      </c>
      <c r="F8" s="197"/>
      <c r="G8" s="197"/>
      <c r="H8" s="197"/>
      <c r="V8" s="17"/>
      <c r="X8" s="23" t="s">
        <v>32</v>
      </c>
      <c r="Y8" s="20">
        <f>IF(B8="PAGADO",0,C13)</f>
        <v>-261</v>
      </c>
      <c r="AA8" s="197" t="s">
        <v>60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7" t="s">
        <v>60</v>
      </c>
      <c r="F53" s="197"/>
      <c r="G53" s="197"/>
      <c r="H53" s="197"/>
      <c r="V53" s="17"/>
      <c r="X53" s="23" t="s">
        <v>32</v>
      </c>
      <c r="Y53" s="20">
        <f>IF(B53="PAGADO",0,C58)</f>
        <v>97.079999999999984</v>
      </c>
      <c r="AA53" s="197" t="s">
        <v>81</v>
      </c>
      <c r="AB53" s="197"/>
      <c r="AC53" s="197"/>
      <c r="AD53" s="19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197" t="s">
        <v>81</v>
      </c>
      <c r="F106" s="197"/>
      <c r="G106" s="197"/>
      <c r="H106" s="197"/>
      <c r="V106" s="17"/>
      <c r="X106" s="23" t="s">
        <v>32</v>
      </c>
      <c r="Y106" s="20">
        <f>IF(B106="PAGADO",0,C111)</f>
        <v>97.079999999999984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7" t="s">
        <v>81</v>
      </c>
      <c r="F151" s="197"/>
      <c r="G151" s="197"/>
      <c r="H151" s="197"/>
      <c r="V151" s="17"/>
      <c r="X151" s="23" t="s">
        <v>32</v>
      </c>
      <c r="Y151" s="20">
        <f>IF(B151="PAGADO",0,C156)</f>
        <v>97.079999999999984</v>
      </c>
      <c r="AA151" s="197" t="s">
        <v>81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7" t="s">
        <v>81</v>
      </c>
      <c r="F200" s="197"/>
      <c r="G200" s="197"/>
      <c r="H200" s="197"/>
      <c r="V200" s="17"/>
      <c r="X200" s="23" t="s">
        <v>32</v>
      </c>
      <c r="Y200" s="20">
        <f>IF(B200="PAGADO",0,C205)</f>
        <v>-796.44</v>
      </c>
      <c r="AA200" s="197" t="s">
        <v>81</v>
      </c>
      <c r="AB200" s="197"/>
      <c r="AC200" s="197"/>
      <c r="AD200" s="19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NO PAGAR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NO PAGAR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7" t="s">
        <v>20</v>
      </c>
      <c r="F245" s="197"/>
      <c r="G245" s="197"/>
      <c r="H245" s="197"/>
      <c r="V245" s="17"/>
      <c r="X245" s="23" t="s">
        <v>32</v>
      </c>
      <c r="Y245" s="20">
        <f>IF(B245="PAGADO",0,C250)</f>
        <v>-892.3900000000001</v>
      </c>
      <c r="AA245" s="197" t="s">
        <v>20</v>
      </c>
      <c r="AB245" s="197"/>
      <c r="AC245" s="197"/>
      <c r="AD245" s="19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NO PAGAR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7" t="s">
        <v>599</v>
      </c>
      <c r="F292" s="197"/>
      <c r="G292" s="197"/>
      <c r="H292" s="197"/>
      <c r="V292" s="17"/>
      <c r="X292" s="23" t="s">
        <v>32</v>
      </c>
      <c r="Y292" s="20">
        <f>IF(B292="PAGADO",0,C297)</f>
        <v>-892.3900000000001</v>
      </c>
      <c r="AA292" s="197" t="s">
        <v>81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NO PAGAR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7" t="s">
        <v>81</v>
      </c>
      <c r="F337" s="197"/>
      <c r="G337" s="197"/>
      <c r="H337" s="197"/>
      <c r="V337" s="17"/>
      <c r="X337" s="23" t="s">
        <v>32</v>
      </c>
      <c r="Y337" s="20">
        <f>IF(B1130="PAGADO",0,C342)</f>
        <v>-1988.3400000000001</v>
      </c>
      <c r="AA337" s="197" t="s">
        <v>60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NO PAGAR</v>
      </c>
      <c r="Y343" s="199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NO PAGAR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0" t="s">
        <v>5</v>
      </c>
      <c r="AC344" s="20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1" t="s">
        <v>691</v>
      </c>
      <c r="AC345" s="20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6" t="s">
        <v>28</v>
      </c>
      <c r="I380" s="196"/>
      <c r="J380" s="196"/>
      <c r="V380" s="17"/>
      <c r="AC380" s="195"/>
      <c r="AD380" s="195"/>
      <c r="AE380" s="195"/>
    </row>
    <row r="381" spans="2:31">
      <c r="H381" s="196"/>
      <c r="I381" s="196"/>
      <c r="J381" s="196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-2044.2500000000002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NO PAGAR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NO PAGAR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7" t="s">
        <v>842</v>
      </c>
      <c r="F430" s="197"/>
      <c r="G430" s="197"/>
      <c r="H430" s="197"/>
      <c r="V430" s="17"/>
      <c r="X430" s="23" t="s">
        <v>32</v>
      </c>
      <c r="Y430" s="20">
        <f>IF(B1223="PAGADO",0,C435)</f>
        <v>-2044.2500000000002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NO PAGAR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9" t="str">
        <f>IF(C435&lt;0,"NO PAGAR","COBRAR'")</f>
        <v>NO PAGAR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5" t="s">
        <v>29</v>
      </c>
      <c r="AD476" s="195"/>
      <c r="AE476" s="195"/>
    </row>
    <row r="477" spans="8:31">
      <c r="H477" s="196" t="s">
        <v>28</v>
      </c>
      <c r="I477" s="196"/>
      <c r="J477" s="196"/>
      <c r="V477" s="17"/>
      <c r="AC477" s="195"/>
      <c r="AD477" s="195"/>
      <c r="AE477" s="195"/>
    </row>
    <row r="478" spans="8:31">
      <c r="H478" s="196"/>
      <c r="I478" s="196"/>
      <c r="J478" s="196"/>
      <c r="V478" s="17"/>
      <c r="AC478" s="195"/>
      <c r="AD478" s="195"/>
      <c r="AE478" s="19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7" t="s">
        <v>20</v>
      </c>
      <c r="F482" s="197"/>
      <c r="G482" s="197"/>
      <c r="H482" s="197"/>
      <c r="V482" s="17"/>
      <c r="X482" s="23" t="s">
        <v>32</v>
      </c>
      <c r="Y482" s="20">
        <f>IF(B482="PAGADO",0,C487)</f>
        <v>-2044.2500000000002</v>
      </c>
      <c r="AA482" s="197" t="s">
        <v>20</v>
      </c>
      <c r="AB482" s="197"/>
      <c r="AC482" s="197"/>
      <c r="AD482" s="19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8" t="str">
        <f>IF(C487&lt;0,"NO PAGAR","COBRAR")</f>
        <v>NO PAGAR</v>
      </c>
      <c r="C488" s="19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8" t="str">
        <f>IF(Y487&lt;0,"NO PAGAR","COBRAR")</f>
        <v>NO PAGAR</v>
      </c>
      <c r="Y488" s="19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6" t="s">
        <v>30</v>
      </c>
      <c r="I522" s="196"/>
      <c r="J522" s="196"/>
      <c r="V522" s="17"/>
      <c r="AA522" s="196" t="s">
        <v>31</v>
      </c>
      <c r="AB522" s="196"/>
      <c r="AC522" s="196"/>
    </row>
    <row r="523" spans="1:43">
      <c r="H523" s="196"/>
      <c r="I523" s="196"/>
      <c r="J523" s="196"/>
      <c r="V523" s="17"/>
      <c r="AA523" s="196"/>
      <c r="AB523" s="196"/>
      <c r="AC523" s="19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7" t="s">
        <v>20</v>
      </c>
      <c r="F527" s="197"/>
      <c r="G527" s="197"/>
      <c r="H527" s="197"/>
      <c r="V527" s="17"/>
      <c r="X527" s="23" t="s">
        <v>32</v>
      </c>
      <c r="Y527" s="20">
        <f>IF(B1320="PAGADO",0,C532)</f>
        <v>-2044.2500000000002</v>
      </c>
      <c r="AA527" s="197" t="s">
        <v>20</v>
      </c>
      <c r="AB527" s="197"/>
      <c r="AC527" s="197"/>
      <c r="AD527" s="19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9" t="str">
        <f>IF(Y532&lt;0,"NO PAGAR","COBRAR'")</f>
        <v>NO PAGAR</v>
      </c>
      <c r="Y533" s="19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9" t="str">
        <f>IF(C532&lt;0,"NO PAGAR","COBRAR'")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5" t="s">
        <v>29</v>
      </c>
      <c r="AD575" s="195"/>
      <c r="AE575" s="195"/>
    </row>
    <row r="576" spans="8:31">
      <c r="H576" s="196" t="s">
        <v>28</v>
      </c>
      <c r="I576" s="196"/>
      <c r="J576" s="196"/>
      <c r="V576" s="17"/>
      <c r="AC576" s="195"/>
      <c r="AD576" s="195"/>
      <c r="AE576" s="195"/>
    </row>
    <row r="577" spans="2:41">
      <c r="H577" s="196"/>
      <c r="I577" s="196"/>
      <c r="J577" s="196"/>
      <c r="V577" s="17"/>
      <c r="AC577" s="195"/>
      <c r="AD577" s="195"/>
      <c r="AE577" s="19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7" t="s">
        <v>20</v>
      </c>
      <c r="F581" s="197"/>
      <c r="G581" s="197"/>
      <c r="H581" s="197"/>
      <c r="V581" s="17"/>
      <c r="X581" s="23" t="s">
        <v>32</v>
      </c>
      <c r="Y581" s="20">
        <f>IF(B581="PAGADO",0,C586)</f>
        <v>-2044.2500000000002</v>
      </c>
      <c r="AA581" s="197" t="s">
        <v>20</v>
      </c>
      <c r="AB581" s="197"/>
      <c r="AC581" s="197"/>
      <c r="AD581" s="19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8" t="str">
        <f>IF(C586&lt;0,"NO PAGAR","COBRAR")</f>
        <v>NO PAGAR</v>
      </c>
      <c r="C587" s="19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8" t="str">
        <f>IF(Y586&lt;0,"NO PAGAR","COBRAR")</f>
        <v>NO PAGAR</v>
      </c>
      <c r="Y587" s="19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6" t="s">
        <v>30</v>
      </c>
      <c r="I621" s="196"/>
      <c r="J621" s="196"/>
      <c r="V621" s="17"/>
      <c r="AA621" s="196" t="s">
        <v>31</v>
      </c>
      <c r="AB621" s="196"/>
      <c r="AC621" s="196"/>
    </row>
    <row r="622" spans="1:43">
      <c r="H622" s="196"/>
      <c r="I622" s="196"/>
      <c r="J622" s="196"/>
      <c r="V622" s="17"/>
      <c r="AA622" s="196"/>
      <c r="AB622" s="196"/>
      <c r="AC622" s="19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7" t="s">
        <v>20</v>
      </c>
      <c r="F626" s="197"/>
      <c r="G626" s="197"/>
      <c r="H626" s="197"/>
      <c r="V626" s="17"/>
      <c r="X626" s="23" t="s">
        <v>32</v>
      </c>
      <c r="Y626" s="20">
        <f>IF(B1419="PAGADO",0,C631)</f>
        <v>-2044.2500000000002</v>
      </c>
      <c r="AA626" s="197" t="s">
        <v>20</v>
      </c>
      <c r="AB626" s="197"/>
      <c r="AC626" s="197"/>
      <c r="AD626" s="19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9" t="str">
        <f>IF(Y631&lt;0,"NO PAGAR","COBRAR'")</f>
        <v>NO PAGAR</v>
      </c>
      <c r="Y632" s="19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9" t="str">
        <f>IF(C631&lt;0,"NO PAGAR","COBRAR'")</f>
        <v>NO PAGAR</v>
      </c>
      <c r="C633" s="19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5" t="s">
        <v>29</v>
      </c>
      <c r="AD668" s="195"/>
      <c r="AE668" s="195"/>
    </row>
    <row r="669" spans="8:31">
      <c r="H669" s="202" t="s">
        <v>28</v>
      </c>
      <c r="I669" s="202"/>
      <c r="J669" s="202"/>
      <c r="V669" s="17"/>
      <c r="AC669" s="195"/>
      <c r="AD669" s="195"/>
      <c r="AE669" s="195"/>
    </row>
    <row r="670" spans="8:31">
      <c r="H670" s="202"/>
      <c r="I670" s="202"/>
      <c r="J670" s="202"/>
      <c r="V670" s="17"/>
      <c r="AC670" s="195"/>
      <c r="AD670" s="195"/>
      <c r="AE670" s="19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7" t="s">
        <v>60</v>
      </c>
      <c r="F674" s="197"/>
      <c r="G674" s="197"/>
      <c r="H674" s="197"/>
      <c r="V674" s="17"/>
      <c r="X674" s="23" t="s">
        <v>32</v>
      </c>
      <c r="Y674" s="20">
        <f>IF(B674="PAGADO",0,C679)</f>
        <v>-2064.25</v>
      </c>
      <c r="AA674" s="197" t="s">
        <v>1170</v>
      </c>
      <c r="AB674" s="197"/>
      <c r="AC674" s="197"/>
      <c r="AD674" s="19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8" t="str">
        <f>IF(C679&lt;0,"NO PAGAR","COBRAR")</f>
        <v>NO PAGAR</v>
      </c>
      <c r="C680" s="19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tr">
        <f>IF(Y679&lt;0,"NO PAGAR","COBRAR")</f>
        <v>NO PAGAR</v>
      </c>
      <c r="Y680" s="19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6" t="s">
        <v>30</v>
      </c>
      <c r="I707" s="196"/>
      <c r="J707" s="196"/>
      <c r="V707" s="17"/>
      <c r="AA707" s="196" t="s">
        <v>31</v>
      </c>
      <c r="AB707" s="196"/>
      <c r="AC707" s="196"/>
    </row>
    <row r="708" spans="1:43">
      <c r="H708" s="196"/>
      <c r="I708" s="196"/>
      <c r="J708" s="196"/>
      <c r="V708" s="17"/>
      <c r="AA708" s="196"/>
      <c r="AB708" s="196"/>
      <c r="AC708" s="19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7" t="s">
        <v>60</v>
      </c>
      <c r="F712" s="197"/>
      <c r="G712" s="197"/>
      <c r="H712" s="197"/>
      <c r="V712" s="17"/>
      <c r="X712" s="23" t="s">
        <v>32</v>
      </c>
      <c r="Y712" s="20">
        <f>IF(B1512="PAGADO",0,C717)</f>
        <v>-2064.25</v>
      </c>
      <c r="AA712" s="197" t="s">
        <v>60</v>
      </c>
      <c r="AB712" s="197"/>
      <c r="AC712" s="197"/>
      <c r="AD712" s="19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9" t="str">
        <f>IF(Y717&lt;0,"NO PAGAR","COBRAR'")</f>
        <v>NO PAGAR</v>
      </c>
      <c r="Y718" s="19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9" t="str">
        <f>IF(C717&lt;0,"NO PAGAR","COBRAR'")</f>
        <v>NO PAGAR</v>
      </c>
      <c r="C719" s="19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5" t="s">
        <v>29</v>
      </c>
      <c r="AD754" s="195"/>
      <c r="AE754" s="195"/>
    </row>
    <row r="755" spans="2:41">
      <c r="H755" s="196" t="s">
        <v>28</v>
      </c>
      <c r="I755" s="196"/>
      <c r="J755" s="196"/>
      <c r="V755" s="17"/>
      <c r="AC755" s="195"/>
      <c r="AD755" s="195"/>
      <c r="AE755" s="195"/>
    </row>
    <row r="756" spans="2:41">
      <c r="H756" s="196"/>
      <c r="I756" s="196"/>
      <c r="J756" s="196"/>
      <c r="V756" s="17"/>
      <c r="AC756" s="195"/>
      <c r="AD756" s="195"/>
      <c r="AE756" s="19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7" t="s">
        <v>60</v>
      </c>
      <c r="F760" s="197"/>
      <c r="G760" s="197"/>
      <c r="H760" s="197"/>
      <c r="V760" s="17"/>
      <c r="X760" s="23" t="s">
        <v>32</v>
      </c>
      <c r="Y760" s="20">
        <f>IF(B760="PAGADO",0,C765)</f>
        <v>-2084.25</v>
      </c>
      <c r="AA760" s="197" t="s">
        <v>20</v>
      </c>
      <c r="AB760" s="197"/>
      <c r="AC760" s="197"/>
      <c r="AD760" s="19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8" t="str">
        <f>IF(C765&lt;0,"NO PAGAR","COBRAR")</f>
        <v>NO PAGAR</v>
      </c>
      <c r="C766" s="19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tr">
        <f>IF(Y765&lt;0,"NO PAGAR","COBRAR")</f>
        <v>NO PAGAR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6" t="s">
        <v>30</v>
      </c>
      <c r="I800" s="196"/>
      <c r="J800" s="196"/>
      <c r="V800" s="17"/>
      <c r="AA800" s="196" t="s">
        <v>31</v>
      </c>
      <c r="AB800" s="196"/>
      <c r="AC800" s="196"/>
    </row>
    <row r="801" spans="2:41">
      <c r="H801" s="196"/>
      <c r="I801" s="196"/>
      <c r="J801" s="196"/>
      <c r="V801" s="17"/>
      <c r="AA801" s="196"/>
      <c r="AB801" s="196"/>
      <c r="AC801" s="19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7" t="s">
        <v>20</v>
      </c>
      <c r="F805" s="197"/>
      <c r="G805" s="197"/>
      <c r="H805" s="197"/>
      <c r="V805" s="17"/>
      <c r="X805" s="23" t="s">
        <v>32</v>
      </c>
      <c r="Y805" s="20">
        <f>IF(B1605="PAGADO",0,C810)</f>
        <v>-2084.25</v>
      </c>
      <c r="AA805" s="197" t="s">
        <v>20</v>
      </c>
      <c r="AB805" s="197"/>
      <c r="AC805" s="197"/>
      <c r="AD805" s="19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9" t="str">
        <f>IF(Y810&lt;0,"NO PAGAR","COBRAR'")</f>
        <v>NO PAGAR</v>
      </c>
      <c r="Y811" s="19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9" t="str">
        <f>IF(C810&lt;0,"NO PAGAR","COBRAR'")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5" t="s">
        <v>29</v>
      </c>
      <c r="AD847" s="195"/>
      <c r="AE847" s="195"/>
    </row>
    <row r="848" spans="2:31">
      <c r="H848" s="196" t="s">
        <v>28</v>
      </c>
      <c r="I848" s="196"/>
      <c r="J848" s="196"/>
      <c r="V848" s="17"/>
      <c r="AC848" s="195"/>
      <c r="AD848" s="195"/>
      <c r="AE848" s="195"/>
    </row>
    <row r="849" spans="2:41">
      <c r="H849" s="196"/>
      <c r="I849" s="196"/>
      <c r="J849" s="196"/>
      <c r="V849" s="17"/>
      <c r="AC849" s="195"/>
      <c r="AD849" s="195"/>
      <c r="AE849" s="19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IF(B853="PAGADO",0,C858)</f>
        <v>-2104.25</v>
      </c>
      <c r="AA853" s="197" t="s">
        <v>20</v>
      </c>
      <c r="AB853" s="197"/>
      <c r="AC853" s="197"/>
      <c r="AD853" s="19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8" t="str">
        <f>IF(C858&lt;0,"NO PAGAR","COBRAR")</f>
        <v>NO PAGAR</v>
      </c>
      <c r="C859" s="19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tr">
        <f>IF(Y858&lt;0,"NO PAGAR","COBRAR")</f>
        <v>NO PAGAR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6" t="s">
        <v>30</v>
      </c>
      <c r="I893" s="196"/>
      <c r="J893" s="196"/>
      <c r="V893" s="17"/>
      <c r="AA893" s="196" t="s">
        <v>31</v>
      </c>
      <c r="AB893" s="196"/>
      <c r="AC893" s="196"/>
    </row>
    <row r="894" spans="1:43">
      <c r="H894" s="196"/>
      <c r="I894" s="196"/>
      <c r="J894" s="196"/>
      <c r="V894" s="17"/>
      <c r="AA894" s="196"/>
      <c r="AB894" s="196"/>
      <c r="AC894" s="19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197" t="s">
        <v>20</v>
      </c>
      <c r="F898" s="197"/>
      <c r="G898" s="197"/>
      <c r="H898" s="197"/>
      <c r="V898" s="17"/>
      <c r="X898" s="23" t="s">
        <v>32</v>
      </c>
      <c r="Y898" s="20">
        <f>IF(B1698="PAGADO",0,C903)</f>
        <v>-2104.25</v>
      </c>
      <c r="AA898" s="197" t="s">
        <v>20</v>
      </c>
      <c r="AB898" s="197"/>
      <c r="AC898" s="197"/>
      <c r="AD898" s="19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9" t="str">
        <f>IF(Y903&lt;0,"NO PAGAR","COBRAR'")</f>
        <v>NO PAGAR</v>
      </c>
      <c r="Y904" s="19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9" t="str">
        <f>IF(C903&lt;0,"NO PAGAR","COBRAR'")</f>
        <v>NO PAGAR</v>
      </c>
      <c r="C905" s="19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5" t="s">
        <v>29</v>
      </c>
      <c r="AD941" s="195"/>
      <c r="AE941" s="195"/>
    </row>
    <row r="942" spans="8:31">
      <c r="H942" s="196" t="s">
        <v>28</v>
      </c>
      <c r="I942" s="196"/>
      <c r="J942" s="196"/>
      <c r="V942" s="17"/>
      <c r="AC942" s="195"/>
      <c r="AD942" s="195"/>
      <c r="AE942" s="195"/>
    </row>
    <row r="943" spans="8:31">
      <c r="H943" s="196"/>
      <c r="I943" s="196"/>
      <c r="J943" s="196"/>
      <c r="V943" s="17"/>
      <c r="AC943" s="195"/>
      <c r="AD943" s="195"/>
      <c r="AE943" s="19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IF(B947="PAGADO",0,C952)</f>
        <v>-2104.25</v>
      </c>
      <c r="AA947" s="197" t="s">
        <v>20</v>
      </c>
      <c r="AB947" s="197"/>
      <c r="AC947" s="197"/>
      <c r="AD947" s="19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8" t="str">
        <f>IF(C952&lt;0,"NO PAGAR","COBRAR")</f>
        <v>NO PAGAR</v>
      </c>
      <c r="C953" s="19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tr">
        <f>IF(Y952&lt;0,"NO PAGAR","COBRAR")</f>
        <v>NO PAGAR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6" t="s">
        <v>30</v>
      </c>
      <c r="I987" s="196"/>
      <c r="J987" s="196"/>
      <c r="V987" s="17"/>
      <c r="AA987" s="196" t="s">
        <v>31</v>
      </c>
      <c r="AB987" s="196"/>
      <c r="AC987" s="196"/>
    </row>
    <row r="988" spans="1:43">
      <c r="H988" s="196"/>
      <c r="I988" s="196"/>
      <c r="J988" s="196"/>
      <c r="V988" s="17"/>
      <c r="AA988" s="196"/>
      <c r="AB988" s="196"/>
      <c r="AC988" s="19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197" t="s">
        <v>20</v>
      </c>
      <c r="F992" s="197"/>
      <c r="G992" s="197"/>
      <c r="H992" s="197"/>
      <c r="V992" s="17"/>
      <c r="X992" s="23" t="s">
        <v>32</v>
      </c>
      <c r="Y992" s="20">
        <f>IF(B1792="PAGADO",0,C997)</f>
        <v>-2104.25</v>
      </c>
      <c r="AA992" s="197" t="s">
        <v>20</v>
      </c>
      <c r="AB992" s="197"/>
      <c r="AC992" s="197"/>
      <c r="AD992" s="19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9" t="str">
        <f>IF(Y997&lt;0,"NO PAGAR","COBRAR'")</f>
        <v>NO PAGAR</v>
      </c>
      <c r="Y998" s="19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9" t="str">
        <f>IF(C997&lt;0,"NO PAGAR","COBRAR'")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5" t="s">
        <v>29</v>
      </c>
      <c r="AD1034" s="195"/>
      <c r="AE1034" s="195"/>
    </row>
    <row r="1035" spans="2:31">
      <c r="H1035" s="196" t="s">
        <v>28</v>
      </c>
      <c r="I1035" s="196"/>
      <c r="J1035" s="196"/>
      <c r="V1035" s="17"/>
      <c r="AC1035" s="195"/>
      <c r="AD1035" s="195"/>
      <c r="AE1035" s="195"/>
    </row>
    <row r="1036" spans="2:31">
      <c r="H1036" s="196"/>
      <c r="I1036" s="196"/>
      <c r="J1036" s="196"/>
      <c r="V1036" s="17"/>
      <c r="AC1036" s="195"/>
      <c r="AD1036" s="195"/>
      <c r="AE1036" s="19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IF(B1040="PAGADO",0,C1045)</f>
        <v>-2104.25</v>
      </c>
      <c r="AA1040" s="197" t="s">
        <v>20</v>
      </c>
      <c r="AB1040" s="197"/>
      <c r="AC1040" s="197"/>
      <c r="AD1040" s="19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8" t="str">
        <f>IF(C1045&lt;0,"NO PAGAR","COBRAR")</f>
        <v>NO PAGAR</v>
      </c>
      <c r="C1046" s="19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tr">
        <f>IF(Y1045&lt;0,"NO PAGAR","COBRAR")</f>
        <v>NO PAGAR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6" t="s">
        <v>30</v>
      </c>
      <c r="I1080" s="196"/>
      <c r="J1080" s="196"/>
      <c r="V1080" s="17"/>
      <c r="AA1080" s="196" t="s">
        <v>31</v>
      </c>
      <c r="AB1080" s="196"/>
      <c r="AC1080" s="196"/>
    </row>
    <row r="1081" spans="1:43">
      <c r="H1081" s="196"/>
      <c r="I1081" s="196"/>
      <c r="J1081" s="196"/>
      <c r="V1081" s="17"/>
      <c r="AA1081" s="196"/>
      <c r="AB1081" s="196"/>
      <c r="AC1081" s="19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197" t="s">
        <v>20</v>
      </c>
      <c r="F1085" s="197"/>
      <c r="G1085" s="197"/>
      <c r="H1085" s="197"/>
      <c r="V1085" s="17"/>
      <c r="X1085" s="23" t="s">
        <v>32</v>
      </c>
      <c r="Y1085" s="20">
        <f>IF(B1885="PAGADO",0,C1090)</f>
        <v>-2104.25</v>
      </c>
      <c r="AA1085" s="197" t="s">
        <v>20</v>
      </c>
      <c r="AB1085" s="197"/>
      <c r="AC1085" s="197"/>
      <c r="AD1085" s="19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9" t="str">
        <f>IF(Y1090&lt;0,"NO PAGAR","COBRAR'")</f>
        <v>NO PAGAR</v>
      </c>
      <c r="Y1091" s="19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9" t="str">
        <f>IF(C1090&lt;0,"NO PAGAR","COBRAR'")</f>
        <v>NO PAGAR</v>
      </c>
      <c r="C1092" s="19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A809" zoomScale="89" zoomScaleNormal="89" workbookViewId="0">
      <selection activeCell="B817" sqref="B817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7" t="s">
        <v>20</v>
      </c>
      <c r="F151" s="197"/>
      <c r="G151" s="197"/>
      <c r="H151" s="197"/>
      <c r="V151" s="17"/>
      <c r="X151" s="23" t="s">
        <v>75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NO PAGAR</v>
      </c>
      <c r="Y157" s="19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NO PAGAR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-2894.8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NO PAGAR</v>
      </c>
      <c r="Y242" s="19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NO PAGAR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NO PAGAR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7" t="s">
        <v>20</v>
      </c>
      <c r="F328" s="197"/>
      <c r="G328" s="197"/>
      <c r="H328" s="197"/>
      <c r="V328" s="17"/>
      <c r="X328" s="23" t="s">
        <v>32</v>
      </c>
      <c r="Y328" s="20">
        <f>IF(B1078="PAGADO",0,C333)</f>
        <v>-412.94000000000005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NO PAGAR</v>
      </c>
      <c r="Y334" s="199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NO PAGAR</v>
      </c>
      <c r="C335" s="199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AA373" s="105"/>
      <c r="AB373" s="105"/>
      <c r="AC373" s="203" t="s">
        <v>29</v>
      </c>
      <c r="AD373" s="203"/>
      <c r="AE373" s="203"/>
    </row>
    <row r="374" spans="2:41">
      <c r="V374" s="17"/>
      <c r="AA374" s="105"/>
      <c r="AB374" s="105"/>
      <c r="AC374" s="203"/>
      <c r="AD374" s="203"/>
      <c r="AE374" s="203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03"/>
      <c r="AD375" s="203"/>
      <c r="AE375" s="203"/>
    </row>
    <row r="376" spans="2:41" ht="23.25">
      <c r="B376" s="23" t="s">
        <v>32</v>
      </c>
      <c r="C376" s="20">
        <f>IF(X328="PAGADO",0,Y333)</f>
        <v>-1811.12</v>
      </c>
      <c r="E376" s="197" t="s">
        <v>20</v>
      </c>
      <c r="F376" s="197"/>
      <c r="G376" s="197"/>
      <c r="H376" s="197"/>
      <c r="V376" s="17"/>
      <c r="X376" s="23" t="s">
        <v>32</v>
      </c>
      <c r="Y376" s="20">
        <f>IF(B376="PAGADO",0,C381)</f>
        <v>-1561.12</v>
      </c>
      <c r="AA376" s="197" t="s">
        <v>20</v>
      </c>
      <c r="AB376" s="197"/>
      <c r="AC376" s="197"/>
      <c r="AD376" s="19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NO PAGAR</v>
      </c>
      <c r="C382" s="19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NO PAGAR</v>
      </c>
      <c r="Y382" s="19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196" t="s">
        <v>31</v>
      </c>
      <c r="AB411" s="196"/>
      <c r="AC411" s="196"/>
    </row>
    <row r="412" spans="1:43" ht="15" customHeight="1">
      <c r="H412" s="75"/>
      <c r="I412" s="75"/>
      <c r="J412" s="75"/>
      <c r="V412" s="17"/>
      <c r="AA412" s="196"/>
      <c r="AB412" s="196"/>
      <c r="AC412" s="19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7" t="s">
        <v>20</v>
      </c>
      <c r="F416" s="197"/>
      <c r="G416" s="197"/>
      <c r="H416" s="197"/>
      <c r="V416" s="17"/>
      <c r="X416" s="23" t="s">
        <v>32</v>
      </c>
      <c r="Y416" s="20">
        <f>IF(B416="PAGADO",0,C421)</f>
        <v>0</v>
      </c>
      <c r="AA416" s="197" t="s">
        <v>20</v>
      </c>
      <c r="AB416" s="197"/>
      <c r="AC416" s="197"/>
      <c r="AD416" s="19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199" t="str">
        <f>IF(Y421&lt;0,"NO PAGAR","COBRAR'")</f>
        <v>NO PAGAR</v>
      </c>
      <c r="Y422" s="19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199" t="str">
        <f>IF(C421&lt;0,"NO PAGAR","COBRAR'")</f>
        <v>COBRAR'</v>
      </c>
      <c r="C423" s="199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7" t="s">
        <v>20</v>
      </c>
      <c r="F462" s="197"/>
      <c r="G462" s="197"/>
      <c r="H462" s="197"/>
      <c r="V462" s="17"/>
      <c r="X462" s="23" t="s">
        <v>32</v>
      </c>
      <c r="Y462" s="20">
        <f>IF(B462="PAGADO",0,C467)</f>
        <v>-526.89999999999986</v>
      </c>
      <c r="AA462" s="197" t="s">
        <v>20</v>
      </c>
      <c r="AB462" s="197"/>
      <c r="AC462" s="197"/>
      <c r="AD462" s="19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8" t="str">
        <f>IF(C467&lt;0,"NO PAGAR","COBRAR")</f>
        <v>NO PAGAR</v>
      </c>
      <c r="C468" s="19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8" t="str">
        <f>IF(Y467&lt;0,"NO PAGAR","COBRAR")</f>
        <v>NO PAGAR</v>
      </c>
      <c r="Y468" s="19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196" t="s">
        <v>31</v>
      </c>
      <c r="AB497" s="196"/>
      <c r="AC497" s="196"/>
    </row>
    <row r="498" spans="2:41" ht="15" customHeight="1">
      <c r="E498" s="196"/>
      <c r="F498" s="196"/>
      <c r="H498" s="75"/>
      <c r="I498" s="75"/>
      <c r="J498" s="75"/>
      <c r="V498" s="17"/>
      <c r="AA498" s="196"/>
      <c r="AB498" s="196"/>
      <c r="AC498" s="196"/>
    </row>
    <row r="499" spans="2:41" ht="26.25">
      <c r="B499" s="24" t="s">
        <v>66</v>
      </c>
      <c r="E499" s="196" t="s">
        <v>30</v>
      </c>
      <c r="F499" s="19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7" t="s">
        <v>20</v>
      </c>
      <c r="F500" s="197"/>
      <c r="G500" s="197"/>
      <c r="H500" s="197"/>
      <c r="V500" s="17"/>
      <c r="X500" s="23" t="s">
        <v>32</v>
      </c>
      <c r="Y500" s="20">
        <f>IF(B500="PAGADO",0,C505)</f>
        <v>0</v>
      </c>
      <c r="AA500" s="197" t="s">
        <v>20</v>
      </c>
      <c r="AB500" s="197"/>
      <c r="AC500" s="197"/>
      <c r="AD500" s="19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9" t="str">
        <f>IF(Y505&lt;0,"NO PAGAR","COBRAR'")</f>
        <v>COBRAR'</v>
      </c>
      <c r="Y506" s="199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9" t="str">
        <f>IF(C505&lt;0,"NO PAGAR","COBRAR'")</f>
        <v>COBRAR'</v>
      </c>
      <c r="C507" s="199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955</v>
      </c>
      <c r="F524" s="205"/>
      <c r="G524" s="206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5" t="s">
        <v>29</v>
      </c>
      <c r="AD545" s="195"/>
      <c r="AE545" s="195"/>
    </row>
    <row r="546" spans="2:41" ht="21.75" customHeight="1">
      <c r="H546" s="75" t="s">
        <v>28</v>
      </c>
      <c r="I546" s="75"/>
      <c r="J546" s="75"/>
      <c r="V546" s="17"/>
      <c r="AC546" s="195"/>
      <c r="AD546" s="195"/>
      <c r="AE546" s="195"/>
    </row>
    <row r="547" spans="2:41" ht="15" customHeight="1">
      <c r="H547" s="75"/>
      <c r="I547" s="75"/>
      <c r="J547" s="75"/>
      <c r="V547" s="17"/>
      <c r="AC547" s="195"/>
      <c r="AD547" s="195"/>
      <c r="AE547" s="19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7" t="s">
        <v>20</v>
      </c>
      <c r="F551" s="197"/>
      <c r="G551" s="197"/>
      <c r="H551" s="197"/>
      <c r="V551" s="17"/>
      <c r="X551" s="23" t="s">
        <v>32</v>
      </c>
      <c r="Y551" s="20">
        <f>IF(B551="PAGADO",0,C556)</f>
        <v>-153.00000000000023</v>
      </c>
      <c r="AA551" s="197" t="s">
        <v>20</v>
      </c>
      <c r="AB551" s="197"/>
      <c r="AC551" s="197"/>
      <c r="AD551" s="19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8" t="str">
        <f>IF(C556&lt;0,"NO PAGAR","COBRAR")</f>
        <v>NO PAGAR</v>
      </c>
      <c r="C557" s="19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8" t="str">
        <f>IF(Y556&lt;0,"NO PAGAR","COBRAR")</f>
        <v>COBRAR</v>
      </c>
      <c r="Y557" s="19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196" t="s">
        <v>31</v>
      </c>
      <c r="AB584" s="196"/>
      <c r="AC584" s="19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7" t="s">
        <v>20</v>
      </c>
      <c r="F586" s="197"/>
      <c r="G586" s="197"/>
      <c r="H586" s="197"/>
      <c r="V586" s="17"/>
      <c r="X586" s="23" t="s">
        <v>32</v>
      </c>
      <c r="Y586" s="20">
        <f>IF(B586="PAGADO",0,C591)</f>
        <v>0</v>
      </c>
      <c r="AA586" s="197" t="s">
        <v>20</v>
      </c>
      <c r="AB586" s="197"/>
      <c r="AC586" s="197"/>
      <c r="AD586" s="19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9" t="str">
        <f>IF(Y591&lt;0,"NO PAGAR","COBRAR'")</f>
        <v>COBRAR'</v>
      </c>
      <c r="Y592" s="199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9" t="str">
        <f>IF(C591&lt;0,"NO PAGAR","COBRAR'")</f>
        <v>COBRAR'</v>
      </c>
      <c r="C593" s="19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5" t="s">
        <v>29</v>
      </c>
      <c r="AD626" s="195"/>
      <c r="AE626" s="195"/>
    </row>
    <row r="627" spans="2:41" ht="27" customHeight="1">
      <c r="H627" s="75" t="s">
        <v>28</v>
      </c>
      <c r="I627" s="75"/>
      <c r="J627" s="75"/>
      <c r="V627" s="17"/>
      <c r="AC627" s="195"/>
      <c r="AD627" s="195"/>
      <c r="AE627" s="195"/>
    </row>
    <row r="628" spans="2:41" ht="15" customHeight="1">
      <c r="H628" s="75"/>
      <c r="I628" s="75"/>
      <c r="J628" s="75"/>
      <c r="V628" s="17"/>
      <c r="AC628" s="195"/>
      <c r="AD628" s="195"/>
      <c r="AE628" s="19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7" t="s">
        <v>20</v>
      </c>
      <c r="F632" s="197"/>
      <c r="G632" s="197"/>
      <c r="H632" s="197"/>
      <c r="V632" s="17"/>
      <c r="X632" s="23" t="s">
        <v>32</v>
      </c>
      <c r="Y632" s="20">
        <f>IF(B632="PAGADO",0,C637)</f>
        <v>0</v>
      </c>
      <c r="AA632" s="197" t="s">
        <v>20</v>
      </c>
      <c r="AB632" s="197"/>
      <c r="AC632" s="197"/>
      <c r="AD632" s="19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8" t="str">
        <f>IF(C637&lt;0,"NO PAGAR","COBRAR")</f>
        <v>COBRAR</v>
      </c>
      <c r="C638" s="19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198" t="str">
        <f>IF(Y637&lt;0,"NO PAGAR","COBRAR")</f>
        <v>COBRAR</v>
      </c>
      <c r="Y638" s="19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196" t="s">
        <v>31</v>
      </c>
      <c r="AB667" s="196"/>
      <c r="AC667" s="196"/>
    </row>
    <row r="668" spans="1:43" ht="15" customHeight="1">
      <c r="H668" s="75"/>
      <c r="I668" s="75"/>
      <c r="J668" s="75"/>
      <c r="V668" s="17"/>
      <c r="AA668" s="196"/>
      <c r="AB668" s="196"/>
      <c r="AC668" s="19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7" t="s">
        <v>1194</v>
      </c>
      <c r="F672" s="197"/>
      <c r="G672" s="197"/>
      <c r="H672" s="197"/>
      <c r="V672" s="17"/>
      <c r="X672" s="23" t="s">
        <v>32</v>
      </c>
      <c r="Y672" s="20">
        <f>IF(B672="PAGADO",0,C677)</f>
        <v>0</v>
      </c>
      <c r="AA672" s="197" t="s">
        <v>20</v>
      </c>
      <c r="AB672" s="197"/>
      <c r="AC672" s="197"/>
      <c r="AD672" s="19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9" t="str">
        <f>IF(Y677&lt;0,"NO PAGAR","COBRAR'")</f>
        <v>NO PAGAR</v>
      </c>
      <c r="Y678" s="199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9" t="str">
        <f>IF(C677&lt;0,"NO PAGAR","COBRAR'")</f>
        <v>COBRAR'</v>
      </c>
      <c r="C679" s="19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5" t="s">
        <v>29</v>
      </c>
      <c r="AD714" s="195"/>
      <c r="AE714" s="195"/>
    </row>
    <row r="715" spans="2:31" ht="24" customHeight="1">
      <c r="H715" s="75" t="s">
        <v>28</v>
      </c>
      <c r="I715" s="75"/>
      <c r="J715" s="75"/>
      <c r="V715" s="17"/>
      <c r="AC715" s="195"/>
      <c r="AD715" s="195"/>
      <c r="AE715" s="195"/>
    </row>
    <row r="716" spans="2:31" ht="15" customHeight="1">
      <c r="H716" s="75"/>
      <c r="I716" s="75"/>
      <c r="J716" s="75"/>
      <c r="V716" s="17"/>
      <c r="AC716" s="195"/>
      <c r="AD716" s="195"/>
      <c r="AE716" s="19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7" t="s">
        <v>20</v>
      </c>
      <c r="F720" s="197"/>
      <c r="G720" s="197"/>
      <c r="H720" s="197"/>
      <c r="O720" s="207" t="s">
        <v>10</v>
      </c>
      <c r="P720" s="207"/>
      <c r="Q720" s="207"/>
      <c r="V720" s="17"/>
      <c r="X720" s="23" t="s">
        <v>32</v>
      </c>
      <c r="Y720" s="20">
        <f>IF(B720="PAGADO",0,C725)</f>
        <v>-1115.3899999999999</v>
      </c>
      <c r="AA720" s="197" t="s">
        <v>20</v>
      </c>
      <c r="AB720" s="197"/>
      <c r="AC720" s="197"/>
      <c r="AD720" s="19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8" t="str">
        <f>IF(C725&lt;0,"NO PAGAR","COBRAR")</f>
        <v>NO PAGAR</v>
      </c>
      <c r="C726" s="19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8" t="str">
        <f>IF(Y725&lt;0,"NO PAGAR","COBRAR")</f>
        <v>NO PAGAR</v>
      </c>
      <c r="Y726" s="19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6" t="s">
        <v>30</v>
      </c>
      <c r="H753" s="196"/>
      <c r="I753" s="196"/>
      <c r="J753" s="75"/>
      <c r="V753" s="17"/>
      <c r="AA753" s="196" t="s">
        <v>31</v>
      </c>
      <c r="AB753" s="196"/>
      <c r="AC753" s="196"/>
    </row>
    <row r="754" spans="2:41" ht="15" customHeight="1">
      <c r="H754" s="75"/>
      <c r="I754" s="75"/>
      <c r="J754" s="75"/>
      <c r="V754" s="17"/>
      <c r="AA754" s="196"/>
      <c r="AB754" s="196"/>
      <c r="AC754" s="19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197" t="s">
        <v>20</v>
      </c>
      <c r="F758" s="197"/>
      <c r="G758" s="197"/>
      <c r="H758" s="197"/>
      <c r="V758" s="17"/>
      <c r="X758" s="23" t="s">
        <v>32</v>
      </c>
      <c r="Y758" s="20">
        <f>IF(B758="PAGADO",0,C763)</f>
        <v>0</v>
      </c>
      <c r="AA758" s="197" t="s">
        <v>20</v>
      </c>
      <c r="AB758" s="197"/>
      <c r="AC758" s="197"/>
      <c r="AD758" s="197"/>
      <c r="AK758" s="207" t="s">
        <v>10</v>
      </c>
      <c r="AL758" s="207"/>
      <c r="AM758" s="207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9" t="str">
        <f>IF(Y763&lt;0,"NO PAGAR","COBRAR'")</f>
        <v>COBRAR'</v>
      </c>
      <c r="Y764" s="199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199" t="str">
        <f>IF(C763&lt;0,"NO PAGAR","COBRAR'")</f>
        <v>COBRAR'</v>
      </c>
      <c r="C765" s="199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95" t="s">
        <v>29</v>
      </c>
      <c r="AD795" s="195"/>
      <c r="AE795" s="195"/>
    </row>
    <row r="796" spans="2:31" ht="24.75" customHeight="1">
      <c r="H796" s="75" t="s">
        <v>28</v>
      </c>
      <c r="I796" s="75"/>
      <c r="J796" s="75"/>
      <c r="V796" s="17"/>
      <c r="AC796" s="195"/>
      <c r="AD796" s="195"/>
      <c r="AE796" s="195"/>
    </row>
    <row r="797" spans="2:31" ht="15" customHeight="1">
      <c r="H797" s="75"/>
      <c r="I797" s="75"/>
      <c r="J797" s="75"/>
      <c r="V797" s="17"/>
      <c r="AC797" s="195"/>
      <c r="AD797" s="195"/>
      <c r="AE797" s="195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197" t="s">
        <v>20</v>
      </c>
      <c r="F801" s="197"/>
      <c r="G801" s="197"/>
      <c r="H801" s="197"/>
      <c r="V801" s="17"/>
      <c r="X801" s="23" t="s">
        <v>32</v>
      </c>
      <c r="Y801" s="20">
        <f>IF(B801="PAGADO",0,C806)</f>
        <v>-638.18000000000006</v>
      </c>
      <c r="AA801" s="197" t="s">
        <v>20</v>
      </c>
      <c r="AB801" s="197"/>
      <c r="AC801" s="197"/>
      <c r="AD801" s="197"/>
    </row>
    <row r="802" spans="2:41">
      <c r="B802" s="1" t="s">
        <v>0</v>
      </c>
      <c r="C802" s="19">
        <f>H817</f>
        <v>370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1442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1030</v>
      </c>
      <c r="E804" s="4">
        <v>45182</v>
      </c>
      <c r="F804" s="3" t="s">
        <v>1465</v>
      </c>
      <c r="G804" s="3" t="s">
        <v>1462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1668.18</v>
      </c>
      <c r="E805" s="4">
        <v>45183</v>
      </c>
      <c r="F805" s="3" t="s">
        <v>1465</v>
      </c>
      <c r="G805" s="3" t="s">
        <v>1462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638.18000000000006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-638.18000000000006</v>
      </c>
      <c r="E806" s="4">
        <v>45183</v>
      </c>
      <c r="F806" s="3" t="s">
        <v>1465</v>
      </c>
      <c r="G806" s="3" t="s">
        <v>1462</v>
      </c>
      <c r="H806" s="5">
        <v>90</v>
      </c>
      <c r="I806" t="s">
        <v>270</v>
      </c>
      <c r="N806" s="25">
        <v>45202</v>
      </c>
      <c r="O806" s="3" t="s">
        <v>1459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-638.18000000000006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98" t="str">
        <f>IF(C806&lt;0,"NO PAGAR","COBRAR")</f>
        <v>NO PAGAR</v>
      </c>
      <c r="C807" s="19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8" t="str">
        <f>IF(Y806&lt;0,"NO PAGAR","COBRAR")</f>
        <v>NO PAGAR</v>
      </c>
      <c r="Y807" s="19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0" t="s">
        <v>9</v>
      </c>
      <c r="C808" s="191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0" t="s">
        <v>9</v>
      </c>
      <c r="Y808" s="19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638.18000000000006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914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1509</v>
      </c>
      <c r="C817" s="10">
        <f>S826</f>
        <v>754.18000000000006</v>
      </c>
      <c r="E817" s="192" t="s">
        <v>7</v>
      </c>
      <c r="F817" s="193"/>
      <c r="G817" s="194"/>
      <c r="H817" s="5">
        <f>SUM(H803:H816)</f>
        <v>370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2" t="s">
        <v>7</v>
      </c>
      <c r="AB817" s="193"/>
      <c r="AC817" s="194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92" t="s">
        <v>7</v>
      </c>
      <c r="O819" s="193"/>
      <c r="P819" s="193"/>
      <c r="Q819" s="194"/>
      <c r="R819" s="18">
        <f>SUM(R803:R818)</f>
        <v>914</v>
      </c>
      <c r="S819" s="3"/>
      <c r="V819" s="17"/>
      <c r="X819" s="12"/>
      <c r="Y819" s="10"/>
      <c r="AJ819" s="192" t="s">
        <v>7</v>
      </c>
      <c r="AK819" s="193"/>
      <c r="AL819" s="193"/>
      <c r="AM819" s="194"/>
      <c r="AN819" s="18">
        <f>SUM(AN803:AN818)</f>
        <v>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1508</v>
      </c>
      <c r="Q820" s="125" t="s">
        <v>474</v>
      </c>
      <c r="R820" s="127">
        <v>0.11</v>
      </c>
      <c r="S820" s="127">
        <v>0.19</v>
      </c>
      <c r="T820" s="128" t="s">
        <v>1507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1506</v>
      </c>
      <c r="Q821" s="125" t="s">
        <v>474</v>
      </c>
      <c r="R821" s="127">
        <v>111.569</v>
      </c>
      <c r="S821" s="127">
        <v>195.25</v>
      </c>
      <c r="T821" s="128" t="s">
        <v>1505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1504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1503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1502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1501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1668.18</v>
      </c>
      <c r="V828" s="17"/>
      <c r="X828" s="15" t="s">
        <v>18</v>
      </c>
      <c r="Y828" s="16">
        <f>SUM(Y809:Y827)</f>
        <v>638.18000000000006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196" t="s">
        <v>31</v>
      </c>
      <c r="AB841" s="196"/>
      <c r="AC841" s="196"/>
    </row>
    <row r="842" spans="1:43" ht="15" customHeight="1">
      <c r="H842" s="75"/>
      <c r="I842" s="75"/>
      <c r="J842" s="75"/>
      <c r="V842" s="17"/>
      <c r="AA842" s="196"/>
      <c r="AB842" s="196"/>
      <c r="AC842" s="196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-638.18000000000006</v>
      </c>
      <c r="E846" s="197" t="s">
        <v>20</v>
      </c>
      <c r="F846" s="197"/>
      <c r="G846" s="197"/>
      <c r="H846" s="197"/>
      <c r="V846" s="17"/>
      <c r="X846" s="23" t="s">
        <v>32</v>
      </c>
      <c r="Y846" s="20">
        <f>IF(B1646="PAGADO",0,C851)</f>
        <v>-638.18000000000006</v>
      </c>
      <c r="AA846" s="197" t="s">
        <v>20</v>
      </c>
      <c r="AB846" s="197"/>
      <c r="AC846" s="197"/>
      <c r="AD846" s="197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638.18000000000006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638.18000000000006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-638.18000000000006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-638.18000000000006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9" t="str">
        <f>IF(Y851&lt;0,"NO PAGAR","COBRAR'")</f>
        <v>NO PAGAR</v>
      </c>
      <c r="Y852" s="19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99" t="str">
        <f>IF(C851&lt;0,"NO PAGAR","COBRAR'")</f>
        <v>NO PAGAR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638.18000000000006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638.18000000000006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92" t="s">
        <v>7</v>
      </c>
      <c r="F862" s="193"/>
      <c r="G862" s="194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2" t="s">
        <v>7</v>
      </c>
      <c r="AB862" s="193"/>
      <c r="AC862" s="194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2" t="s">
        <v>7</v>
      </c>
      <c r="O864" s="193"/>
      <c r="P864" s="193"/>
      <c r="Q864" s="194"/>
      <c r="R864" s="18">
        <f>SUM(R848:R863)</f>
        <v>0</v>
      </c>
      <c r="S864" s="3"/>
      <c r="V864" s="17"/>
      <c r="X864" s="12"/>
      <c r="Y864" s="10"/>
      <c r="AJ864" s="192" t="s">
        <v>7</v>
      </c>
      <c r="AK864" s="193"/>
      <c r="AL864" s="193"/>
      <c r="AM864" s="194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638.18000000000006</v>
      </c>
      <c r="D874" t="s">
        <v>22</v>
      </c>
      <c r="E874" t="s">
        <v>21</v>
      </c>
      <c r="V874" s="17"/>
      <c r="X874" s="15" t="s">
        <v>18</v>
      </c>
      <c r="Y874" s="16">
        <f>SUM(Y855:Y873)</f>
        <v>638.18000000000006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95" t="s">
        <v>29</v>
      </c>
      <c r="AD889" s="195"/>
      <c r="AE889" s="195"/>
    </row>
    <row r="890" spans="2:41" ht="15" customHeight="1">
      <c r="H890" s="75" t="s">
        <v>28</v>
      </c>
      <c r="I890" s="75"/>
      <c r="J890" s="75"/>
      <c r="V890" s="17"/>
      <c r="AC890" s="195"/>
      <c r="AD890" s="195"/>
      <c r="AE890" s="195"/>
    </row>
    <row r="891" spans="2:41" ht="15" customHeight="1">
      <c r="H891" s="75"/>
      <c r="I891" s="75"/>
      <c r="J891" s="75"/>
      <c r="V891" s="17"/>
      <c r="AC891" s="195"/>
      <c r="AD891" s="195"/>
      <c r="AE891" s="195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-638.18000000000006</v>
      </c>
      <c r="E895" s="197" t="s">
        <v>20</v>
      </c>
      <c r="F895" s="197"/>
      <c r="G895" s="197"/>
      <c r="H895" s="197"/>
      <c r="V895" s="17"/>
      <c r="X895" s="23" t="s">
        <v>32</v>
      </c>
      <c r="Y895" s="20">
        <f>IF(B895="PAGADO",0,C900)</f>
        <v>-638.18000000000006</v>
      </c>
      <c r="AA895" s="197" t="s">
        <v>20</v>
      </c>
      <c r="AB895" s="197"/>
      <c r="AC895" s="197"/>
      <c r="AD895" s="197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638.18000000000006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638.18000000000006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-638.18000000000006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-638.18000000000006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98" t="str">
        <f>IF(C900&lt;0,"NO PAGAR","COBRAR")</f>
        <v>NO PAGAR</v>
      </c>
      <c r="C901" s="198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98" t="str">
        <f>IF(Y900&lt;0,"NO PAGAR","COBRAR")</f>
        <v>NO PAGAR</v>
      </c>
      <c r="Y901" s="198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0" t="s">
        <v>9</v>
      </c>
      <c r="C902" s="191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0" t="s">
        <v>9</v>
      </c>
      <c r="Y902" s="191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638.18000000000006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638.18000000000006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92" t="s">
        <v>7</v>
      </c>
      <c r="F911" s="193"/>
      <c r="G911" s="194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2" t="s">
        <v>7</v>
      </c>
      <c r="AB911" s="193"/>
      <c r="AC911" s="194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92" t="s">
        <v>7</v>
      </c>
      <c r="O913" s="193"/>
      <c r="P913" s="193"/>
      <c r="Q913" s="194"/>
      <c r="R913" s="18">
        <f>SUM(R897:R912)</f>
        <v>0</v>
      </c>
      <c r="S913" s="3"/>
      <c r="V913" s="17"/>
      <c r="X913" s="12"/>
      <c r="Y913" s="10"/>
      <c r="AJ913" s="192" t="s">
        <v>7</v>
      </c>
      <c r="AK913" s="193"/>
      <c r="AL913" s="193"/>
      <c r="AM913" s="194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638.18000000000006</v>
      </c>
      <c r="V922" s="17"/>
      <c r="X922" s="15" t="s">
        <v>18</v>
      </c>
      <c r="Y922" s="16">
        <f>SUM(Y903:Y921)</f>
        <v>638.18000000000006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196" t="s">
        <v>31</v>
      </c>
      <c r="AB935" s="196"/>
      <c r="AC935" s="196"/>
    </row>
    <row r="936" spans="1:43" ht="15" customHeight="1">
      <c r="H936" s="75"/>
      <c r="I936" s="75"/>
      <c r="J936" s="75"/>
      <c r="V936" s="17"/>
      <c r="AA936" s="196"/>
      <c r="AB936" s="196"/>
      <c r="AC936" s="196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-638.18000000000006</v>
      </c>
      <c r="E940" s="197" t="s">
        <v>20</v>
      </c>
      <c r="F940" s="197"/>
      <c r="G940" s="197"/>
      <c r="H940" s="197"/>
      <c r="V940" s="17"/>
      <c r="X940" s="23" t="s">
        <v>32</v>
      </c>
      <c r="Y940" s="20">
        <f>IF(B1740="PAGADO",0,C945)</f>
        <v>-638.18000000000006</v>
      </c>
      <c r="AA940" s="197" t="s">
        <v>20</v>
      </c>
      <c r="AB940" s="197"/>
      <c r="AC940" s="197"/>
      <c r="AD940" s="197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638.18000000000006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638.18000000000006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-638.18000000000006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-638.18000000000006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99" t="str">
        <f>IF(Y945&lt;0,"NO PAGAR","COBRAR'")</f>
        <v>NO PAGAR</v>
      </c>
      <c r="Y946" s="199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99" t="str">
        <f>IF(C945&lt;0,"NO PAGAR","COBRAR'")</f>
        <v>NO PAGAR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638.18000000000006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638.18000000000006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92" t="s">
        <v>7</v>
      </c>
      <c r="F956" s="193"/>
      <c r="G956" s="194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2" t="s">
        <v>7</v>
      </c>
      <c r="AB956" s="193"/>
      <c r="AC956" s="194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92" t="s">
        <v>7</v>
      </c>
      <c r="O958" s="193"/>
      <c r="P958" s="193"/>
      <c r="Q958" s="194"/>
      <c r="R958" s="18">
        <f>SUM(R942:R957)</f>
        <v>0</v>
      </c>
      <c r="S958" s="3"/>
      <c r="V958" s="17"/>
      <c r="X958" s="12"/>
      <c r="Y958" s="10"/>
      <c r="AJ958" s="192" t="s">
        <v>7</v>
      </c>
      <c r="AK958" s="193"/>
      <c r="AL958" s="193"/>
      <c r="AM958" s="194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638.18000000000006</v>
      </c>
      <c r="D968" t="s">
        <v>22</v>
      </c>
      <c r="E968" t="s">
        <v>21</v>
      </c>
      <c r="V968" s="17"/>
      <c r="X968" s="15" t="s">
        <v>18</v>
      </c>
      <c r="Y968" s="16">
        <f>SUM(Y949:Y967)</f>
        <v>638.18000000000006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95" t="s">
        <v>29</v>
      </c>
      <c r="AD982" s="195"/>
      <c r="AE982" s="195"/>
    </row>
    <row r="983" spans="2:41" ht="15" customHeight="1">
      <c r="H983" s="75" t="s">
        <v>28</v>
      </c>
      <c r="I983" s="75"/>
      <c r="J983" s="75"/>
      <c r="V983" s="17"/>
      <c r="AC983" s="195"/>
      <c r="AD983" s="195"/>
      <c r="AE983" s="195"/>
    </row>
    <row r="984" spans="2:41" ht="15" customHeight="1">
      <c r="H984" s="75"/>
      <c r="I984" s="75"/>
      <c r="J984" s="75"/>
      <c r="V984" s="17"/>
      <c r="AC984" s="195"/>
      <c r="AD984" s="195"/>
      <c r="AE984" s="195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-638.18000000000006</v>
      </c>
      <c r="E988" s="197" t="s">
        <v>20</v>
      </c>
      <c r="F988" s="197"/>
      <c r="G988" s="197"/>
      <c r="H988" s="197"/>
      <c r="V988" s="17"/>
      <c r="X988" s="23" t="s">
        <v>32</v>
      </c>
      <c r="Y988" s="20">
        <f>IF(B988="PAGADO",0,C993)</f>
        <v>-638.18000000000006</v>
      </c>
      <c r="AA988" s="197" t="s">
        <v>20</v>
      </c>
      <c r="AB988" s="197"/>
      <c r="AC988" s="197"/>
      <c r="AD988" s="197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638.18000000000006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638.18000000000006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-638.18000000000006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-638.18000000000006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98" t="str">
        <f>IF(C993&lt;0,"NO PAGAR","COBRAR")</f>
        <v>NO PAGAR</v>
      </c>
      <c r="C994" s="19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8" t="str">
        <f>IF(Y993&lt;0,"NO PAGAR","COBRAR")</f>
        <v>NO PAGAR</v>
      </c>
      <c r="Y994" s="19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0" t="s">
        <v>9</v>
      </c>
      <c r="C995" s="191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0" t="s">
        <v>9</v>
      </c>
      <c r="Y995" s="191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638.18000000000006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638.18000000000006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92" t="s">
        <v>7</v>
      </c>
      <c r="F1004" s="193"/>
      <c r="G1004" s="194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2" t="s">
        <v>7</v>
      </c>
      <c r="AB1004" s="193"/>
      <c r="AC1004" s="194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92" t="s">
        <v>7</v>
      </c>
      <c r="O1006" s="193"/>
      <c r="P1006" s="193"/>
      <c r="Q1006" s="194"/>
      <c r="R1006" s="18">
        <f>SUM(R990:R1005)</f>
        <v>0</v>
      </c>
      <c r="S1006" s="3"/>
      <c r="V1006" s="17"/>
      <c r="X1006" s="12"/>
      <c r="Y1006" s="10"/>
      <c r="AJ1006" s="192" t="s">
        <v>7</v>
      </c>
      <c r="AK1006" s="193"/>
      <c r="AL1006" s="193"/>
      <c r="AM1006" s="194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638.18000000000006</v>
      </c>
      <c r="V1015" s="17"/>
      <c r="X1015" s="15" t="s">
        <v>18</v>
      </c>
      <c r="Y1015" s="16">
        <f>SUM(Y996:Y1014)</f>
        <v>638.18000000000006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196" t="s">
        <v>31</v>
      </c>
      <c r="AB1028" s="196"/>
      <c r="AC1028" s="196"/>
    </row>
    <row r="1029" spans="1:43" ht="15" customHeight="1">
      <c r="H1029" s="75"/>
      <c r="I1029" s="75"/>
      <c r="J1029" s="75"/>
      <c r="V1029" s="17"/>
      <c r="AA1029" s="196"/>
      <c r="AB1029" s="196"/>
      <c r="AC1029" s="196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-638.18000000000006</v>
      </c>
      <c r="E1033" s="197" t="s">
        <v>20</v>
      </c>
      <c r="F1033" s="197"/>
      <c r="G1033" s="197"/>
      <c r="H1033" s="197"/>
      <c r="V1033" s="17"/>
      <c r="X1033" s="23" t="s">
        <v>32</v>
      </c>
      <c r="Y1033" s="20">
        <f>IF(B1833="PAGADO",0,C1038)</f>
        <v>-638.18000000000006</v>
      </c>
      <c r="AA1033" s="197" t="s">
        <v>20</v>
      </c>
      <c r="AB1033" s="197"/>
      <c r="AC1033" s="197"/>
      <c r="AD1033" s="197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638.18000000000006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638.18000000000006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-638.18000000000006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-638.18000000000006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99" t="str">
        <f>IF(Y1038&lt;0,"NO PAGAR","COBRAR'")</f>
        <v>NO PAGAR</v>
      </c>
      <c r="Y1039" s="19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99" t="str">
        <f>IF(C1038&lt;0,"NO PAGAR","COBRAR'")</f>
        <v>NO PAGAR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638.18000000000006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638.18000000000006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92" t="s">
        <v>7</v>
      </c>
      <c r="F1049" s="193"/>
      <c r="G1049" s="194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2" t="s">
        <v>7</v>
      </c>
      <c r="AB1049" s="193"/>
      <c r="AC1049" s="194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92" t="s">
        <v>7</v>
      </c>
      <c r="O1051" s="193"/>
      <c r="P1051" s="193"/>
      <c r="Q1051" s="194"/>
      <c r="R1051" s="18">
        <f>SUM(R1035:R1050)</f>
        <v>0</v>
      </c>
      <c r="S1051" s="3"/>
      <c r="V1051" s="17"/>
      <c r="X1051" s="12"/>
      <c r="Y1051" s="10"/>
      <c r="AJ1051" s="192" t="s">
        <v>7</v>
      </c>
      <c r="AK1051" s="193"/>
      <c r="AL1051" s="193"/>
      <c r="AM1051" s="194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638.18000000000006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638.18000000000006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A778" zoomScale="80" zoomScaleNormal="80" zoomScalePageLayoutView="118" workbookViewId="0">
      <selection activeCell="B791" sqref="B791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7" t="s">
        <v>77</v>
      </c>
      <c r="F8" s="197"/>
      <c r="G8" s="197"/>
      <c r="H8" s="197"/>
      <c r="O8" s="207" t="s">
        <v>10</v>
      </c>
      <c r="P8" s="207"/>
      <c r="Q8" s="207"/>
      <c r="R8" s="207"/>
      <c r="V8" s="17"/>
      <c r="X8" s="23" t="s">
        <v>32</v>
      </c>
      <c r="Y8" s="20">
        <f>IF(B8="PAGADO",0,C13)</f>
        <v>-6043.71</v>
      </c>
      <c r="AA8" s="197" t="s">
        <v>140</v>
      </c>
      <c r="AB8" s="197"/>
      <c r="AC8" s="197"/>
      <c r="AD8" s="197"/>
      <c r="AK8" s="208" t="s">
        <v>188</v>
      </c>
      <c r="AL8" s="208"/>
      <c r="AM8" s="20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7" t="s">
        <v>77</v>
      </c>
      <c r="F53" s="197"/>
      <c r="G53" s="197"/>
      <c r="H53" s="197"/>
      <c r="V53" s="17"/>
      <c r="X53" s="23" t="s">
        <v>32</v>
      </c>
      <c r="Y53" s="20">
        <f>IF(B53="PAGADO",0,C58)</f>
        <v>-6418.1900000000005</v>
      </c>
      <c r="AA53" s="197" t="s">
        <v>77</v>
      </c>
      <c r="AB53" s="197"/>
      <c r="AC53" s="197"/>
      <c r="AD53" s="19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5" t="s">
        <v>29</v>
      </c>
      <c r="AD97" s="195"/>
      <c r="AE97" s="195"/>
    </row>
    <row r="98" spans="2:41">
      <c r="H98" s="196" t="s">
        <v>28</v>
      </c>
      <c r="I98" s="196"/>
      <c r="J98" s="196"/>
      <c r="V98" s="17"/>
      <c r="AC98" s="195"/>
      <c r="AD98" s="195"/>
      <c r="AE98" s="195"/>
    </row>
    <row r="99" spans="2:41">
      <c r="H99" s="196"/>
      <c r="I99" s="196"/>
      <c r="J99" s="196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7" t="s">
        <v>273</v>
      </c>
      <c r="F103" s="197"/>
      <c r="G103" s="197"/>
      <c r="H103" s="197"/>
      <c r="V103" s="17"/>
      <c r="X103" s="23" t="s">
        <v>32</v>
      </c>
      <c r="Y103" s="20">
        <f>IF(B103="PAGADO",0,C108)</f>
        <v>-5740.3400000000011</v>
      </c>
      <c r="AA103" s="197" t="s">
        <v>273</v>
      </c>
      <c r="AB103" s="197"/>
      <c r="AC103" s="197"/>
      <c r="AD103" s="19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198" t="str">
        <f>IF(C108&lt;0,"NO PAGAR","COBRAR")</f>
        <v>NO PAGAR</v>
      </c>
      <c r="C109" s="19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NO PAGAR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7" t="s">
        <v>273</v>
      </c>
      <c r="F136" s="197"/>
      <c r="G136" s="197"/>
      <c r="H136" s="197"/>
      <c r="V136" s="17"/>
      <c r="X136" s="23" t="s">
        <v>32</v>
      </c>
      <c r="Y136" s="20">
        <f>IF(B136="PAGADO",0,C141)</f>
        <v>-5568.4800000000014</v>
      </c>
      <c r="AA136" s="197" t="s">
        <v>273</v>
      </c>
      <c r="AB136" s="197"/>
      <c r="AC136" s="197"/>
      <c r="AD136" s="19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NO PAGAR</v>
      </c>
      <c r="Y142" s="19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9" t="str">
        <f>IF(C141&lt;0,"NO PAGAR","COBRAR'")</f>
        <v>NO PAGAR</v>
      </c>
      <c r="C143" s="19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5" t="s">
        <v>29</v>
      </c>
      <c r="AD170" s="195"/>
      <c r="AE170" s="195"/>
    </row>
    <row r="171" spans="2:31">
      <c r="H171" s="196" t="s">
        <v>28</v>
      </c>
      <c r="I171" s="196"/>
      <c r="J171" s="196"/>
      <c r="V171" s="17"/>
      <c r="AC171" s="195"/>
      <c r="AD171" s="195"/>
      <c r="AE171" s="195"/>
    </row>
    <row r="172" spans="2:31">
      <c r="H172" s="196"/>
      <c r="I172" s="196"/>
      <c r="J172" s="196"/>
      <c r="V172" s="17"/>
      <c r="AC172" s="195"/>
      <c r="AD172" s="195"/>
      <c r="AE172" s="19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7" t="s">
        <v>273</v>
      </c>
      <c r="F176" s="197"/>
      <c r="G176" s="197"/>
      <c r="H176" s="197"/>
      <c r="V176" s="17"/>
      <c r="X176" s="23" t="s">
        <v>32</v>
      </c>
      <c r="Y176" s="20">
        <f>IF(B176="PAGADO",0,C181)</f>
        <v>-5626.8700000000008</v>
      </c>
      <c r="AA176" s="197" t="s">
        <v>273</v>
      </c>
      <c r="AB176" s="197"/>
      <c r="AC176" s="197"/>
      <c r="AD176" s="19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198" t="str">
        <f>IF(C181&lt;0,"NO PAGAR","COBRAR")</f>
        <v>NO PAGAR</v>
      </c>
      <c r="C182" s="19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198" t="str">
        <f>IF(Y181&lt;0,"NO PAGAR","COBRAR")</f>
        <v>NO PAGAR</v>
      </c>
      <c r="Y182" s="19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6" t="s">
        <v>30</v>
      </c>
      <c r="I216" s="196"/>
      <c r="J216" s="196"/>
      <c r="V216" s="17"/>
      <c r="AA216" s="196" t="s">
        <v>31</v>
      </c>
      <c r="AB216" s="196"/>
      <c r="AC216" s="196"/>
    </row>
    <row r="217" spans="1:43">
      <c r="H217" s="196"/>
      <c r="I217" s="196"/>
      <c r="J217" s="196"/>
      <c r="V217" s="17"/>
      <c r="AA217" s="196"/>
      <c r="AB217" s="196"/>
      <c r="AC217" s="19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7" t="s">
        <v>273</v>
      </c>
      <c r="F221" s="197"/>
      <c r="G221" s="197"/>
      <c r="H221" s="197"/>
      <c r="V221" s="17"/>
      <c r="X221" s="23" t="s">
        <v>32</v>
      </c>
      <c r="Y221" s="20">
        <f>IF(B221="PAGADO",0,C226)</f>
        <v>-5840.9500000000007</v>
      </c>
      <c r="AA221" s="197" t="s">
        <v>77</v>
      </c>
      <c r="AB221" s="197"/>
      <c r="AC221" s="197"/>
      <c r="AD221" s="19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9" t="str">
        <f>IF(Y226&lt;0,"NO PAGAR","COBRAR'")</f>
        <v>NO PAGAR</v>
      </c>
      <c r="Y227" s="19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9" t="str">
        <f>IF(C226&lt;0,"NO PAGAR","COBRAR'")</f>
        <v>NO PAGAR</v>
      </c>
      <c r="C228" s="199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5" t="s">
        <v>29</v>
      </c>
      <c r="AD262" s="195"/>
      <c r="AE262" s="195"/>
    </row>
    <row r="263" spans="2:41">
      <c r="H263" s="196" t="s">
        <v>28</v>
      </c>
      <c r="I263" s="196"/>
      <c r="J263" s="196"/>
      <c r="V263" s="17"/>
      <c r="AC263" s="195"/>
      <c r="AD263" s="195"/>
      <c r="AE263" s="195"/>
    </row>
    <row r="264" spans="2:41">
      <c r="H264" s="196"/>
      <c r="I264" s="196"/>
      <c r="J264" s="196"/>
      <c r="V264" s="17"/>
      <c r="AC264" s="195"/>
      <c r="AD264" s="195"/>
      <c r="AE264" s="19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7" t="s">
        <v>563</v>
      </c>
      <c r="F268" s="197"/>
      <c r="G268" s="197"/>
      <c r="H268" s="197"/>
      <c r="V268" s="17"/>
      <c r="X268" s="23" t="s">
        <v>32</v>
      </c>
      <c r="Y268" s="20">
        <f>IF(B268="PAGADO",0,C273)</f>
        <v>-6873.1060000000016</v>
      </c>
      <c r="AA268" s="197" t="s">
        <v>563</v>
      </c>
      <c r="AB268" s="197"/>
      <c r="AC268" s="197"/>
      <c r="AD268" s="19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198" t="str">
        <f>IF(C273&lt;0,"NO PAGAR","COBRAR")</f>
        <v>NO PAGAR</v>
      </c>
      <c r="C274" s="19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198" t="str">
        <f>IF(Y273&lt;0,"NO PAGAR","COBRAR")</f>
        <v>NO PAGAR</v>
      </c>
      <c r="Y274" s="19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6" t="s">
        <v>30</v>
      </c>
      <c r="I308" s="196"/>
      <c r="J308" s="196"/>
      <c r="V308" s="17"/>
      <c r="AA308" s="196" t="s">
        <v>31</v>
      </c>
      <c r="AB308" s="196"/>
      <c r="AC308" s="196"/>
    </row>
    <row r="309" spans="1:43">
      <c r="H309" s="196"/>
      <c r="I309" s="196"/>
      <c r="J309" s="196"/>
      <c r="V309" s="17"/>
      <c r="AA309" s="196"/>
      <c r="AB309" s="196"/>
      <c r="AC309" s="19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7" t="s">
        <v>273</v>
      </c>
      <c r="F313" s="197"/>
      <c r="G313" s="197"/>
      <c r="H313" s="197"/>
      <c r="V313" s="17"/>
      <c r="X313" s="23" t="s">
        <v>32</v>
      </c>
      <c r="Y313" s="20">
        <f>IF(B1052="PAGADO",0,C318)</f>
        <v>-6076.113000000003</v>
      </c>
      <c r="AA313" s="197" t="s">
        <v>563</v>
      </c>
      <c r="AB313" s="197"/>
      <c r="AC313" s="197"/>
      <c r="AD313" s="19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9" t="str">
        <f>IF(Y318&lt;0,"NO PAGAR","COBRAR'")</f>
        <v>NO PAGAR</v>
      </c>
      <c r="Y319" s="199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9" t="str">
        <f>IF(C318&lt;0,"NO PAGAR","COBRAR'")</f>
        <v>NO PAGAR</v>
      </c>
      <c r="C320" s="19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09" t="s">
        <v>64</v>
      </c>
      <c r="AC358" s="203" t="s">
        <v>29</v>
      </c>
      <c r="AD358" s="203"/>
      <c r="AE358" s="203"/>
    </row>
    <row r="359" spans="2:41">
      <c r="V359" s="17"/>
      <c r="X359" s="209"/>
      <c r="AC359" s="203"/>
      <c r="AD359" s="203"/>
      <c r="AE359" s="203"/>
    </row>
    <row r="360" spans="2:41" ht="23.25">
      <c r="B360" s="22" t="s">
        <v>64</v>
      </c>
      <c r="V360" s="17"/>
      <c r="X360" s="209"/>
      <c r="AC360" s="203"/>
      <c r="AD360" s="203"/>
      <c r="AE360" s="203"/>
    </row>
    <row r="361" spans="2:41" ht="23.25">
      <c r="B361" s="23" t="s">
        <v>32</v>
      </c>
      <c r="C361" s="20">
        <f>IF(X313="PAGADO",0,Y318)</f>
        <v>-5949.8130000000028</v>
      </c>
      <c r="E361" s="197" t="s">
        <v>273</v>
      </c>
      <c r="F361" s="197"/>
      <c r="G361" s="197"/>
      <c r="H361" s="197"/>
      <c r="V361" s="17"/>
      <c r="X361" s="23" t="s">
        <v>32</v>
      </c>
      <c r="Y361" s="20">
        <f>IF(B361="PAGADO",0,C366)</f>
        <v>-8314.8130000000019</v>
      </c>
      <c r="AA361" s="197" t="s">
        <v>77</v>
      </c>
      <c r="AB361" s="197"/>
      <c r="AC361" s="197"/>
      <c r="AD361" s="19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198" t="str">
        <f>IF(C366&lt;0,"NO PAGAR","COBRAR")</f>
        <v>NO PAGAR</v>
      </c>
      <c r="C367" s="19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198" t="str">
        <f>IF(Y366&lt;0,"NO PAGAR","COBRAR")</f>
        <v>NO PAGAR</v>
      </c>
      <c r="Y367" s="19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196" t="s">
        <v>31</v>
      </c>
      <c r="AB394" s="196"/>
      <c r="AC394" s="196"/>
    </row>
    <row r="395" spans="1:43" ht="15" customHeight="1">
      <c r="H395" s="75"/>
      <c r="I395" s="75"/>
      <c r="J395" s="75"/>
      <c r="V395" s="17"/>
      <c r="AA395" s="196"/>
      <c r="AB395" s="196"/>
      <c r="AC395" s="196"/>
    </row>
    <row r="396" spans="1:43">
      <c r="B396" s="211" t="s">
        <v>64</v>
      </c>
      <c r="F396" s="210" t="s">
        <v>30</v>
      </c>
      <c r="G396" s="210"/>
      <c r="H396" s="210"/>
      <c r="V396" s="17"/>
    </row>
    <row r="397" spans="1:43">
      <c r="B397" s="211"/>
      <c r="F397" s="210"/>
      <c r="G397" s="210"/>
      <c r="H397" s="210"/>
      <c r="V397" s="17"/>
    </row>
    <row r="398" spans="1:43" ht="26.25" customHeight="1">
      <c r="B398" s="211"/>
      <c r="F398" s="210"/>
      <c r="G398" s="210"/>
      <c r="H398" s="21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7" t="s">
        <v>77</v>
      </c>
      <c r="F399" s="197"/>
      <c r="G399" s="197"/>
      <c r="H399" s="197"/>
      <c r="V399" s="17"/>
      <c r="X399" s="23" t="s">
        <v>32</v>
      </c>
      <c r="Y399" s="20">
        <f>IF(B1145="PAGADO",0,C404)</f>
        <v>-4920.3502550000012</v>
      </c>
      <c r="AA399" s="197" t="s">
        <v>563</v>
      </c>
      <c r="AB399" s="197"/>
      <c r="AC399" s="197"/>
      <c r="AD399" s="19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199" t="str">
        <f>IF(Y404&lt;0,"NO PAGAR","COBRAR'")</f>
        <v>NO PAGAR</v>
      </c>
      <c r="Y405" s="19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9" t="str">
        <f>IF(C404&lt;0,"NO PAGAR","COBRAR'")</f>
        <v>NO PAGAR</v>
      </c>
      <c r="C406" s="199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195" t="s">
        <v>29</v>
      </c>
      <c r="AC434" s="195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7" t="s">
        <v>563</v>
      </c>
      <c r="AB436" s="197"/>
      <c r="AC436" s="197"/>
      <c r="AD436" s="19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7" t="s">
        <v>273</v>
      </c>
      <c r="F439" s="197"/>
      <c r="G439" s="197"/>
      <c r="H439" s="19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198" t="str">
        <f>IF(C441&lt;0,"NO PAGAR","COBRAR")</f>
        <v>NO PAGAR</v>
      </c>
      <c r="C442" s="19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198" t="str">
        <f>IF(Y441&lt;0,"NO PAGAR","COBRAR")</f>
        <v>NO PAGAR</v>
      </c>
      <c r="Y442" s="19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196" t="s">
        <v>31</v>
      </c>
      <c r="AB471" s="196"/>
      <c r="AC471" s="196"/>
    </row>
    <row r="472" spans="1:43" ht="15" customHeight="1">
      <c r="H472" s="75"/>
      <c r="J472" s="75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7" t="s">
        <v>273</v>
      </c>
      <c r="F474" s="197"/>
      <c r="G474" s="197"/>
      <c r="H474" s="197"/>
      <c r="V474" s="17"/>
      <c r="X474" s="23" t="s">
        <v>32</v>
      </c>
      <c r="Y474" s="20">
        <f>IF(B1242="PAGADO",0,C479)</f>
        <v>-5841.0592550000019</v>
      </c>
      <c r="AA474" s="197" t="s">
        <v>563</v>
      </c>
      <c r="AB474" s="197"/>
      <c r="AC474" s="197"/>
      <c r="AD474" s="19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NO PAGAR</v>
      </c>
      <c r="Y480" s="199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199" t="str">
        <f>IF(C479&lt;0,"NO PAGAR","COBRAR'")</f>
        <v>NO PAGAR</v>
      </c>
      <c r="C481" s="199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195" t="s">
        <v>29</v>
      </c>
      <c r="AD514" s="195"/>
      <c r="AE514" s="195"/>
    </row>
    <row r="515" spans="2:41" ht="24" customHeight="1">
      <c r="H515" s="75" t="s">
        <v>28</v>
      </c>
      <c r="J515" s="75"/>
      <c r="V515" s="17"/>
      <c r="AC515" s="195"/>
      <c r="AD515" s="195"/>
      <c r="AE515" s="19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7" t="s">
        <v>77</v>
      </c>
      <c r="F517" s="197"/>
      <c r="G517" s="197"/>
      <c r="H517" s="197"/>
      <c r="V517" s="17"/>
      <c r="X517" s="23" t="s">
        <v>32</v>
      </c>
      <c r="Y517" s="20">
        <f>IF(B517="PAGADO",0,C522)</f>
        <v>-7974.349255000001</v>
      </c>
      <c r="AA517" s="197" t="s">
        <v>563</v>
      </c>
      <c r="AB517" s="197"/>
      <c r="AC517" s="197"/>
      <c r="AD517" s="19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8" t="str">
        <f>IF(C522&lt;0,"NO PAGAR","COBRAR")</f>
        <v>NO PAGAR</v>
      </c>
      <c r="C523" s="19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198" t="str">
        <f>IF(Y522&lt;0,"NO PAGAR","COBRAR")</f>
        <v>NO PAGAR</v>
      </c>
      <c r="Y523" s="19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1" t="s">
        <v>7</v>
      </c>
      <c r="AB533" s="201"/>
      <c r="AC533" s="20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196" t="s">
        <v>31</v>
      </c>
      <c r="AB554" s="196"/>
      <c r="AC554" s="19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7" t="s">
        <v>273</v>
      </c>
      <c r="F556" s="197"/>
      <c r="G556" s="197"/>
      <c r="H556" s="197"/>
      <c r="V556" s="17"/>
      <c r="X556" s="23" t="s">
        <v>32</v>
      </c>
      <c r="Y556" s="20">
        <f>IF(B556="PAGADO",0,C561)</f>
        <v>-4750.2982550000015</v>
      </c>
      <c r="AA556" s="197" t="s">
        <v>273</v>
      </c>
      <c r="AB556" s="197"/>
      <c r="AC556" s="197"/>
      <c r="AD556" s="19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9" t="str">
        <f>IF(Y561&lt;0,"NO PAGAR","COBRAR'")</f>
        <v>NO PAGAR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9" t="str">
        <f>IF(C561&lt;0,"NO PAGAR","COBRAR'")</f>
        <v>NO PAGAR</v>
      </c>
      <c r="C563" s="19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195" t="s">
        <v>29</v>
      </c>
      <c r="AD596" s="195"/>
      <c r="AE596" s="195"/>
    </row>
    <row r="597" spans="2:41" ht="21" customHeight="1">
      <c r="H597" s="75" t="s">
        <v>28</v>
      </c>
      <c r="J597" s="75"/>
      <c r="V597" s="17"/>
      <c r="AC597" s="195"/>
      <c r="AD597" s="195"/>
      <c r="AE597" s="195"/>
    </row>
    <row r="598" spans="2:41" ht="15" customHeight="1">
      <c r="H598" s="75"/>
      <c r="J598" s="75"/>
      <c r="V598" s="17"/>
      <c r="AC598" s="195"/>
      <c r="AD598" s="195"/>
      <c r="AE598" s="19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7" t="s">
        <v>273</v>
      </c>
      <c r="F602" s="197"/>
      <c r="G602" s="197"/>
      <c r="H602" s="197"/>
      <c r="V602" s="17"/>
      <c r="X602" s="23" t="s">
        <v>32</v>
      </c>
      <c r="Y602" s="20">
        <f>IF(B602="PAGADO",0,C607)</f>
        <v>-6951.6202550000016</v>
      </c>
      <c r="AA602" s="197" t="s">
        <v>273</v>
      </c>
      <c r="AB602" s="197"/>
      <c r="AC602" s="197"/>
      <c r="AD602" s="19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198" t="str">
        <f>IF(C607&lt;0,"NO PAGAR","COBRAR")</f>
        <v>NO PAGAR</v>
      </c>
      <c r="C608" s="19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198" t="str">
        <f>IF(Y607&lt;0,"NO PAGAR","COBRAR")</f>
        <v>NO PAGAR</v>
      </c>
      <c r="Y608" s="19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196" t="s">
        <v>31</v>
      </c>
      <c r="AB642" s="196"/>
      <c r="AC642" s="196"/>
    </row>
    <row r="643" spans="2:41" ht="15" customHeight="1">
      <c r="H643" s="75"/>
      <c r="J643" s="75"/>
      <c r="V643" s="17"/>
      <c r="AA643" s="196"/>
      <c r="AB643" s="196"/>
      <c r="AC643" s="19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7" t="s">
        <v>273</v>
      </c>
      <c r="F645" s="197"/>
      <c r="G645" s="197"/>
      <c r="H645" s="197"/>
      <c r="V645" s="17"/>
      <c r="X645" s="23" t="s">
        <v>32</v>
      </c>
      <c r="Y645" s="20">
        <f>IF(B1434="PAGADO",0,C650)</f>
        <v>-2759.4602550000018</v>
      </c>
      <c r="AA645" s="197" t="s">
        <v>273</v>
      </c>
      <c r="AB645" s="197"/>
      <c r="AC645" s="197"/>
      <c r="AD645" s="19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9" t="str">
        <f>IF(Y650&lt;0,"NO PAGAR","COBRAR'")</f>
        <v>NO PAGAR</v>
      </c>
      <c r="Y651" s="19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9" t="str">
        <f>IF(C650&lt;0,"NO PAGAR","COBRAR'")</f>
        <v>NO PAGAR</v>
      </c>
      <c r="C652" s="199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195" t="s">
        <v>29</v>
      </c>
      <c r="AD684" s="195"/>
      <c r="AE684" s="195"/>
    </row>
    <row r="685" spans="2:41" ht="23.25" customHeight="1">
      <c r="H685" s="75" t="s">
        <v>28</v>
      </c>
      <c r="J685" s="75"/>
      <c r="V685" s="17"/>
      <c r="AC685" s="195"/>
      <c r="AD685" s="195"/>
      <c r="AE685" s="195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7" t="s">
        <v>273</v>
      </c>
      <c r="F687" s="197"/>
      <c r="G687" s="197"/>
      <c r="H687" s="197"/>
      <c r="O687" s="197" t="s">
        <v>110</v>
      </c>
      <c r="P687" s="197"/>
      <c r="V687" s="17"/>
      <c r="X687" s="23" t="s">
        <v>32</v>
      </c>
      <c r="Y687" s="20">
        <f>IF(B687="PAGADO",0,C692)</f>
        <v>-2276.4252550000019</v>
      </c>
      <c r="AA687" s="197" t="s">
        <v>563</v>
      </c>
      <c r="AB687" s="197"/>
      <c r="AC687" s="197"/>
      <c r="AD687" s="197"/>
      <c r="AK687" s="207" t="s">
        <v>10</v>
      </c>
      <c r="AL687" s="207"/>
      <c r="AM687" s="207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198" t="str">
        <f>IF(C692&lt;0,"NO PAGAR","COBRAR")</f>
        <v>NO PAGAR</v>
      </c>
      <c r="C693" s="19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198" t="str">
        <f>IF(Y692&lt;0,"NO PAGAR","COBRAR")</f>
        <v>NO PAGAR</v>
      </c>
      <c r="Y693" s="19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196" t="s">
        <v>31</v>
      </c>
      <c r="AB727" s="196"/>
      <c r="AC727" s="196"/>
    </row>
    <row r="728" spans="1:43" ht="15" customHeight="1">
      <c r="H728" s="75"/>
      <c r="I728" s="75"/>
      <c r="J728" s="75"/>
      <c r="V728" s="17"/>
      <c r="AA728" s="196"/>
      <c r="AB728" s="196"/>
      <c r="AC728" s="196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197" t="s">
        <v>273</v>
      </c>
      <c r="F730" s="197"/>
      <c r="G730" s="197"/>
      <c r="H730" s="197"/>
      <c r="O730" s="208" t="s">
        <v>10</v>
      </c>
      <c r="P730" s="208"/>
      <c r="V730" s="17"/>
      <c r="X730" s="23" t="s">
        <v>32</v>
      </c>
      <c r="Y730" s="20">
        <f>IF(B1527="PAGADO",0,C735)</f>
        <v>-1440.4712550000017</v>
      </c>
      <c r="AA730" s="197" t="s">
        <v>273</v>
      </c>
      <c r="AB730" s="197"/>
      <c r="AC730" s="197"/>
      <c r="AD730" s="197"/>
      <c r="AK730" s="197" t="s">
        <v>10</v>
      </c>
      <c r="AL730" s="197"/>
      <c r="AM730" s="197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199" t="str">
        <f>IF(Y735&lt;0,"NO PAGAR","COBRAR'")</f>
        <v>NO PAGAR</v>
      </c>
      <c r="Y736" s="199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199" t="str">
        <f>IF(C735&lt;0,"NO PAGAR","COBRAR'")</f>
        <v>NO PAGAR</v>
      </c>
      <c r="C737" s="199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0" t="s">
        <v>9</v>
      </c>
      <c r="C738" s="19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0" t="s">
        <v>9</v>
      </c>
      <c r="Y738" s="19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192" t="s">
        <v>7</v>
      </c>
      <c r="F746" s="193"/>
      <c r="G746" s="19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2" t="s">
        <v>7</v>
      </c>
      <c r="AB746" s="193"/>
      <c r="AC746" s="19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92" t="s">
        <v>7</v>
      </c>
      <c r="O748" s="193"/>
      <c r="P748" s="193"/>
      <c r="Q748" s="194"/>
      <c r="R748" s="18">
        <f>SUM(R732:R747)</f>
        <v>1780</v>
      </c>
      <c r="S748" s="3"/>
      <c r="V748" s="17"/>
      <c r="X748" s="12"/>
      <c r="Y748" s="10"/>
      <c r="AJ748" s="192" t="s">
        <v>7</v>
      </c>
      <c r="AK748" s="193"/>
      <c r="AL748" s="193"/>
      <c r="AM748" s="194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195" t="s">
        <v>29</v>
      </c>
      <c r="AD769" s="195"/>
      <c r="AE769" s="195"/>
    </row>
    <row r="770" spans="2:41" ht="15" customHeight="1">
      <c r="H770" s="75" t="s">
        <v>28</v>
      </c>
      <c r="I770" s="75"/>
      <c r="J770" s="75"/>
      <c r="V770" s="17"/>
      <c r="AC770" s="195"/>
      <c r="AD770" s="195"/>
      <c r="AE770" s="195"/>
    </row>
    <row r="771" spans="2:41" ht="15" customHeight="1">
      <c r="H771" s="75"/>
      <c r="I771" s="75"/>
      <c r="J771" s="75"/>
      <c r="V771" s="17"/>
      <c r="AC771" s="195"/>
      <c r="AD771" s="195"/>
      <c r="AE771" s="195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3.25">
      <c r="B775" s="23" t="s">
        <v>32</v>
      </c>
      <c r="C775" s="20">
        <f>IF(X730="PAGADO",0,Y735)</f>
        <v>-2104.8212550000017</v>
      </c>
      <c r="E775" s="197" t="s">
        <v>273</v>
      </c>
      <c r="F775" s="197"/>
      <c r="G775" s="197"/>
      <c r="H775" s="197"/>
      <c r="O775" s="197" t="s">
        <v>110</v>
      </c>
      <c r="P775" s="197"/>
      <c r="Q775" s="197"/>
      <c r="V775" s="17"/>
      <c r="X775" s="23" t="s">
        <v>32</v>
      </c>
      <c r="Y775" s="20">
        <f>IF(B775="PAGADO",0,C780)</f>
        <v>-3888.4092550000014</v>
      </c>
      <c r="AA775" s="197" t="s">
        <v>20</v>
      </c>
      <c r="AB775" s="197"/>
      <c r="AC775" s="197"/>
      <c r="AD775" s="197"/>
    </row>
    <row r="776" spans="2:41">
      <c r="B776" s="1" t="s">
        <v>0</v>
      </c>
      <c r="C776" s="19">
        <f>H791</f>
        <v>420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1461</v>
      </c>
      <c r="G777" s="3" t="s">
        <v>1462</v>
      </c>
      <c r="H777" s="5">
        <v>90</v>
      </c>
      <c r="I777" t="s">
        <v>173</v>
      </c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24</v>
      </c>
      <c r="C778" s="19">
        <f>IF(C775&gt;0,C775+C776,C776)</f>
        <v>420</v>
      </c>
      <c r="E778" s="4">
        <v>45180</v>
      </c>
      <c r="F778" s="3" t="s">
        <v>1461</v>
      </c>
      <c r="G778" s="3" t="s">
        <v>1462</v>
      </c>
      <c r="H778" s="5">
        <v>150</v>
      </c>
      <c r="I778" t="s">
        <v>173</v>
      </c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9</v>
      </c>
      <c r="C779" s="20">
        <f>C802</f>
        <v>4308.4092550000014</v>
      </c>
      <c r="E779" s="4">
        <v>45181</v>
      </c>
      <c r="F779" s="3" t="s">
        <v>1461</v>
      </c>
      <c r="G779" s="3" t="s">
        <v>1462</v>
      </c>
      <c r="H779" s="5">
        <v>90</v>
      </c>
      <c r="I779" t="s">
        <v>173</v>
      </c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3888.4092550000014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6" t="s">
        <v>25</v>
      </c>
      <c r="C780" s="21">
        <f>C778-C779</f>
        <v>-3888.4092550000014</v>
      </c>
      <c r="E780" s="4">
        <v>45184</v>
      </c>
      <c r="F780" s="3" t="s">
        <v>1461</v>
      </c>
      <c r="G780" s="3" t="s">
        <v>1462</v>
      </c>
      <c r="H780" s="5">
        <v>90</v>
      </c>
      <c r="I780" t="s">
        <v>174</v>
      </c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-3888.4092550000014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6.25">
      <c r="B781" s="198" t="str">
        <f>IF(C780&lt;0,"NO PAGAR","COBRAR")</f>
        <v>NO PAGAR</v>
      </c>
      <c r="C781" s="198"/>
      <c r="E781" s="4"/>
      <c r="F781" s="3"/>
      <c r="G781" s="3"/>
      <c r="H781" s="5"/>
      <c r="N781" s="25">
        <v>45202</v>
      </c>
      <c r="O781" s="3" t="s">
        <v>1459</v>
      </c>
      <c r="P781" s="3"/>
      <c r="Q781" s="3"/>
      <c r="R781" s="18">
        <v>21</v>
      </c>
      <c r="S781" s="3"/>
      <c r="V781" s="17"/>
      <c r="X781" s="198" t="str">
        <f>IF(Y780&lt;0,"NO PAGAR","COBRAR")</f>
        <v>NO PAGAR</v>
      </c>
      <c r="Y781" s="19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90" t="s">
        <v>9</v>
      </c>
      <c r="C782" s="191"/>
      <c r="E782" s="4"/>
      <c r="F782" s="3"/>
      <c r="G782" s="3"/>
      <c r="H782" s="5"/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0" t="s">
        <v>9</v>
      </c>
      <c r="Y782" s="191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/>
      <c r="F783" s="3"/>
      <c r="G783" s="3"/>
      <c r="H783" s="5"/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3888.4092550000014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16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1509</v>
      </c>
      <c r="C791" s="10">
        <f>S799</f>
        <v>500.58800000000002</v>
      </c>
      <c r="E791" s="192" t="s">
        <v>7</v>
      </c>
      <c r="F791" s="193"/>
      <c r="G791" s="194"/>
      <c r="H791" s="5">
        <f>SUM(H777:H790)</f>
        <v>420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2" t="s">
        <v>7</v>
      </c>
      <c r="AB791" s="193"/>
      <c r="AC791" s="194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92" t="s">
        <v>7</v>
      </c>
      <c r="O793" s="193"/>
      <c r="P793" s="193"/>
      <c r="Q793" s="194"/>
      <c r="R793" s="18">
        <f>SUM(R777:R792)</f>
        <v>1703</v>
      </c>
      <c r="S793" s="3"/>
      <c r="V793" s="17"/>
      <c r="X793" s="12"/>
      <c r="Y793" s="10"/>
      <c r="AJ793" s="192" t="s">
        <v>7</v>
      </c>
      <c r="AK793" s="193"/>
      <c r="AL793" s="193"/>
      <c r="AM793" s="194"/>
      <c r="AN793" s="18">
        <f>SUM(AN777:AN792)</f>
        <v>0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1478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1477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1476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1475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1474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4308.4092550000014</v>
      </c>
      <c r="V802" s="17"/>
      <c r="X802" s="15" t="s">
        <v>18</v>
      </c>
      <c r="Y802" s="16">
        <f>SUM(Y783:Y801)</f>
        <v>3888.4092550000014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15" customHeight="1">
      <c r="H815" s="75" t="s">
        <v>30</v>
      </c>
      <c r="I815" s="75"/>
      <c r="J815" s="75"/>
      <c r="V815" s="17"/>
      <c r="AA815" s="196" t="s">
        <v>31</v>
      </c>
      <c r="AB815" s="196"/>
      <c r="AC815" s="196"/>
    </row>
    <row r="816" spans="1:43" ht="15" customHeight="1">
      <c r="H816" s="75"/>
      <c r="I816" s="75"/>
      <c r="J816" s="75"/>
      <c r="V816" s="17"/>
      <c r="AA816" s="196"/>
      <c r="AB816" s="196"/>
      <c r="AC816" s="196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-3888.4092550000014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IF(B1620="PAGADO",0,C825)</f>
        <v>-3888.4092550000014</v>
      </c>
      <c r="AA820" s="197" t="s">
        <v>20</v>
      </c>
      <c r="AB820" s="197"/>
      <c r="AC820" s="197"/>
      <c r="AD820" s="19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3888.4092550000014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3888.4092550000014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-3888.4092550000014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-3888.4092550000014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PAGAR","COBRAR'")</f>
        <v>NO PAGAR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199" t="str">
        <f>IF(C825&lt;0,"NO PAGAR","COBRAR'")</f>
        <v>NO PAGAR</v>
      </c>
      <c r="C827" s="199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0" t="s">
        <v>9</v>
      </c>
      <c r="C828" s="19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0" t="s">
        <v>9</v>
      </c>
      <c r="Y828" s="191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3888.4092550000014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3888.4092550000014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3888.4092550000014</v>
      </c>
      <c r="D848" t="s">
        <v>22</v>
      </c>
      <c r="E848" t="s">
        <v>21</v>
      </c>
      <c r="V848" s="17"/>
      <c r="X848" s="15" t="s">
        <v>18</v>
      </c>
      <c r="Y848" s="16">
        <f>SUM(Y829:Y847)</f>
        <v>3888.4092550000014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195" t="s">
        <v>29</v>
      </c>
      <c r="AD863" s="195"/>
      <c r="AE863" s="195"/>
    </row>
    <row r="864" spans="5:31" ht="15" customHeight="1">
      <c r="H864" s="75" t="s">
        <v>28</v>
      </c>
      <c r="I864" s="75"/>
      <c r="J864" s="75"/>
      <c r="V864" s="17"/>
      <c r="AC864" s="195"/>
      <c r="AD864" s="195"/>
      <c r="AE864" s="195"/>
    </row>
    <row r="865" spans="2:41" ht="15" customHeight="1">
      <c r="H865" s="75"/>
      <c r="I865" s="75"/>
      <c r="J865" s="75"/>
      <c r="V865" s="17"/>
      <c r="AC865" s="195"/>
      <c r="AD865" s="195"/>
      <c r="AE865" s="195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-3888.4092550000014</v>
      </c>
      <c r="E869" s="197" t="s">
        <v>20</v>
      </c>
      <c r="F869" s="197"/>
      <c r="G869" s="197"/>
      <c r="H869" s="197"/>
      <c r="V869" s="17"/>
      <c r="X869" s="23" t="s">
        <v>32</v>
      </c>
      <c r="Y869" s="20">
        <f>IF(B869="PAGADO",0,C874)</f>
        <v>-3888.4092550000014</v>
      </c>
      <c r="AA869" s="197" t="s">
        <v>20</v>
      </c>
      <c r="AB869" s="197"/>
      <c r="AC869" s="197"/>
      <c r="AD869" s="197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3888.4092550000014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3888.4092550000014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-3888.4092550000014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-3888.4092550000014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198" t="str">
        <f>IF(C874&lt;0,"NO PAGAR","COBRAR")</f>
        <v>NO PAGAR</v>
      </c>
      <c r="C875" s="198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98" t="str">
        <f>IF(Y874&lt;0,"NO PAGAR","COBRAR")</f>
        <v>NO PAGAR</v>
      </c>
      <c r="Y875" s="19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0" t="s">
        <v>9</v>
      </c>
      <c r="C876" s="191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0" t="s">
        <v>9</v>
      </c>
      <c r="Y876" s="191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3888.4092550000014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3888.4092550000014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92" t="s">
        <v>7</v>
      </c>
      <c r="F885" s="193"/>
      <c r="G885" s="194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2" t="s">
        <v>7</v>
      </c>
      <c r="AB885" s="193"/>
      <c r="AC885" s="194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92" t="s">
        <v>7</v>
      </c>
      <c r="O887" s="193"/>
      <c r="P887" s="193"/>
      <c r="Q887" s="194"/>
      <c r="R887" s="18">
        <f>SUM(R871:R886)</f>
        <v>0</v>
      </c>
      <c r="S887" s="3"/>
      <c r="V887" s="17"/>
      <c r="X887" s="12"/>
      <c r="Y887" s="10"/>
      <c r="AJ887" s="192" t="s">
        <v>7</v>
      </c>
      <c r="AK887" s="193"/>
      <c r="AL887" s="193"/>
      <c r="AM887" s="194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3888.4092550000014</v>
      </c>
      <c r="V896" s="17"/>
      <c r="X896" s="15" t="s">
        <v>18</v>
      </c>
      <c r="Y896" s="16">
        <f>SUM(Y877:Y895)</f>
        <v>3888.4092550000014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196" t="s">
        <v>31</v>
      </c>
      <c r="AB909" s="196"/>
      <c r="AC909" s="196"/>
    </row>
    <row r="910" spans="1:43" ht="15" customHeight="1">
      <c r="H910" s="75"/>
      <c r="I910" s="75"/>
      <c r="J910" s="75"/>
      <c r="V910" s="17"/>
      <c r="AA910" s="196"/>
      <c r="AB910" s="196"/>
      <c r="AC910" s="196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-3888.4092550000014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IF(B1714="PAGADO",0,C919)</f>
        <v>-3888.4092550000014</v>
      </c>
      <c r="AA914" s="197" t="s">
        <v>20</v>
      </c>
      <c r="AB914" s="197"/>
      <c r="AC914" s="197"/>
      <c r="AD914" s="19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3888.4092550000014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3888.4092550000014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-3888.4092550000014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-3888.4092550000014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PAGAR","COBRAR'")</f>
        <v>NO PAGAR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199" t="str">
        <f>IF(C919&lt;0,"NO PAGAR","COBRAR'")</f>
        <v>NO PAGAR</v>
      </c>
      <c r="C921" s="19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0" t="s">
        <v>9</v>
      </c>
      <c r="C922" s="191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0" t="s">
        <v>9</v>
      </c>
      <c r="Y922" s="191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3888.4092550000014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3888.4092550000014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3888.4092550000014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3888.4092550000014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195" t="s">
        <v>29</v>
      </c>
      <c r="AD956" s="195"/>
      <c r="AE956" s="195"/>
    </row>
    <row r="957" spans="8:31" ht="15" customHeight="1">
      <c r="H957" s="75" t="s">
        <v>28</v>
      </c>
      <c r="I957" s="75"/>
      <c r="J957" s="75"/>
      <c r="V957" s="17"/>
      <c r="AC957" s="195"/>
      <c r="AD957" s="195"/>
      <c r="AE957" s="195"/>
    </row>
    <row r="958" spans="8:31" ht="15" customHeight="1">
      <c r="H958" s="75"/>
      <c r="I958" s="75"/>
      <c r="J958" s="75"/>
      <c r="V958" s="17"/>
      <c r="AC958" s="195"/>
      <c r="AD958" s="195"/>
      <c r="AE958" s="195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-3888.4092550000014</v>
      </c>
      <c r="E962" s="197" t="s">
        <v>20</v>
      </c>
      <c r="F962" s="197"/>
      <c r="G962" s="197"/>
      <c r="H962" s="197"/>
      <c r="V962" s="17"/>
      <c r="X962" s="23" t="s">
        <v>32</v>
      </c>
      <c r="Y962" s="20">
        <f>IF(B962="PAGADO",0,C967)</f>
        <v>-3888.4092550000014</v>
      </c>
      <c r="AA962" s="197" t="s">
        <v>20</v>
      </c>
      <c r="AB962" s="197"/>
      <c r="AC962" s="197"/>
      <c r="AD962" s="197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3888.4092550000014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3888.4092550000014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-3888.4092550000014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-3888.4092550000014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198" t="str">
        <f>IF(C967&lt;0,"NO PAGAR","COBRAR")</f>
        <v>NO PAGAR</v>
      </c>
      <c r="C968" s="198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98" t="str">
        <f>IF(Y967&lt;0,"NO PAGAR","COBRAR")</f>
        <v>NO PAGAR</v>
      </c>
      <c r="Y968" s="19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0" t="s">
        <v>9</v>
      </c>
      <c r="C969" s="191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0" t="s">
        <v>9</v>
      </c>
      <c r="Y969" s="191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3888.4092550000014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3888.4092550000014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192" t="s">
        <v>7</v>
      </c>
      <c r="F978" s="193"/>
      <c r="G978" s="194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2" t="s">
        <v>7</v>
      </c>
      <c r="AB978" s="193"/>
      <c r="AC978" s="194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92" t="s">
        <v>7</v>
      </c>
      <c r="O980" s="193"/>
      <c r="P980" s="193"/>
      <c r="Q980" s="194"/>
      <c r="R980" s="18">
        <f>SUM(R964:R979)</f>
        <v>0</v>
      </c>
      <c r="S980" s="3"/>
      <c r="V980" s="17"/>
      <c r="X980" s="12"/>
      <c r="Y980" s="10"/>
      <c r="AJ980" s="192" t="s">
        <v>7</v>
      </c>
      <c r="AK980" s="193"/>
      <c r="AL980" s="193"/>
      <c r="AM980" s="194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3888.4092550000014</v>
      </c>
      <c r="V989" s="17"/>
      <c r="X989" s="15" t="s">
        <v>18</v>
      </c>
      <c r="Y989" s="16">
        <f>SUM(Y970:Y988)</f>
        <v>3888.4092550000014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196" t="s">
        <v>31</v>
      </c>
      <c r="AB1002" s="196"/>
      <c r="AC1002" s="196"/>
    </row>
    <row r="1003" spans="1:43" ht="15" customHeight="1">
      <c r="H1003" s="75"/>
      <c r="I1003" s="75"/>
      <c r="J1003" s="75"/>
      <c r="V1003" s="17"/>
      <c r="AA1003" s="196"/>
      <c r="AB1003" s="196"/>
      <c r="AC1003" s="196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-3888.4092550000014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IF(B1807="PAGADO",0,C1012)</f>
        <v>-3888.4092550000014</v>
      </c>
      <c r="AA1007" s="197" t="s">
        <v>20</v>
      </c>
      <c r="AB1007" s="197"/>
      <c r="AC1007" s="197"/>
      <c r="AD1007" s="197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3888.4092550000014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3888.4092550000014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-3888.4092550000014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-3888.4092550000014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PAGAR","COBRAR'")</f>
        <v>NO PAGAR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199" t="str">
        <f>IF(C1012&lt;0,"NO PAGAR","COBRAR'")</f>
        <v>NO PAGAR</v>
      </c>
      <c r="C1014" s="19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0" t="s">
        <v>9</v>
      </c>
      <c r="C1015" s="191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0" t="s">
        <v>9</v>
      </c>
      <c r="Y1015" s="191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3888.4092550000014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3888.4092550000014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3888.4092550000014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3888.4092550000014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0"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A816" zoomScale="82" zoomScaleNormal="82" workbookViewId="0">
      <selection activeCell="B825" sqref="B82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61</v>
      </c>
      <c r="F8" s="197"/>
      <c r="G8" s="197"/>
      <c r="H8" s="197"/>
      <c r="V8" s="17"/>
      <c r="X8" s="23" t="s">
        <v>82</v>
      </c>
      <c r="Y8" s="20">
        <f>IF(B8="PAGADO",0,C13)</f>
        <v>-702.65</v>
      </c>
      <c r="AA8" s="197" t="s">
        <v>61</v>
      </c>
      <c r="AB8" s="197"/>
      <c r="AC8" s="197"/>
      <c r="AD8" s="19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204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204</v>
      </c>
      <c r="AB53" s="197"/>
      <c r="AC53" s="197"/>
      <c r="AD53" s="19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197" t="s">
        <v>204</v>
      </c>
      <c r="F106" s="197"/>
      <c r="G106" s="197"/>
      <c r="H106" s="197"/>
      <c r="V106" s="17"/>
      <c r="X106" s="23" t="s">
        <v>32</v>
      </c>
      <c r="Y106" s="20">
        <f>IF(B106="PAGADO",0,C111)</f>
        <v>-110</v>
      </c>
      <c r="AA106" s="197" t="s">
        <v>315</v>
      </c>
      <c r="AB106" s="197"/>
      <c r="AC106" s="197"/>
      <c r="AD106" s="19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NO PAGAR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NO PAGAR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6" t="s">
        <v>30</v>
      </c>
      <c r="I140" s="196"/>
      <c r="J140" s="196"/>
      <c r="V140" s="17"/>
      <c r="AA140" s="196" t="s">
        <v>31</v>
      </c>
      <c r="AB140" s="196"/>
      <c r="AC140" s="196"/>
    </row>
    <row r="141" spans="1:43">
      <c r="H141" s="196"/>
      <c r="I141" s="196"/>
      <c r="J141" s="196"/>
      <c r="V141" s="17"/>
      <c r="AA141" s="196"/>
      <c r="AB141" s="196"/>
      <c r="AC141" s="19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7" t="s">
        <v>204</v>
      </c>
      <c r="F145" s="197"/>
      <c r="G145" s="197"/>
      <c r="H145" s="197"/>
      <c r="V145" s="17"/>
      <c r="X145" s="23" t="s">
        <v>32</v>
      </c>
      <c r="Y145" s="20">
        <f>IF(B145="PAGADO",0,C150)</f>
        <v>-267.52</v>
      </c>
      <c r="AA145" s="197" t="s">
        <v>204</v>
      </c>
      <c r="AB145" s="197"/>
      <c r="AC145" s="197"/>
      <c r="AD145" s="19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9" t="str">
        <f>IF(Y150&lt;0,"NO PAGAR","COBRAR'")</f>
        <v>NO PAGAR</v>
      </c>
      <c r="Y151" s="19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9" t="str">
        <f>IF(C150&lt;0,"NO PAGAR","COBRAR'")</f>
        <v>NO PAGAR</v>
      </c>
      <c r="C152" s="19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5" t="s">
        <v>29</v>
      </c>
      <c r="AD188" s="195"/>
      <c r="AE188" s="195"/>
    </row>
    <row r="189" spans="8:31">
      <c r="H189" s="196" t="s">
        <v>28</v>
      </c>
      <c r="I189" s="196"/>
      <c r="J189" s="196"/>
      <c r="V189" s="17"/>
      <c r="AC189" s="195"/>
      <c r="AD189" s="195"/>
      <c r="AE189" s="195"/>
    </row>
    <row r="190" spans="8:31">
      <c r="H190" s="196"/>
      <c r="I190" s="196"/>
      <c r="J190" s="196"/>
      <c r="V190" s="17"/>
      <c r="AC190" s="195"/>
      <c r="AD190" s="195"/>
      <c r="AE190" s="19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7" t="s">
        <v>359</v>
      </c>
      <c r="F194" s="197"/>
      <c r="G194" s="197"/>
      <c r="H194" s="197"/>
      <c r="V194" s="17"/>
      <c r="X194" s="23" t="s">
        <v>32</v>
      </c>
      <c r="Y194" s="20">
        <f>IF(B194="PAGADO",0,C199)</f>
        <v>0</v>
      </c>
      <c r="AA194" s="197" t="s">
        <v>61</v>
      </c>
      <c r="AB194" s="197"/>
      <c r="AC194" s="197"/>
      <c r="AD194" s="19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8" t="str">
        <f>IF(C199&lt;0,"NO PAGAR","COBRAR")</f>
        <v>COBRAR</v>
      </c>
      <c r="C200" s="19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8" t="str">
        <f>IF(Y199&lt;0,"NO PAGAR","COBRAR")</f>
        <v>NO PAGAR</v>
      </c>
      <c r="Y200" s="19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6" t="s">
        <v>30</v>
      </c>
      <c r="I234" s="196"/>
      <c r="J234" s="196"/>
      <c r="V234" s="17"/>
      <c r="AA234" s="196" t="s">
        <v>31</v>
      </c>
      <c r="AB234" s="196"/>
      <c r="AC234" s="196"/>
    </row>
    <row r="235" spans="1:43">
      <c r="H235" s="196"/>
      <c r="I235" s="196"/>
      <c r="J235" s="196"/>
      <c r="V235" s="17"/>
      <c r="AA235" s="196"/>
      <c r="AB235" s="196"/>
      <c r="AC235" s="19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7" t="s">
        <v>204</v>
      </c>
      <c r="F239" s="197"/>
      <c r="G239" s="197"/>
      <c r="H239" s="197"/>
      <c r="V239" s="17"/>
      <c r="X239" s="23" t="s">
        <v>32</v>
      </c>
      <c r="Y239" s="20">
        <f>IF(B239="PAGADO",0,C244)</f>
        <v>-50.880000000000109</v>
      </c>
      <c r="AA239" s="197" t="s">
        <v>359</v>
      </c>
      <c r="AB239" s="197"/>
      <c r="AC239" s="197"/>
      <c r="AD239" s="19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9" t="str">
        <f>IF(Y244&lt;0,"NO PAGAR","COBRAR'")</f>
        <v>NO PAGAR</v>
      </c>
      <c r="Y245" s="19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9" t="str">
        <f>IF(C244&lt;0,"NO PAGAR","COBRAR'")</f>
        <v>NO PAGAR</v>
      </c>
      <c r="C246" s="19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5" t="s">
        <v>29</v>
      </c>
      <c r="AD280" s="195"/>
      <c r="AE280" s="195"/>
    </row>
    <row r="281" spans="2:41">
      <c r="H281" s="196" t="s">
        <v>28</v>
      </c>
      <c r="I281" s="196"/>
      <c r="J281" s="196"/>
      <c r="V281" s="17"/>
      <c r="AC281" s="195"/>
      <c r="AD281" s="195"/>
      <c r="AE281" s="195"/>
    </row>
    <row r="282" spans="2:41">
      <c r="H282" s="196"/>
      <c r="I282" s="196"/>
      <c r="J282" s="196"/>
      <c r="V282" s="17"/>
      <c r="AC282" s="195"/>
      <c r="AD282" s="195"/>
      <c r="AE282" s="19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7" t="s">
        <v>359</v>
      </c>
      <c r="F286" s="197"/>
      <c r="G286" s="197"/>
      <c r="H286" s="197"/>
      <c r="V286" s="17"/>
      <c r="X286" s="23" t="s">
        <v>32</v>
      </c>
      <c r="Y286" s="20">
        <f>IF(B286="PAGADO",0,C291)</f>
        <v>-293.98</v>
      </c>
      <c r="AA286" s="197" t="s">
        <v>359</v>
      </c>
      <c r="AB286" s="197"/>
      <c r="AC286" s="197"/>
      <c r="AD286" s="19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8" t="str">
        <f>IF(C291&lt;0,"NO PAGAR","COBRAR")</f>
        <v>NO PAGAR</v>
      </c>
      <c r="C292" s="19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8" t="str">
        <f>IF(Y291&lt;0,"NO PAGAR","COBRAR")</f>
        <v>NO PAGAR</v>
      </c>
      <c r="Y292" s="19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6" t="s">
        <v>30</v>
      </c>
      <c r="I326" s="196"/>
      <c r="J326" s="196"/>
      <c r="V326" s="17"/>
      <c r="AA326" s="196" t="s">
        <v>31</v>
      </c>
      <c r="AB326" s="196"/>
      <c r="AC326" s="196"/>
    </row>
    <row r="327" spans="1:43">
      <c r="H327" s="196"/>
      <c r="I327" s="196"/>
      <c r="J327" s="196"/>
      <c r="V327" s="17"/>
      <c r="AA327" s="196"/>
      <c r="AB327" s="196"/>
      <c r="AC327" s="19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7" t="s">
        <v>359</v>
      </c>
      <c r="F331" s="197"/>
      <c r="G331" s="197"/>
      <c r="H331" s="197"/>
      <c r="V331" s="17"/>
      <c r="X331" s="23" t="s">
        <v>32</v>
      </c>
      <c r="Y331" s="20">
        <f>IF(B1086="PAGADO",0,C336)</f>
        <v>-457.30000000000018</v>
      </c>
      <c r="AA331" s="197" t="s">
        <v>61</v>
      </c>
      <c r="AB331" s="197"/>
      <c r="AC331" s="197"/>
      <c r="AD331" s="19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9" t="str">
        <f>IF(Y336&lt;0,"NO PAGAR","COBRAR'")</f>
        <v>NO PAGAR</v>
      </c>
      <c r="Y337" s="19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9" t="str">
        <f>IF(C336&lt;0,"NO PAGAR","COBRAR'")</f>
        <v>NO PAGAR</v>
      </c>
      <c r="C338" s="199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6" t="s">
        <v>28</v>
      </c>
      <c r="I374" s="196"/>
      <c r="J374" s="196"/>
      <c r="V374" s="17"/>
    </row>
    <row r="375" spans="2:41">
      <c r="H375" s="196"/>
      <c r="I375" s="196"/>
      <c r="J375" s="196"/>
      <c r="V375" s="17"/>
    </row>
    <row r="376" spans="2:41">
      <c r="V376" s="17"/>
      <c r="X376" s="209" t="s">
        <v>64</v>
      </c>
      <c r="AB376" s="203" t="s">
        <v>29</v>
      </c>
      <c r="AC376" s="203"/>
      <c r="AD376" s="203"/>
    </row>
    <row r="377" spans="2:41">
      <c r="V377" s="17"/>
      <c r="X377" s="209"/>
      <c r="AB377" s="203"/>
      <c r="AC377" s="203"/>
      <c r="AD377" s="203"/>
    </row>
    <row r="378" spans="2:41" ht="23.25">
      <c r="B378" s="22" t="s">
        <v>64</v>
      </c>
      <c r="V378" s="17"/>
      <c r="X378" s="209"/>
      <c r="AB378" s="203"/>
      <c r="AC378" s="203"/>
      <c r="AD378" s="203"/>
    </row>
    <row r="379" spans="2:41" ht="23.25">
      <c r="B379" s="23" t="s">
        <v>32</v>
      </c>
      <c r="C379" s="20">
        <f>IF(X331="PAGADO",0,Y336)</f>
        <v>-852.37000000000012</v>
      </c>
      <c r="E379" s="197" t="s">
        <v>359</v>
      </c>
      <c r="F379" s="197"/>
      <c r="G379" s="197"/>
      <c r="H379" s="197"/>
      <c r="V379" s="17"/>
      <c r="X379" s="23" t="s">
        <v>32</v>
      </c>
      <c r="Y379" s="20">
        <f>IF(B379="PAGADO",0,C384)</f>
        <v>-887.71000000000015</v>
      </c>
      <c r="AA379" s="197" t="s">
        <v>61</v>
      </c>
      <c r="AB379" s="197"/>
      <c r="AC379" s="197"/>
      <c r="AD379" s="19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8" t="str">
        <f>IF(C384&lt;0,"NO PAGAR","COBRAR")</f>
        <v>NO PAGAR</v>
      </c>
      <c r="C385" s="19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NO PAGAR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6" t="s">
        <v>30</v>
      </c>
      <c r="I413" s="196"/>
      <c r="J413" s="196"/>
      <c r="V413" s="17"/>
      <c r="AA413" s="196" t="s">
        <v>31</v>
      </c>
      <c r="AB413" s="196"/>
      <c r="AC413" s="196"/>
    </row>
    <row r="414" spans="1:44">
      <c r="H414" s="196"/>
      <c r="I414" s="196"/>
      <c r="J414" s="196"/>
      <c r="V414" s="17"/>
      <c r="AA414" s="196"/>
      <c r="AB414" s="196"/>
      <c r="AC414" s="19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7" t="s">
        <v>359</v>
      </c>
      <c r="F418" s="197"/>
      <c r="G418" s="197"/>
      <c r="H418" s="197"/>
      <c r="V418" s="17"/>
      <c r="X418" s="23" t="s">
        <v>32</v>
      </c>
      <c r="Y418" s="20">
        <f>IF(B1179="PAGADO",0,C423)</f>
        <v>-980.52000000000021</v>
      </c>
      <c r="AA418" s="197" t="s">
        <v>841</v>
      </c>
      <c r="AB418" s="197"/>
      <c r="AC418" s="197"/>
      <c r="AD418" s="19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9" t="str">
        <f>IF(Y423&lt;0,"NO PAGAR","COBRAR'")</f>
        <v>NO PAGAR</v>
      </c>
      <c r="Y424" s="199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199" t="str">
        <f>IF(C423&lt;0,"NO PAGAR","COBRAR'")</f>
        <v>NO PAGAR</v>
      </c>
      <c r="C425" s="19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5" t="s">
        <v>29</v>
      </c>
      <c r="AD458" s="195"/>
      <c r="AE458" s="19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6" t="s">
        <v>28</v>
      </c>
      <c r="I459" s="196"/>
      <c r="J459" s="19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195"/>
      <c r="AD459" s="195"/>
      <c r="AE459" s="195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196"/>
      <c r="I460" s="196"/>
      <c r="J460" s="19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195"/>
      <c r="AD460" s="195"/>
      <c r="AE460" s="195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7" t="s">
        <v>359</v>
      </c>
      <c r="F464" s="197"/>
      <c r="G464" s="197"/>
      <c r="H464" s="19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7" t="s">
        <v>204</v>
      </c>
      <c r="AB464" s="197"/>
      <c r="AC464" s="197"/>
      <c r="AD464" s="19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8" t="str">
        <f>IF(C469&lt;0,"NO PAGAR","COBRAR")</f>
        <v>NO PAGAR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NO PAGAR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912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6" t="s">
        <v>30</v>
      </c>
      <c r="I498" s="196"/>
      <c r="J498" s="196"/>
      <c r="V498" s="17"/>
      <c r="AA498" s="196" t="s">
        <v>31</v>
      </c>
      <c r="AB498" s="196"/>
      <c r="AC498" s="196"/>
    </row>
    <row r="499" spans="2:41">
      <c r="H499" s="196"/>
      <c r="I499" s="196"/>
      <c r="J499" s="196"/>
      <c r="V499" s="17"/>
      <c r="AA499" s="196"/>
      <c r="AB499" s="196"/>
      <c r="AC499" s="19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7" t="s">
        <v>204</v>
      </c>
      <c r="F503" s="197"/>
      <c r="G503" s="197"/>
      <c r="H503" s="197"/>
      <c r="V503" s="17"/>
      <c r="X503" s="23" t="s">
        <v>32</v>
      </c>
      <c r="Y503" s="20">
        <f>IF(B1276="PAGADO",0,C508)</f>
        <v>-237.65000000000032</v>
      </c>
      <c r="AA503" s="197" t="s">
        <v>359</v>
      </c>
      <c r="AB503" s="197"/>
      <c r="AC503" s="197"/>
      <c r="AD503" s="19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9" t="str">
        <f>IF(Y508&lt;0,"NO PAGAR","COBRAR'")</f>
        <v>NO PAGAR</v>
      </c>
      <c r="Y509" s="19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9" t="str">
        <f>IF(C508&lt;0,"NO PAGAR","COBRAR'")</f>
        <v>NO PAGAR</v>
      </c>
      <c r="C510" s="19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7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7" t="s">
        <v>359</v>
      </c>
      <c r="F550" s="197"/>
      <c r="G550" s="197"/>
      <c r="H550" s="197"/>
      <c r="V550" s="17"/>
      <c r="X550" s="23" t="s">
        <v>32</v>
      </c>
      <c r="Y550" s="20">
        <f>IF(B550="PAGADO",0,C555)</f>
        <v>-140.01000000000022</v>
      </c>
      <c r="AA550" s="197" t="s">
        <v>204</v>
      </c>
      <c r="AB550" s="197"/>
      <c r="AC550" s="197"/>
      <c r="AD550" s="19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8" t="str">
        <f>IF(C555&lt;0,"NO PAGAR","COBRAR")</f>
        <v>NO PAGAR</v>
      </c>
      <c r="C556" s="19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8" t="str">
        <f>IF(Y555&lt;0,"NO PAGAR","COBRAR")</f>
        <v>NO PAGAR</v>
      </c>
      <c r="Y556" s="19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6" t="s">
        <v>30</v>
      </c>
      <c r="I584" s="196"/>
      <c r="J584" s="196"/>
      <c r="V584" s="17"/>
      <c r="AA584" s="196" t="s">
        <v>31</v>
      </c>
      <c r="AB584" s="196"/>
      <c r="AC584" s="196"/>
    </row>
    <row r="585" spans="1:43">
      <c r="H585" s="196"/>
      <c r="I585" s="196"/>
      <c r="J585" s="196"/>
      <c r="V585" s="17"/>
      <c r="AA585" s="196"/>
      <c r="AB585" s="196"/>
      <c r="AC585" s="19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7" t="s">
        <v>204</v>
      </c>
      <c r="F589" s="197"/>
      <c r="G589" s="197"/>
      <c r="H589" s="197"/>
      <c r="V589" s="17"/>
      <c r="X589" s="23" t="s">
        <v>32</v>
      </c>
      <c r="Y589" s="20">
        <f>IF(B1375="PAGADO",0,C594)</f>
        <v>-95.040000000000191</v>
      </c>
      <c r="AA589" s="197" t="s">
        <v>359</v>
      </c>
      <c r="AB589" s="197"/>
      <c r="AC589" s="197"/>
      <c r="AD589" s="19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9" t="str">
        <f>IF(Y594&lt;0,"NO PAGAR","COBRAR'")</f>
        <v>NO PAGAR</v>
      </c>
      <c r="Y595" s="199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199" t="str">
        <f>IF(C594&lt;0,"NO PAGAR","COBRAR'")</f>
        <v>NO PAGAR</v>
      </c>
      <c r="C596" s="19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5" t="s">
        <v>29</v>
      </c>
      <c r="AD625" s="195"/>
      <c r="AE625" s="195"/>
    </row>
    <row r="626" spans="2:41">
      <c r="H626" s="196" t="s">
        <v>28</v>
      </c>
      <c r="I626" s="196"/>
      <c r="J626" s="196"/>
      <c r="V626" s="17"/>
      <c r="AC626" s="195"/>
      <c r="AD626" s="195"/>
      <c r="AE626" s="195"/>
    </row>
    <row r="627" spans="2:41">
      <c r="H627" s="196"/>
      <c r="I627" s="196"/>
      <c r="J627" s="196"/>
      <c r="V627" s="17"/>
      <c r="AC627" s="195"/>
      <c r="AD627" s="195"/>
      <c r="AE627" s="19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7" t="s">
        <v>204</v>
      </c>
      <c r="F631" s="197"/>
      <c r="G631" s="197"/>
      <c r="H631" s="197"/>
      <c r="V631" s="17"/>
      <c r="X631" s="23" t="s">
        <v>32</v>
      </c>
      <c r="Y631" s="20">
        <f>IF(B631="PAGADO",0,C636)</f>
        <v>-475.33000000000015</v>
      </c>
      <c r="AA631" s="197" t="s">
        <v>204</v>
      </c>
      <c r="AB631" s="197"/>
      <c r="AC631" s="197"/>
      <c r="AD631" s="19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198" t="str">
        <f>IF(C636&lt;0,"NO PAGAR","COBRAR")</f>
        <v>NO PAGAR</v>
      </c>
      <c r="C637" s="19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8" t="str">
        <f>IF(Y636&lt;0,"NO PAGAR","COBRAR")</f>
        <v>NO PAGAR</v>
      </c>
      <c r="Y637" s="19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6" t="s">
        <v>30</v>
      </c>
      <c r="I671" s="196"/>
      <c r="J671" s="196"/>
      <c r="V671" s="17"/>
      <c r="AA671" s="196" t="s">
        <v>31</v>
      </c>
      <c r="AB671" s="196"/>
      <c r="AC671" s="196"/>
    </row>
    <row r="672" spans="1:43">
      <c r="H672" s="196"/>
      <c r="I672" s="196"/>
      <c r="J672" s="196"/>
      <c r="V672" s="17"/>
      <c r="AA672" s="196"/>
      <c r="AB672" s="196"/>
      <c r="AC672" s="19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7" t="s">
        <v>204</v>
      </c>
      <c r="F676" s="197"/>
      <c r="G676" s="197"/>
      <c r="H676" s="197"/>
      <c r="V676" s="17"/>
      <c r="X676" s="23" t="s">
        <v>32</v>
      </c>
      <c r="Y676" s="20">
        <f>IF(B1468="PAGADO",0,C681)</f>
        <v>-874.42000000000007</v>
      </c>
      <c r="AA676" s="197" t="s">
        <v>204</v>
      </c>
      <c r="AB676" s="197"/>
      <c r="AC676" s="197"/>
      <c r="AD676" s="19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9" t="str">
        <f>IF(Y681&lt;0,"NO PAGAR","COBRAR'")</f>
        <v>NO PAGAR</v>
      </c>
      <c r="Y682" s="19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9" t="str">
        <f>IF(C681&lt;0,"NO PAGAR","COBRAR'")</f>
        <v>NO PAGAR</v>
      </c>
      <c r="C683" s="19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5" t="s">
        <v>29</v>
      </c>
      <c r="AD718" s="195"/>
      <c r="AE718" s="195"/>
    </row>
    <row r="719" spans="5:31">
      <c r="H719" s="196" t="s">
        <v>28</v>
      </c>
      <c r="I719" s="196"/>
      <c r="J719" s="196"/>
      <c r="V719" s="17"/>
      <c r="AC719" s="195"/>
      <c r="AD719" s="195"/>
      <c r="AE719" s="195"/>
    </row>
    <row r="720" spans="5:31">
      <c r="H720" s="196"/>
      <c r="I720" s="196"/>
      <c r="J720" s="196"/>
      <c r="V720" s="17"/>
      <c r="AC720" s="195"/>
      <c r="AD720" s="195"/>
      <c r="AE720" s="19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7" t="s">
        <v>204</v>
      </c>
      <c r="F724" s="197"/>
      <c r="G724" s="197"/>
      <c r="H724" s="197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7" t="s">
        <v>204</v>
      </c>
      <c r="AB724" s="197"/>
      <c r="AC724" s="197"/>
      <c r="AD724" s="197"/>
      <c r="AK724" s="197" t="s">
        <v>10</v>
      </c>
      <c r="AL724" s="197"/>
      <c r="AM724" s="197"/>
      <c r="AN724" s="19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8" t="str">
        <f>IF(C729&lt;0,"NO PAGAR","COBRAR")</f>
        <v>NO PAGAR</v>
      </c>
      <c r="C730" s="19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198" t="str">
        <f>IF(Y729&lt;0,"NO PAGAR","COBRAR")</f>
        <v>NO PAGAR</v>
      </c>
      <c r="Y730" s="19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197" t="s">
        <v>204</v>
      </c>
      <c r="F763" s="197"/>
      <c r="G763" s="197"/>
      <c r="H763" s="197"/>
      <c r="V763" s="17"/>
      <c r="X763" s="23" t="s">
        <v>32</v>
      </c>
      <c r="Y763" s="20">
        <f>IF(B1561="PAGADO",0,C768)</f>
        <v>-2108.614</v>
      </c>
      <c r="AA763" s="197" t="s">
        <v>61</v>
      </c>
      <c r="AB763" s="197"/>
      <c r="AC763" s="197"/>
      <c r="AD763" s="197"/>
      <c r="AK763" s="207" t="s">
        <v>1420</v>
      </c>
      <c r="AL763" s="207"/>
      <c r="AM763" s="207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9" t="str">
        <f>IF(Y768&lt;0,"NO PAGAR","COBRAR'")</f>
        <v>NO PAGAR</v>
      </c>
      <c r="Y769" s="19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199" t="str">
        <f>IF(C768&lt;0,"NO PAGAR","COBRAR'")</f>
        <v>NO PAGAR</v>
      </c>
      <c r="C770" s="19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0" t="s">
        <v>9</v>
      </c>
      <c r="C771" s="19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">
        <v>9</v>
      </c>
      <c r="Y771" s="19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2" t="s">
        <v>7</v>
      </c>
      <c r="F779" s="193"/>
      <c r="G779" s="19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2" t="s">
        <v>7</v>
      </c>
      <c r="AB779" s="193"/>
      <c r="AC779" s="19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2" t="s">
        <v>7</v>
      </c>
      <c r="O781" s="193"/>
      <c r="P781" s="193"/>
      <c r="Q781" s="194"/>
      <c r="R781" s="18">
        <f>SUM(R765:R780)</f>
        <v>800</v>
      </c>
      <c r="S781" s="3"/>
      <c r="V781" s="17"/>
      <c r="X781" s="12"/>
      <c r="Y781" s="10"/>
      <c r="AJ781" s="192" t="s">
        <v>7</v>
      </c>
      <c r="AK781" s="193"/>
      <c r="AL781" s="193"/>
      <c r="AM781" s="194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95" t="s">
        <v>29</v>
      </c>
      <c r="AD803" s="195"/>
      <c r="AE803" s="195"/>
    </row>
    <row r="804" spans="2:41">
      <c r="H804" s="196" t="s">
        <v>28</v>
      </c>
      <c r="I804" s="196"/>
      <c r="J804" s="196"/>
      <c r="V804" s="17"/>
      <c r="AC804" s="195"/>
      <c r="AD804" s="195"/>
      <c r="AE804" s="195"/>
    </row>
    <row r="805" spans="2:41">
      <c r="H805" s="196"/>
      <c r="I805" s="196"/>
      <c r="J805" s="196"/>
      <c r="V805" s="17"/>
      <c r="AC805" s="195"/>
      <c r="AD805" s="195"/>
      <c r="AE805" s="195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197" t="s">
        <v>359</v>
      </c>
      <c r="F809" s="197"/>
      <c r="G809" s="197"/>
      <c r="H809" s="197"/>
      <c r="V809" s="17"/>
      <c r="X809" s="23" t="s">
        <v>32</v>
      </c>
      <c r="Y809" s="20">
        <f>IF(B809="PAGADO",0,C814)</f>
        <v>-2011.0300000000002</v>
      </c>
      <c r="AA809" s="197" t="s">
        <v>20</v>
      </c>
      <c r="AB809" s="197"/>
      <c r="AC809" s="197"/>
      <c r="AD809" s="197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1463</v>
      </c>
      <c r="G811" s="3" t="s">
        <v>1464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1466</v>
      </c>
      <c r="H812" s="5">
        <v>130</v>
      </c>
      <c r="N812" s="25">
        <v>45202</v>
      </c>
      <c r="O812" s="3" t="s">
        <v>1459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2231.0300000000002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2011.0300000000002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-2011.0300000000002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-2011.0300000000002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8" t="str">
        <f>IF(C814&lt;0,"NO PAGAR","COBRAR")</f>
        <v>NO PAGAR</v>
      </c>
      <c r="C815" s="19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8" t="str">
        <f>IF(Y814&lt;0,"NO PAGAR","COBRAR")</f>
        <v>NO PAGAR</v>
      </c>
      <c r="Y815" s="19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2011.0300000000002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1509</v>
      </c>
      <c r="C825" s="10">
        <f>S832</f>
        <v>397.416</v>
      </c>
      <c r="E825" s="192" t="s">
        <v>7</v>
      </c>
      <c r="F825" s="193"/>
      <c r="G825" s="194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2" t="s">
        <v>7</v>
      </c>
      <c r="O827" s="193"/>
      <c r="P827" s="193"/>
      <c r="Q827" s="194"/>
      <c r="R827" s="18">
        <f>SUM(R811:R826)</f>
        <v>494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1483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1482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1481</v>
      </c>
      <c r="Q830" s="125" t="s">
        <v>474</v>
      </c>
      <c r="R830" s="127">
        <v>70.228999999999999</v>
      </c>
      <c r="S830" s="127">
        <v>122.9</v>
      </c>
      <c r="T830" s="128" t="s">
        <v>1480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1479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2231.0300000000002</v>
      </c>
      <c r="V836" s="17"/>
      <c r="X836" s="15" t="s">
        <v>18</v>
      </c>
      <c r="Y836" s="16">
        <f>SUM(Y817:Y835)</f>
        <v>2011.0300000000002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6" t="s">
        <v>30</v>
      </c>
      <c r="I849" s="196"/>
      <c r="J849" s="196"/>
      <c r="V849" s="17"/>
      <c r="AA849" s="196" t="s">
        <v>31</v>
      </c>
      <c r="AB849" s="196"/>
      <c r="AC849" s="196"/>
    </row>
    <row r="850" spans="2:41">
      <c r="H850" s="196"/>
      <c r="I850" s="196"/>
      <c r="J850" s="196"/>
      <c r="V850" s="17"/>
      <c r="AA850" s="196"/>
      <c r="AB850" s="196"/>
      <c r="AC850" s="19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-2011.0300000000002</v>
      </c>
      <c r="E854" s="197" t="s">
        <v>20</v>
      </c>
      <c r="F854" s="197"/>
      <c r="G854" s="197"/>
      <c r="H854" s="197"/>
      <c r="V854" s="17"/>
      <c r="X854" s="23" t="s">
        <v>32</v>
      </c>
      <c r="Y854" s="20">
        <f>IF(B1654="PAGADO",0,C859)</f>
        <v>-2011.0300000000002</v>
      </c>
      <c r="AA854" s="197" t="s">
        <v>20</v>
      </c>
      <c r="AB854" s="197"/>
      <c r="AC854" s="197"/>
      <c r="AD854" s="19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2011.0300000000002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2011.0300000000002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-2011.0300000000002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-2011.0300000000002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9" t="str">
        <f>IF(Y859&lt;0,"NO PAGAR","COBRAR'")</f>
        <v>NO PAGAR</v>
      </c>
      <c r="Y860" s="19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9" t="str">
        <f>IF(C859&lt;0,"NO PAGAR","COBRAR'")</f>
        <v>NO PAGAR</v>
      </c>
      <c r="C861" s="19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2011.0300000000002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2011.0300000000002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2011.0300000000002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2011.0300000000002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5" t="s">
        <v>29</v>
      </c>
      <c r="AD897" s="195"/>
      <c r="AE897" s="195"/>
    </row>
    <row r="898" spans="2:41">
      <c r="H898" s="196" t="s">
        <v>28</v>
      </c>
      <c r="I898" s="196"/>
      <c r="J898" s="196"/>
      <c r="V898" s="17"/>
      <c r="AC898" s="195"/>
      <c r="AD898" s="195"/>
      <c r="AE898" s="195"/>
    </row>
    <row r="899" spans="2:41">
      <c r="H899" s="196"/>
      <c r="I899" s="196"/>
      <c r="J899" s="196"/>
      <c r="V899" s="17"/>
      <c r="AC899" s="195"/>
      <c r="AD899" s="195"/>
      <c r="AE899" s="195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-2011.0300000000002</v>
      </c>
      <c r="E903" s="197" t="s">
        <v>20</v>
      </c>
      <c r="F903" s="197"/>
      <c r="G903" s="197"/>
      <c r="H903" s="197"/>
      <c r="V903" s="17"/>
      <c r="X903" s="23" t="s">
        <v>32</v>
      </c>
      <c r="Y903" s="20">
        <f>IF(B903="PAGADO",0,C908)</f>
        <v>-2011.0300000000002</v>
      </c>
      <c r="AA903" s="197" t="s">
        <v>20</v>
      </c>
      <c r="AB903" s="197"/>
      <c r="AC903" s="197"/>
      <c r="AD903" s="19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2011.0300000000002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2011.0300000000002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-2011.0300000000002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-2011.0300000000002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8" t="str">
        <f>IF(C908&lt;0,"NO PAGAR","COBRAR")</f>
        <v>NO PAGAR</v>
      </c>
      <c r="C909" s="198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8" t="str">
        <f>IF(Y908&lt;0,"NO PAGAR","COBRAR")</f>
        <v>NO PAGAR</v>
      </c>
      <c r="Y909" s="19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2011.0300000000002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2011.0300000000002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2011.0300000000002</v>
      </c>
      <c r="V930" s="17"/>
      <c r="X930" s="15" t="s">
        <v>18</v>
      </c>
      <c r="Y930" s="16">
        <f>SUM(Y911:Y929)</f>
        <v>2011.0300000000002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6" t="s">
        <v>30</v>
      </c>
      <c r="I943" s="196"/>
      <c r="J943" s="196"/>
      <c r="V943" s="17"/>
      <c r="AA943" s="196" t="s">
        <v>31</v>
      </c>
      <c r="AB943" s="196"/>
      <c r="AC943" s="196"/>
    </row>
    <row r="944" spans="1:43">
      <c r="H944" s="196"/>
      <c r="I944" s="196"/>
      <c r="J944" s="196"/>
      <c r="V944" s="17"/>
      <c r="AA944" s="196"/>
      <c r="AB944" s="196"/>
      <c r="AC944" s="19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-2011.0300000000002</v>
      </c>
      <c r="E948" s="197" t="s">
        <v>20</v>
      </c>
      <c r="F948" s="197"/>
      <c r="G948" s="197"/>
      <c r="H948" s="197"/>
      <c r="V948" s="17"/>
      <c r="X948" s="23" t="s">
        <v>32</v>
      </c>
      <c r="Y948" s="20">
        <f>IF(B1748="PAGADO",0,C953)</f>
        <v>-2011.0300000000002</v>
      </c>
      <c r="AA948" s="197" t="s">
        <v>20</v>
      </c>
      <c r="AB948" s="197"/>
      <c r="AC948" s="197"/>
      <c r="AD948" s="19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2011.0300000000002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2011.0300000000002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-2011.0300000000002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-2011.0300000000002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9" t="str">
        <f>IF(Y953&lt;0,"NO PAGAR","COBRAR'")</f>
        <v>NO PAGAR</v>
      </c>
      <c r="Y954" s="19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9" t="str">
        <f>IF(C953&lt;0,"NO PAGAR","COBRAR'")</f>
        <v>NO PAGAR</v>
      </c>
      <c r="C955" s="19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2011.0300000000002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2011.0300000000002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2011.0300000000002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2011.0300000000002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5" t="s">
        <v>29</v>
      </c>
      <c r="AD990" s="195"/>
      <c r="AE990" s="195"/>
    </row>
    <row r="991" spans="5:31">
      <c r="H991" s="196" t="s">
        <v>28</v>
      </c>
      <c r="I991" s="196"/>
      <c r="J991" s="196"/>
      <c r="V991" s="17"/>
      <c r="AC991" s="195"/>
      <c r="AD991" s="195"/>
      <c r="AE991" s="195"/>
    </row>
    <row r="992" spans="5:31">
      <c r="H992" s="196"/>
      <c r="I992" s="196"/>
      <c r="J992" s="196"/>
      <c r="V992" s="17"/>
      <c r="AC992" s="195"/>
      <c r="AD992" s="195"/>
      <c r="AE992" s="195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-2011.0300000000002</v>
      </c>
      <c r="E996" s="197" t="s">
        <v>20</v>
      </c>
      <c r="F996" s="197"/>
      <c r="G996" s="197"/>
      <c r="H996" s="197"/>
      <c r="V996" s="17"/>
      <c r="X996" s="23" t="s">
        <v>32</v>
      </c>
      <c r="Y996" s="20">
        <f>IF(B996="PAGADO",0,C1001)</f>
        <v>-2011.0300000000002</v>
      </c>
      <c r="AA996" s="197" t="s">
        <v>20</v>
      </c>
      <c r="AB996" s="197"/>
      <c r="AC996" s="197"/>
      <c r="AD996" s="19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2011.0300000000002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2011.0300000000002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-2011.0300000000002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-2011.0300000000002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8" t="str">
        <f>IF(C1001&lt;0,"NO PAGAR","COBRAR")</f>
        <v>NO PAGAR</v>
      </c>
      <c r="C1002" s="198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8" t="str">
        <f>IF(Y1001&lt;0,"NO PAGAR","COBRAR")</f>
        <v>NO PAGAR</v>
      </c>
      <c r="Y1002" s="19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2011.0300000000002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2011.0300000000002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2011.0300000000002</v>
      </c>
      <c r="V1023" s="17"/>
      <c r="X1023" s="15" t="s">
        <v>18</v>
      </c>
      <c r="Y1023" s="16">
        <f>SUM(Y1004:Y1022)</f>
        <v>2011.0300000000002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6" t="s">
        <v>30</v>
      </c>
      <c r="I1036" s="196"/>
      <c r="J1036" s="196"/>
      <c r="V1036" s="17"/>
      <c r="AA1036" s="196" t="s">
        <v>31</v>
      </c>
      <c r="AB1036" s="196"/>
      <c r="AC1036" s="196"/>
    </row>
    <row r="1037" spans="1:43">
      <c r="H1037" s="196"/>
      <c r="I1037" s="196"/>
      <c r="J1037" s="196"/>
      <c r="V1037" s="17"/>
      <c r="AA1037" s="196"/>
      <c r="AB1037" s="196"/>
      <c r="AC1037" s="19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-2011.0300000000002</v>
      </c>
      <c r="E1041" s="197" t="s">
        <v>20</v>
      </c>
      <c r="F1041" s="197"/>
      <c r="G1041" s="197"/>
      <c r="H1041" s="197"/>
      <c r="V1041" s="17"/>
      <c r="X1041" s="23" t="s">
        <v>32</v>
      </c>
      <c r="Y1041" s="20">
        <f>IF(B1841="PAGADO",0,C1046)</f>
        <v>-2011.0300000000002</v>
      </c>
      <c r="AA1041" s="197" t="s">
        <v>20</v>
      </c>
      <c r="AB1041" s="197"/>
      <c r="AC1041" s="197"/>
      <c r="AD1041" s="19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2011.0300000000002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2011.0300000000002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-2011.0300000000002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-2011.0300000000002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9" t="str">
        <f>IF(Y1046&lt;0,"NO PAGAR","COBRAR'")</f>
        <v>NO PAGAR</v>
      </c>
      <c r="Y1047" s="19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9" t="str">
        <f>IF(C1046&lt;0,"NO PAGAR","COBRAR'")</f>
        <v>NO PAGAR</v>
      </c>
      <c r="C1048" s="19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2011.0300000000002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2011.0300000000002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2011.0300000000002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2011.0300000000002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A796" zoomScale="89" zoomScaleNormal="89" workbookViewId="0">
      <selection activeCell="B804" sqref="B80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7" t="s">
        <v>20</v>
      </c>
      <c r="F151" s="197"/>
      <c r="G151" s="197"/>
      <c r="H151" s="197"/>
      <c r="V151" s="17"/>
      <c r="X151" s="23" t="s">
        <v>82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0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7" t="s">
        <v>20</v>
      </c>
      <c r="F328" s="197"/>
      <c r="G328" s="197"/>
      <c r="H328" s="197"/>
      <c r="V328" s="17"/>
      <c r="X328" s="23" t="s">
        <v>156</v>
      </c>
      <c r="Y328" s="20">
        <f>IF(B1065="PAGADO",0,C333)</f>
        <v>0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X373" s="209" t="s">
        <v>64</v>
      </c>
      <c r="AB373" s="203" t="s">
        <v>29</v>
      </c>
      <c r="AC373" s="203"/>
      <c r="AD373" s="203"/>
    </row>
    <row r="374" spans="2:41">
      <c r="V374" s="17"/>
      <c r="X374" s="209"/>
      <c r="AB374" s="203"/>
      <c r="AC374" s="203"/>
      <c r="AD374" s="203"/>
    </row>
    <row r="375" spans="2:41" ht="23.25">
      <c r="B375" s="22" t="s">
        <v>64</v>
      </c>
      <c r="V375" s="17"/>
      <c r="X375" s="209"/>
      <c r="AB375" s="203"/>
      <c r="AC375" s="203"/>
      <c r="AD375" s="203"/>
    </row>
    <row r="376" spans="2:41" ht="23.25">
      <c r="B376" s="23" t="s">
        <v>130</v>
      </c>
      <c r="C376" s="20">
        <f>IF(X328="PAGADO",0,Y333)</f>
        <v>0</v>
      </c>
      <c r="E376" s="197" t="s">
        <v>928</v>
      </c>
      <c r="F376" s="197"/>
      <c r="G376" s="197"/>
      <c r="H376" s="197"/>
      <c r="V376" s="17"/>
      <c r="X376" s="23" t="s">
        <v>32</v>
      </c>
      <c r="Y376" s="20">
        <f>IF(B376="PAGADO",0,C381)</f>
        <v>0</v>
      </c>
      <c r="AA376" s="197" t="s">
        <v>553</v>
      </c>
      <c r="AB376" s="197"/>
      <c r="AC376" s="197"/>
      <c r="AD376" s="19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COBRAR</v>
      </c>
      <c r="C382" s="19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COBRAR</v>
      </c>
      <c r="Y382" s="19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196" t="s">
        <v>31</v>
      </c>
      <c r="AB410" s="196"/>
      <c r="AC410" s="196"/>
    </row>
    <row r="411" spans="1:43" ht="15" customHeight="1">
      <c r="H411" s="75"/>
      <c r="I411" s="75"/>
      <c r="J411" s="75"/>
      <c r="V411" s="17"/>
      <c r="AA411" s="196"/>
      <c r="AB411" s="196"/>
      <c r="AC411" s="196"/>
    </row>
    <row r="412" spans="1:43">
      <c r="B412" s="211" t="s">
        <v>64</v>
      </c>
      <c r="F412" s="210" t="s">
        <v>30</v>
      </c>
      <c r="G412" s="210"/>
      <c r="H412" s="210"/>
      <c r="V412" s="17"/>
    </row>
    <row r="413" spans="1:43">
      <c r="B413" s="211"/>
      <c r="F413" s="210"/>
      <c r="G413" s="210"/>
      <c r="H413" s="210"/>
      <c r="V413" s="17"/>
    </row>
    <row r="414" spans="1:43" ht="26.25" customHeight="1">
      <c r="B414" s="211"/>
      <c r="F414" s="210"/>
      <c r="G414" s="210"/>
      <c r="H414" s="21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7" t="s">
        <v>553</v>
      </c>
      <c r="F415" s="197"/>
      <c r="G415" s="197"/>
      <c r="H415" s="197"/>
      <c r="V415" s="17"/>
      <c r="X415" s="23" t="s">
        <v>32</v>
      </c>
      <c r="Y415" s="20">
        <f>IF(B415="PAGADO",0,C420)</f>
        <v>0</v>
      </c>
      <c r="AA415" s="197" t="s">
        <v>553</v>
      </c>
      <c r="AB415" s="197"/>
      <c r="AC415" s="197"/>
      <c r="AD415" s="19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NO PAGAR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1" t="s">
        <v>66</v>
      </c>
      <c r="F449" s="210" t="s">
        <v>28</v>
      </c>
      <c r="G449" s="210"/>
      <c r="H449" s="210"/>
      <c r="V449" s="17"/>
      <c r="X449" s="209" t="s">
        <v>66</v>
      </c>
      <c r="AB449" s="203" t="s">
        <v>29</v>
      </c>
      <c r="AC449" s="203"/>
      <c r="AD449" s="203"/>
    </row>
    <row r="450" spans="2:41">
      <c r="B450" s="211"/>
      <c r="F450" s="210"/>
      <c r="G450" s="210"/>
      <c r="H450" s="210"/>
      <c r="V450" s="17"/>
      <c r="X450" s="209"/>
      <c r="AB450" s="203"/>
      <c r="AC450" s="203"/>
      <c r="AD450" s="203"/>
    </row>
    <row r="451" spans="2:41" ht="23.25" customHeight="1">
      <c r="B451" s="211"/>
      <c r="F451" s="210"/>
      <c r="G451" s="210"/>
      <c r="H451" s="210"/>
      <c r="V451" s="17"/>
      <c r="X451" s="209"/>
      <c r="AB451" s="203"/>
      <c r="AC451" s="203"/>
      <c r="AD451" s="203"/>
    </row>
    <row r="452" spans="2:41" ht="23.25">
      <c r="B452" s="23" t="s">
        <v>32</v>
      </c>
      <c r="C452" s="20">
        <f>IF(X415="PAGADO",0,Y420)</f>
        <v>-64.009999999999991</v>
      </c>
      <c r="E452" s="197" t="s">
        <v>553</v>
      </c>
      <c r="F452" s="197"/>
      <c r="G452" s="197"/>
      <c r="H452" s="197"/>
      <c r="V452" s="17"/>
      <c r="X452" s="23" t="s">
        <v>32</v>
      </c>
      <c r="Y452" s="20">
        <f>IF(B452="PAGADO",0,C457)</f>
        <v>27.330000000000013</v>
      </c>
      <c r="AA452" s="197" t="s">
        <v>553</v>
      </c>
      <c r="AB452" s="197"/>
      <c r="AC452" s="197"/>
      <c r="AD452" s="19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8" t="str">
        <f>IF(C457&lt;0,"NO PAGAR","COBRAR")</f>
        <v>COBRAR</v>
      </c>
      <c r="C458" s="19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8" t="str">
        <f>IF(Y457&lt;0,"NO PAGAR","COBRAR")</f>
        <v>NO PAGAR</v>
      </c>
      <c r="Y458" s="19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1" t="s">
        <v>66</v>
      </c>
      <c r="F488" s="215" t="s">
        <v>30</v>
      </c>
      <c r="G488" s="215"/>
      <c r="H488" s="215"/>
      <c r="V488" s="17"/>
      <c r="X488" s="209" t="s">
        <v>66</v>
      </c>
      <c r="AB488" s="210" t="s">
        <v>31</v>
      </c>
      <c r="AC488" s="210"/>
      <c r="AD488" s="210"/>
    </row>
    <row r="489" spans="1:43" ht="15" customHeight="1">
      <c r="B489" s="211"/>
      <c r="F489" s="215"/>
      <c r="G489" s="215"/>
      <c r="H489" s="215"/>
      <c r="V489" s="17"/>
      <c r="X489" s="209"/>
      <c r="AB489" s="210"/>
      <c r="AC489" s="210"/>
      <c r="AD489" s="210"/>
    </row>
    <row r="490" spans="1:43" ht="23.25" customHeight="1">
      <c r="B490" s="211"/>
      <c r="F490" s="215"/>
      <c r="G490" s="215"/>
      <c r="H490" s="215"/>
      <c r="V490" s="17"/>
      <c r="X490" s="209"/>
      <c r="AB490" s="210"/>
      <c r="AC490" s="210"/>
      <c r="AD490" s="210"/>
    </row>
    <row r="491" spans="1:43" ht="23.25">
      <c r="B491" s="23" t="s">
        <v>82</v>
      </c>
      <c r="C491" s="20">
        <f>IF(X452="PAGADO",0,Y457)</f>
        <v>-239.15</v>
      </c>
      <c r="E491" s="197" t="s">
        <v>553</v>
      </c>
      <c r="F491" s="197"/>
      <c r="G491" s="197"/>
      <c r="H491" s="197"/>
      <c r="V491" s="17"/>
      <c r="X491" s="23" t="s">
        <v>32</v>
      </c>
      <c r="Y491" s="20">
        <f>IF(B491="PAGADO",0,C496)</f>
        <v>0</v>
      </c>
      <c r="AA491" s="197" t="s">
        <v>553</v>
      </c>
      <c r="AB491" s="197"/>
      <c r="AC491" s="197"/>
      <c r="AD491" s="19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9" t="str">
        <f>IF(Y496&lt;0,"NO PAGAR","COBRAR'")</f>
        <v>COBRAR'</v>
      </c>
      <c r="Y497" s="19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9" t="str">
        <f>IF(C496&lt;0,"NO PAGAR","COBRAR'")</f>
        <v>COBRAR'</v>
      </c>
      <c r="C498" s="199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5" t="s">
        <v>29</v>
      </c>
      <c r="AD532" s="195"/>
      <c r="AE532" s="195"/>
    </row>
    <row r="533" spans="2:41" ht="15" customHeight="1">
      <c r="I533" s="75"/>
      <c r="J533" s="75"/>
      <c r="V533" s="17"/>
      <c r="AC533" s="195"/>
      <c r="AD533" s="195"/>
      <c r="AE533" s="195"/>
    </row>
    <row r="534" spans="2:41" ht="15" customHeight="1">
      <c r="H534" s="75"/>
      <c r="I534" s="75"/>
      <c r="J534" s="75"/>
      <c r="V534" s="17"/>
      <c r="AC534" s="195"/>
      <c r="AD534" s="195"/>
      <c r="AE534" s="195"/>
    </row>
    <row r="535" spans="2:41">
      <c r="B535" s="209" t="s">
        <v>67</v>
      </c>
      <c r="F535" s="210" t="s">
        <v>28</v>
      </c>
      <c r="G535" s="210"/>
      <c r="H535" s="210"/>
      <c r="V535" s="17"/>
    </row>
    <row r="536" spans="2:41">
      <c r="B536" s="209"/>
      <c r="F536" s="210"/>
      <c r="G536" s="210"/>
      <c r="H536" s="210"/>
      <c r="V536" s="17"/>
    </row>
    <row r="537" spans="2:41" ht="26.25" customHeight="1">
      <c r="B537" s="209"/>
      <c r="F537" s="210"/>
      <c r="G537" s="210"/>
      <c r="H537" s="21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7" t="s">
        <v>553</v>
      </c>
      <c r="F538" s="197"/>
      <c r="G538" s="197"/>
      <c r="H538" s="197"/>
      <c r="V538" s="17"/>
      <c r="X538" s="23" t="s">
        <v>32</v>
      </c>
      <c r="Y538" s="20">
        <f>IF(B538="PAGADO",0,C543)</f>
        <v>-76.499999999999773</v>
      </c>
      <c r="AA538" s="197" t="s">
        <v>553</v>
      </c>
      <c r="AB538" s="197"/>
      <c r="AC538" s="197"/>
      <c r="AD538" s="19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8" t="str">
        <f>IF(C543&lt;0,"NO PAGAR","COBRAR")</f>
        <v>NO PAGAR</v>
      </c>
      <c r="C544" s="19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PAGAR","COBRAR")</f>
        <v>COBRAR</v>
      </c>
      <c r="Y544" s="19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196" t="s">
        <v>31</v>
      </c>
      <c r="AB573" s="196"/>
      <c r="AC573" s="196"/>
    </row>
    <row r="574" spans="1:43" ht="15" customHeight="1">
      <c r="H574" s="75"/>
      <c r="I574" s="75"/>
      <c r="J574" s="75"/>
      <c r="V574" s="17"/>
      <c r="AA574" s="196"/>
      <c r="AB574" s="196"/>
      <c r="AC574" s="196"/>
    </row>
    <row r="575" spans="1:43">
      <c r="B575" s="211" t="s">
        <v>67</v>
      </c>
      <c r="F575" s="210" t="s">
        <v>30</v>
      </c>
      <c r="G575" s="210"/>
      <c r="H575" s="210"/>
      <c r="V575" s="17"/>
    </row>
    <row r="576" spans="1:43">
      <c r="B576" s="211"/>
      <c r="F576" s="210"/>
      <c r="G576" s="210"/>
      <c r="H576" s="210"/>
      <c r="V576" s="17"/>
    </row>
    <row r="577" spans="2:41" ht="26.25" customHeight="1">
      <c r="B577" s="211"/>
      <c r="F577" s="210"/>
      <c r="G577" s="210"/>
      <c r="H577" s="21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7" t="s">
        <v>553</v>
      </c>
      <c r="F578" s="197"/>
      <c r="G578" s="197"/>
      <c r="H578" s="197"/>
      <c r="V578" s="17"/>
      <c r="X578" s="23" t="s">
        <v>32</v>
      </c>
      <c r="Y578" s="20">
        <f>IF(B578="PAGADO",0,C583)</f>
        <v>0</v>
      </c>
      <c r="AA578" s="197" t="s">
        <v>553</v>
      </c>
      <c r="AB578" s="197"/>
      <c r="AC578" s="197"/>
      <c r="AD578" s="19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9" t="str">
        <f>IF(Y583&lt;0,"NO PAGAR","COBRAR'")</f>
        <v>COBRAR'</v>
      </c>
      <c r="Y584" s="19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9" t="str">
        <f>IF(C583&lt;0,"NO PAGAR","COBRAR'")</f>
        <v>COBRAR'</v>
      </c>
      <c r="C585" s="19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5" t="s">
        <v>29</v>
      </c>
      <c r="AD614" s="195"/>
      <c r="AE614" s="195"/>
    </row>
    <row r="615" spans="2:41" ht="15" customHeight="1">
      <c r="I615" s="75"/>
      <c r="J615" s="75"/>
      <c r="V615" s="17"/>
      <c r="AC615" s="195"/>
      <c r="AD615" s="195"/>
      <c r="AE615" s="195"/>
    </row>
    <row r="616" spans="2:41" ht="15" customHeight="1">
      <c r="H616" s="75"/>
      <c r="I616" s="75"/>
      <c r="J616" s="75"/>
      <c r="V616" s="17"/>
      <c r="AC616" s="195"/>
      <c r="AD616" s="195"/>
      <c r="AE616" s="195"/>
    </row>
    <row r="617" spans="2:41">
      <c r="B617" s="209" t="s">
        <v>68</v>
      </c>
      <c r="F617" s="210" t="s">
        <v>28</v>
      </c>
      <c r="G617" s="210"/>
      <c r="H617" s="210"/>
      <c r="V617" s="17"/>
    </row>
    <row r="618" spans="2:41">
      <c r="B618" s="209"/>
      <c r="F618" s="210"/>
      <c r="G618" s="210"/>
      <c r="H618" s="210"/>
      <c r="V618" s="17"/>
    </row>
    <row r="619" spans="2:41" ht="26.25" customHeight="1">
      <c r="B619" s="209"/>
      <c r="F619" s="210"/>
      <c r="G619" s="210"/>
      <c r="H619" s="21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7" t="s">
        <v>553</v>
      </c>
      <c r="F620" s="197"/>
      <c r="G620" s="197"/>
      <c r="H620" s="197"/>
      <c r="V620" s="17"/>
      <c r="X620" s="23" t="s">
        <v>32</v>
      </c>
      <c r="Y620" s="20">
        <f>IF(B620="PAGADO",0,C625)</f>
        <v>0</v>
      </c>
      <c r="AA620" s="197" t="s">
        <v>1169</v>
      </c>
      <c r="AB620" s="197"/>
      <c r="AC620" s="197"/>
      <c r="AD620" s="19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8" t="str">
        <f>IF(C625&lt;0,"NO PAGAR","COBRAR")</f>
        <v>COBRAR</v>
      </c>
      <c r="C626" s="19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tr">
        <f>IF(Y625&lt;0,"NO PAGAR","COBRAR")</f>
        <v>COBRAR</v>
      </c>
      <c r="Y626" s="19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196" t="s">
        <v>31</v>
      </c>
      <c r="AB656" s="196"/>
      <c r="AC656" s="196"/>
    </row>
    <row r="657" spans="2:41" ht="15" customHeight="1">
      <c r="H657" s="75"/>
      <c r="I657" s="75"/>
      <c r="J657" s="75"/>
      <c r="V657" s="17"/>
      <c r="AA657" s="196"/>
      <c r="AB657" s="196"/>
      <c r="AC657" s="196"/>
    </row>
    <row r="658" spans="2:41">
      <c r="B658" s="211" t="s">
        <v>68</v>
      </c>
      <c r="F658" s="210" t="s">
        <v>30</v>
      </c>
      <c r="G658" s="210"/>
      <c r="H658" s="210"/>
      <c r="V658" s="17"/>
    </row>
    <row r="659" spans="2:41">
      <c r="B659" s="211"/>
      <c r="F659" s="210"/>
      <c r="G659" s="210"/>
      <c r="H659" s="210"/>
      <c r="V659" s="17"/>
    </row>
    <row r="660" spans="2:41" ht="26.25" customHeight="1">
      <c r="B660" s="211"/>
      <c r="F660" s="210"/>
      <c r="G660" s="210"/>
      <c r="H660" s="21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7" t="s">
        <v>553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553</v>
      </c>
      <c r="AB661" s="197"/>
      <c r="AC661" s="197"/>
      <c r="AD661" s="19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3" t="str">
        <f>IF(C666&lt;0,"NO PAGAR","COBRAR'")</f>
        <v>COBRAR'</v>
      </c>
      <c r="C667" s="21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PAGAR","COBRAR'")</f>
        <v>COBRAR'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4"/>
      <c r="C668" s="21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5" t="s">
        <v>29</v>
      </c>
      <c r="AD698" s="195"/>
      <c r="AE698" s="195"/>
    </row>
    <row r="699" spans="2:31" ht="15" customHeight="1">
      <c r="I699" s="75"/>
      <c r="J699" s="75"/>
      <c r="V699" s="17"/>
      <c r="AC699" s="195"/>
      <c r="AD699" s="195"/>
      <c r="AE699" s="195"/>
    </row>
    <row r="700" spans="2:31" ht="15" customHeight="1">
      <c r="H700" s="75"/>
      <c r="I700" s="75"/>
      <c r="J700" s="75"/>
      <c r="V700" s="17"/>
      <c r="AC700" s="195"/>
      <c r="AD700" s="195"/>
      <c r="AE700" s="195"/>
    </row>
    <row r="701" spans="2:31">
      <c r="B701" s="209" t="s">
        <v>69</v>
      </c>
      <c r="F701" s="210" t="s">
        <v>28</v>
      </c>
      <c r="G701" s="210"/>
      <c r="H701" s="210"/>
      <c r="V701" s="17"/>
    </row>
    <row r="702" spans="2:31">
      <c r="B702" s="209"/>
      <c r="F702" s="210"/>
      <c r="G702" s="210"/>
      <c r="H702" s="210"/>
      <c r="V702" s="17"/>
    </row>
    <row r="703" spans="2:31" ht="26.25" customHeight="1">
      <c r="B703" s="209"/>
      <c r="F703" s="210"/>
      <c r="G703" s="210"/>
      <c r="H703" s="21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7" t="s">
        <v>553</v>
      </c>
      <c r="F704" s="197"/>
      <c r="G704" s="197"/>
      <c r="H704" s="197"/>
      <c r="O704" s="207" t="s">
        <v>110</v>
      </c>
      <c r="P704" s="207"/>
      <c r="Q704" s="207"/>
      <c r="R704" s="207"/>
      <c r="V704" s="17"/>
      <c r="X704" s="23" t="s">
        <v>82</v>
      </c>
      <c r="Y704" s="20">
        <f>IF(B704="PAGADO",0,C709)</f>
        <v>194.41000000000008</v>
      </c>
      <c r="AA704" s="197" t="s">
        <v>553</v>
      </c>
      <c r="AB704" s="197"/>
      <c r="AC704" s="197"/>
      <c r="AD704" s="19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8" t="str">
        <f>IF(C709&lt;0,"NO PAGAR","COBRAR")</f>
        <v>COBRAR</v>
      </c>
      <c r="C710" s="19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8" t="str">
        <f>IF(Y709&lt;0,"NO PAGAR","COBRAR")</f>
        <v>COBRAR</v>
      </c>
      <c r="Y710" s="19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196" t="s">
        <v>31</v>
      </c>
      <c r="AB741" s="196"/>
      <c r="AC741" s="196"/>
    </row>
    <row r="742" spans="1:43" ht="15" customHeight="1">
      <c r="H742" s="75"/>
      <c r="I742" s="75"/>
      <c r="J742" s="75"/>
      <c r="V742" s="17"/>
      <c r="AA742" s="196"/>
      <c r="AB742" s="196"/>
      <c r="AC742" s="196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197" t="s">
        <v>553</v>
      </c>
      <c r="F744" s="197"/>
      <c r="G744" s="197"/>
      <c r="H744" s="197"/>
      <c r="V744" s="17"/>
      <c r="X744" s="23" t="s">
        <v>32</v>
      </c>
      <c r="Y744" s="20">
        <f>IF(B744="PAGADO",0,C749)</f>
        <v>0</v>
      </c>
      <c r="AA744" s="197" t="s">
        <v>553</v>
      </c>
      <c r="AB744" s="197"/>
      <c r="AC744" s="197"/>
      <c r="AD744" s="197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99" t="str">
        <f>IF(Y749&lt;0,"NO PAGAR","COBRAR'")</f>
        <v>COBRAR'</v>
      </c>
      <c r="Y750" s="199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199" t="str">
        <f>IF(C749&lt;0,"NO PAGAR","COBRAR'")</f>
        <v>COBRAR'</v>
      </c>
      <c r="C751" s="19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0" t="s">
        <v>9</v>
      </c>
      <c r="C752" s="19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0" t="s">
        <v>9</v>
      </c>
      <c r="Y752" s="19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192" t="s">
        <v>7</v>
      </c>
      <c r="F760" s="193"/>
      <c r="G760" s="19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2" t="s">
        <v>7</v>
      </c>
      <c r="AB760" s="193"/>
      <c r="AC760" s="19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92" t="s">
        <v>7</v>
      </c>
      <c r="O762" s="193"/>
      <c r="P762" s="193"/>
      <c r="Q762" s="194"/>
      <c r="R762" s="18">
        <f>SUM(R746:R761)</f>
        <v>0</v>
      </c>
      <c r="S762" s="3"/>
      <c r="V762" s="17"/>
      <c r="X762" s="12"/>
      <c r="Y762" s="10"/>
      <c r="AJ762" s="192" t="s">
        <v>7</v>
      </c>
      <c r="AK762" s="193"/>
      <c r="AL762" s="193"/>
      <c r="AM762" s="194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195" t="s">
        <v>29</v>
      </c>
      <c r="AD782" s="195"/>
      <c r="AE782" s="195"/>
    </row>
    <row r="783" spans="5:31" ht="15" customHeight="1">
      <c r="H783" s="75" t="s">
        <v>28</v>
      </c>
      <c r="I783" s="75"/>
      <c r="J783" s="75"/>
      <c r="V783" s="17"/>
      <c r="AC783" s="195"/>
      <c r="AD783" s="195"/>
      <c r="AE783" s="195"/>
    </row>
    <row r="784" spans="5:31" ht="15" customHeight="1">
      <c r="H784" s="75"/>
      <c r="I784" s="75"/>
      <c r="J784" s="75"/>
      <c r="V784" s="17"/>
      <c r="AC784" s="195"/>
      <c r="AD784" s="195"/>
      <c r="AE784" s="195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IF(X744="PAGADO",0,Y749)</f>
        <v>585</v>
      </c>
      <c r="E788" s="197" t="s">
        <v>553</v>
      </c>
      <c r="F788" s="197"/>
      <c r="G788" s="197"/>
      <c r="H788" s="197"/>
      <c r="V788" s="17"/>
      <c r="X788" s="23" t="s">
        <v>32</v>
      </c>
      <c r="Y788" s="20">
        <f>IF(B788="PAGADO",0,C793)</f>
        <v>1044.943</v>
      </c>
      <c r="AA788" s="197" t="s">
        <v>20</v>
      </c>
      <c r="AB788" s="197"/>
      <c r="AC788" s="197"/>
      <c r="AD788" s="197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1459</v>
      </c>
      <c r="P790" s="3">
        <v>7</v>
      </c>
      <c r="Q790" s="3"/>
      <c r="R790" s="18">
        <v>7</v>
      </c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1044.943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40.057000000000002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1044.943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1044.943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98" t="str">
        <f>IF(C793&lt;0,"NO PAGAR","COBRAR")</f>
        <v>COBRAR</v>
      </c>
      <c r="C794" s="19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8" t="str">
        <f>IF(Y793&lt;0,"NO PAGAR","COBRAR")</f>
        <v>COBRAR</v>
      </c>
      <c r="Y794" s="19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0" t="s">
        <v>9</v>
      </c>
      <c r="C795" s="19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0" t="s">
        <v>9</v>
      </c>
      <c r="Y795" s="19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1509</v>
      </c>
      <c r="C804" s="10">
        <f>R807</f>
        <v>33.057000000000002</v>
      </c>
      <c r="E804" s="192" t="s">
        <v>7</v>
      </c>
      <c r="F804" s="193"/>
      <c r="G804" s="194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2" t="s">
        <v>7</v>
      </c>
      <c r="AB804" s="193"/>
      <c r="AC804" s="19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92" t="s">
        <v>7</v>
      </c>
      <c r="O806" s="193"/>
      <c r="P806" s="193"/>
      <c r="Q806" s="194"/>
      <c r="R806" s="18">
        <f>SUM(R790:R805)</f>
        <v>7</v>
      </c>
      <c r="S806" s="3"/>
      <c r="V806" s="17"/>
      <c r="X806" s="12"/>
      <c r="Y806" s="10"/>
      <c r="AJ806" s="192" t="s">
        <v>7</v>
      </c>
      <c r="AK806" s="193"/>
      <c r="AL806" s="193"/>
      <c r="AM806" s="194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1500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40.057000000000002</v>
      </c>
      <c r="V815" s="17"/>
      <c r="X815" s="15" t="s">
        <v>18</v>
      </c>
      <c r="Y815" s="16">
        <f>SUM(Y796:Y814)</f>
        <v>0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196" t="s">
        <v>31</v>
      </c>
      <c r="AB828" s="196"/>
      <c r="AC828" s="196"/>
    </row>
    <row r="829" spans="1:43" ht="15" customHeight="1">
      <c r="H829" s="75"/>
      <c r="I829" s="75"/>
      <c r="J829" s="75"/>
      <c r="V829" s="17"/>
      <c r="AA829" s="196"/>
      <c r="AB829" s="196"/>
      <c r="AC829" s="19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1044.943</v>
      </c>
      <c r="E833" s="197" t="s">
        <v>553</v>
      </c>
      <c r="F833" s="197"/>
      <c r="G833" s="197"/>
      <c r="H833" s="197"/>
      <c r="V833" s="17"/>
      <c r="X833" s="23" t="s">
        <v>32</v>
      </c>
      <c r="Y833" s="20">
        <f>IF(B1633="PAGADO",0,C838)</f>
        <v>1044.943</v>
      </c>
      <c r="AA833" s="197" t="s">
        <v>20</v>
      </c>
      <c r="AB833" s="197"/>
      <c r="AC833" s="197"/>
      <c r="AD833" s="197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1044.943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1044.943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1044.943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1044.943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99" t="str">
        <f>IF(Y838&lt;0,"NO PAGAR","COBRAR'")</f>
        <v>COBRAR'</v>
      </c>
      <c r="Y839" s="19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99" t="str">
        <f>IF(C838&lt;0,"NO PAGAR","COBRAR'")</f>
        <v>COBRAR'</v>
      </c>
      <c r="C840" s="19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0" t="s">
        <v>9</v>
      </c>
      <c r="C841" s="19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0" t="s">
        <v>9</v>
      </c>
      <c r="Y841" s="19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92" t="s">
        <v>7</v>
      </c>
      <c r="F849" s="193"/>
      <c r="G849" s="19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2" t="s">
        <v>7</v>
      </c>
      <c r="AB849" s="193"/>
      <c r="AC849" s="19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92" t="s">
        <v>7</v>
      </c>
      <c r="O851" s="193"/>
      <c r="P851" s="193"/>
      <c r="Q851" s="194"/>
      <c r="R851" s="18">
        <f>SUM(R835:R850)</f>
        <v>0</v>
      </c>
      <c r="S851" s="3"/>
      <c r="V851" s="17"/>
      <c r="X851" s="12"/>
      <c r="Y851" s="10"/>
      <c r="AJ851" s="192" t="s">
        <v>7</v>
      </c>
      <c r="AK851" s="193"/>
      <c r="AL851" s="193"/>
      <c r="AM851" s="19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195" t="s">
        <v>29</v>
      </c>
      <c r="AD876" s="195"/>
      <c r="AE876" s="195"/>
    </row>
    <row r="877" spans="8:31" ht="15" customHeight="1">
      <c r="H877" s="75" t="s">
        <v>28</v>
      </c>
      <c r="I877" s="75"/>
      <c r="J877" s="75"/>
      <c r="V877" s="17"/>
      <c r="AC877" s="195"/>
      <c r="AD877" s="195"/>
      <c r="AE877" s="195"/>
    </row>
    <row r="878" spans="8:31" ht="15" customHeight="1">
      <c r="H878" s="75"/>
      <c r="I878" s="75"/>
      <c r="J878" s="75"/>
      <c r="V878" s="17"/>
      <c r="AC878" s="195"/>
      <c r="AD878" s="195"/>
      <c r="AE878" s="195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1044.943</v>
      </c>
      <c r="E882" s="197" t="s">
        <v>553</v>
      </c>
      <c r="F882" s="197"/>
      <c r="G882" s="197"/>
      <c r="H882" s="197"/>
      <c r="V882" s="17"/>
      <c r="X882" s="23" t="s">
        <v>32</v>
      </c>
      <c r="Y882" s="20">
        <f>IF(B882="PAGADO",0,C887)</f>
        <v>1044.943</v>
      </c>
      <c r="AA882" s="197" t="s">
        <v>20</v>
      </c>
      <c r="AB882" s="197"/>
      <c r="AC882" s="197"/>
      <c r="AD882" s="19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1044.943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1044.943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1044.943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1044.943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98" t="str">
        <f>IF(C887&lt;0,"NO PAGAR","COBRAR")</f>
        <v>COBRAR</v>
      </c>
      <c r="C888" s="19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8" t="str">
        <f>IF(Y887&lt;0,"NO PAGAR","COBRAR")</f>
        <v>COBRAR</v>
      </c>
      <c r="Y888" s="19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0" t="s">
        <v>9</v>
      </c>
      <c r="C889" s="19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0" t="s">
        <v>9</v>
      </c>
      <c r="Y889" s="19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92" t="s">
        <v>7</v>
      </c>
      <c r="F898" s="193"/>
      <c r="G898" s="19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2" t="s">
        <v>7</v>
      </c>
      <c r="AB898" s="193"/>
      <c r="AC898" s="19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92" t="s">
        <v>7</v>
      </c>
      <c r="O900" s="193"/>
      <c r="P900" s="193"/>
      <c r="Q900" s="194"/>
      <c r="R900" s="18">
        <f>SUM(R884:R899)</f>
        <v>0</v>
      </c>
      <c r="S900" s="3"/>
      <c r="V900" s="17"/>
      <c r="X900" s="12"/>
      <c r="Y900" s="10"/>
      <c r="AJ900" s="192" t="s">
        <v>7</v>
      </c>
      <c r="AK900" s="193"/>
      <c r="AL900" s="193"/>
      <c r="AM900" s="19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196" t="s">
        <v>31</v>
      </c>
      <c r="AB922" s="196"/>
      <c r="AC922" s="196"/>
    </row>
    <row r="923" spans="1:43" ht="15" customHeight="1">
      <c r="H923" s="75"/>
      <c r="I923" s="75"/>
      <c r="J923" s="75"/>
      <c r="V923" s="17"/>
      <c r="AA923" s="196"/>
      <c r="AB923" s="196"/>
      <c r="AC923" s="196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1044.943</v>
      </c>
      <c r="E927" s="197" t="s">
        <v>553</v>
      </c>
      <c r="F927" s="197"/>
      <c r="G927" s="197"/>
      <c r="H927" s="197"/>
      <c r="V927" s="17"/>
      <c r="X927" s="23" t="s">
        <v>32</v>
      </c>
      <c r="Y927" s="20">
        <f>IF(B1727="PAGADO",0,C932)</f>
        <v>1044.943</v>
      </c>
      <c r="AA927" s="197" t="s">
        <v>20</v>
      </c>
      <c r="AB927" s="197"/>
      <c r="AC927" s="197"/>
      <c r="AD927" s="197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1044.943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1044.943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1044.943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1044.943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99" t="str">
        <f>IF(Y932&lt;0,"NO PAGAR","COBRAR'")</f>
        <v>COBRAR'</v>
      </c>
      <c r="Y933" s="199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99" t="str">
        <f>IF(C932&lt;0,"NO PAGAR","COBRAR'")</f>
        <v>COBRAR'</v>
      </c>
      <c r="C934" s="199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0" t="s">
        <v>9</v>
      </c>
      <c r="C935" s="19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0" t="s">
        <v>9</v>
      </c>
      <c r="Y935" s="19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92" t="s">
        <v>7</v>
      </c>
      <c r="F943" s="193"/>
      <c r="G943" s="19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2" t="s">
        <v>7</v>
      </c>
      <c r="AB943" s="193"/>
      <c r="AC943" s="19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92" t="s">
        <v>7</v>
      </c>
      <c r="O945" s="193"/>
      <c r="P945" s="193"/>
      <c r="Q945" s="194"/>
      <c r="R945" s="18">
        <f>SUM(R929:R944)</f>
        <v>0</v>
      </c>
      <c r="S945" s="3"/>
      <c r="V945" s="17"/>
      <c r="X945" s="12"/>
      <c r="Y945" s="10"/>
      <c r="AJ945" s="192" t="s">
        <v>7</v>
      </c>
      <c r="AK945" s="193"/>
      <c r="AL945" s="193"/>
      <c r="AM945" s="19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195" t="s">
        <v>29</v>
      </c>
      <c r="AD969" s="195"/>
      <c r="AE969" s="195"/>
    </row>
    <row r="970" spans="2:41" ht="15" customHeight="1">
      <c r="H970" s="75" t="s">
        <v>28</v>
      </c>
      <c r="I970" s="75"/>
      <c r="J970" s="75"/>
      <c r="V970" s="17"/>
      <c r="AC970" s="195"/>
      <c r="AD970" s="195"/>
      <c r="AE970" s="195"/>
    </row>
    <row r="971" spans="2:41" ht="15" customHeight="1">
      <c r="H971" s="75"/>
      <c r="I971" s="75"/>
      <c r="J971" s="75"/>
      <c r="V971" s="17"/>
      <c r="AC971" s="195"/>
      <c r="AD971" s="195"/>
      <c r="AE971" s="195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1044.943</v>
      </c>
      <c r="E975" s="197" t="s">
        <v>553</v>
      </c>
      <c r="F975" s="197"/>
      <c r="G975" s="197"/>
      <c r="H975" s="197"/>
      <c r="V975" s="17"/>
      <c r="X975" s="23" t="s">
        <v>32</v>
      </c>
      <c r="Y975" s="20">
        <f>IF(B975="PAGADO",0,C980)</f>
        <v>1044.943</v>
      </c>
      <c r="AA975" s="197" t="s">
        <v>20</v>
      </c>
      <c r="AB975" s="197"/>
      <c r="AC975" s="197"/>
      <c r="AD975" s="197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1044.943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1044.943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1044.943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1044.943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98" t="str">
        <f>IF(C980&lt;0,"NO PAGAR","COBRAR")</f>
        <v>COBRAR</v>
      </c>
      <c r="C981" s="19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8" t="str">
        <f>IF(Y980&lt;0,"NO PAGAR","COBRAR")</f>
        <v>COBRAR</v>
      </c>
      <c r="Y981" s="19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0" t="s">
        <v>9</v>
      </c>
      <c r="C982" s="19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0" t="s">
        <v>9</v>
      </c>
      <c r="Y982" s="19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92" t="s">
        <v>7</v>
      </c>
      <c r="F991" s="193"/>
      <c r="G991" s="19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2" t="s">
        <v>7</v>
      </c>
      <c r="AB991" s="193"/>
      <c r="AC991" s="19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92" t="s">
        <v>7</v>
      </c>
      <c r="O993" s="193"/>
      <c r="P993" s="193"/>
      <c r="Q993" s="194"/>
      <c r="R993" s="18">
        <f>SUM(R977:R992)</f>
        <v>0</v>
      </c>
      <c r="S993" s="3"/>
      <c r="V993" s="17"/>
      <c r="X993" s="12"/>
      <c r="Y993" s="10"/>
      <c r="AJ993" s="192" t="s">
        <v>7</v>
      </c>
      <c r="AK993" s="193"/>
      <c r="AL993" s="193"/>
      <c r="AM993" s="19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196" t="s">
        <v>31</v>
      </c>
      <c r="AB1015" s="196"/>
      <c r="AC1015" s="196"/>
    </row>
    <row r="1016" spans="1:43" ht="15" customHeight="1">
      <c r="H1016" s="75"/>
      <c r="I1016" s="75"/>
      <c r="J1016" s="75"/>
      <c r="V1016" s="17"/>
      <c r="AA1016" s="196"/>
      <c r="AB1016" s="196"/>
      <c r="AC1016" s="196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1044.943</v>
      </c>
      <c r="E1020" s="197" t="s">
        <v>553</v>
      </c>
      <c r="F1020" s="197"/>
      <c r="G1020" s="197"/>
      <c r="H1020" s="197"/>
      <c r="V1020" s="17"/>
      <c r="X1020" s="23" t="s">
        <v>32</v>
      </c>
      <c r="Y1020" s="20">
        <f>IF(B1820="PAGADO",0,C1025)</f>
        <v>1044.943</v>
      </c>
      <c r="AA1020" s="197" t="s">
        <v>20</v>
      </c>
      <c r="AB1020" s="197"/>
      <c r="AC1020" s="197"/>
      <c r="AD1020" s="197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1044.943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1044.943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1044.943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1044.943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99" t="str">
        <f>IF(Y1025&lt;0,"NO PAGAR","COBRAR'")</f>
        <v>COBRAR'</v>
      </c>
      <c r="Y1026" s="199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99" t="str">
        <f>IF(C1025&lt;0,"NO PAGAR","COBRAR'")</f>
        <v>COBRAR'</v>
      </c>
      <c r="C1027" s="19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0" t="s">
        <v>9</v>
      </c>
      <c r="C1028" s="19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0" t="s">
        <v>9</v>
      </c>
      <c r="Y1028" s="19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92" t="s">
        <v>7</v>
      </c>
      <c r="F1036" s="193"/>
      <c r="G1036" s="19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2" t="s">
        <v>7</v>
      </c>
      <c r="AB1036" s="193"/>
      <c r="AC1036" s="19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92" t="s">
        <v>7</v>
      </c>
      <c r="O1038" s="193"/>
      <c r="P1038" s="193"/>
      <c r="Q1038" s="194"/>
      <c r="R1038" s="18">
        <f>SUM(R1022:R1037)</f>
        <v>0</v>
      </c>
      <c r="S1038" s="3"/>
      <c r="V1038" s="17"/>
      <c r="X1038" s="12"/>
      <c r="Y1038" s="10"/>
      <c r="AJ1038" s="192" t="s">
        <v>7</v>
      </c>
      <c r="AK1038" s="193"/>
      <c r="AL1038" s="193"/>
      <c r="AM1038" s="19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A752" zoomScale="82" zoomScaleNormal="82" workbookViewId="0">
      <selection activeCell="B761" sqref="B761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83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20</v>
      </c>
      <c r="AB8" s="197"/>
      <c r="AC8" s="197"/>
      <c r="AD8" s="197"/>
      <c r="AK8" s="208" t="s">
        <v>10</v>
      </c>
      <c r="AL8" s="208"/>
      <c r="AM8" s="20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197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83</v>
      </c>
      <c r="AB53" s="197"/>
      <c r="AC53" s="197"/>
      <c r="AD53" s="19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5" t="s">
        <v>29</v>
      </c>
      <c r="AD96" s="195"/>
      <c r="AE96" s="195"/>
    </row>
    <row r="97" spans="2:41">
      <c r="H97" s="196" t="s">
        <v>28</v>
      </c>
      <c r="I97" s="196"/>
      <c r="J97" s="196"/>
      <c r="V97" s="17"/>
      <c r="AC97" s="195"/>
      <c r="AD97" s="195"/>
      <c r="AE97" s="195"/>
    </row>
    <row r="98" spans="2:41">
      <c r="H98" s="196"/>
      <c r="I98" s="196"/>
      <c r="J98" s="196"/>
      <c r="V98" s="17"/>
      <c r="AC98" s="195"/>
      <c r="AD98" s="195"/>
      <c r="AE98" s="19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7" t="s">
        <v>83</v>
      </c>
      <c r="F102" s="197"/>
      <c r="G102" s="197"/>
      <c r="H102" s="197"/>
      <c r="V102" s="17"/>
      <c r="X102" s="23" t="s">
        <v>32</v>
      </c>
      <c r="Y102" s="20">
        <f>IF(B102="PAGADO",0,C107)</f>
        <v>0</v>
      </c>
      <c r="AA102" s="197" t="s">
        <v>20</v>
      </c>
      <c r="AB102" s="197"/>
      <c r="AC102" s="197"/>
      <c r="AD102" s="19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8" t="str">
        <f>IF(C107&lt;0,"NO PAGAR","COBRAR")</f>
        <v>COBRAR</v>
      </c>
      <c r="C108" s="19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8" t="str">
        <f>IF(Y107&lt;0,"NO PAGAR","COBRAR")</f>
        <v>NO PAGAR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6" t="s">
        <v>30</v>
      </c>
      <c r="I128" s="196"/>
      <c r="J128" s="196"/>
      <c r="V128" s="17"/>
      <c r="AA128" s="196" t="s">
        <v>31</v>
      </c>
      <c r="AB128" s="196"/>
      <c r="AC128" s="196"/>
    </row>
    <row r="129" spans="2:41">
      <c r="H129" s="196"/>
      <c r="I129" s="196"/>
      <c r="J129" s="196"/>
      <c r="V129" s="17"/>
      <c r="AA129" s="196"/>
      <c r="AB129" s="196"/>
      <c r="AC129" s="19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7" t="s">
        <v>20</v>
      </c>
      <c r="F133" s="197"/>
      <c r="G133" s="197"/>
      <c r="H133" s="197"/>
      <c r="V133" s="17"/>
      <c r="X133" s="23" t="s">
        <v>32</v>
      </c>
      <c r="Y133" s="20">
        <f>IF(B133="PAGADO",0,C138)</f>
        <v>0</v>
      </c>
      <c r="AA133" s="197" t="s">
        <v>20</v>
      </c>
      <c r="AB133" s="197"/>
      <c r="AC133" s="197"/>
      <c r="AD133" s="19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9" t="str">
        <f>IF(Y138&lt;0,"NO PAGAR","COBRAR'")</f>
        <v>COBRAR'</v>
      </c>
      <c r="Y139" s="19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9" t="str">
        <f>IF(C138&lt;0,"NO PAGAR","COBRAR'")</f>
        <v>COBRAR'</v>
      </c>
      <c r="C140" s="19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5" t="s">
        <v>29</v>
      </c>
      <c r="AD167" s="195"/>
      <c r="AE167" s="195"/>
    </row>
    <row r="168" spans="2:41">
      <c r="H168" s="196" t="s">
        <v>28</v>
      </c>
      <c r="I168" s="196"/>
      <c r="J168" s="196"/>
      <c r="V168" s="17"/>
      <c r="AC168" s="195"/>
      <c r="AD168" s="195"/>
      <c r="AE168" s="195"/>
    </row>
    <row r="169" spans="2:41">
      <c r="H169" s="196"/>
      <c r="I169" s="196"/>
      <c r="J169" s="196"/>
      <c r="V169" s="17"/>
      <c r="AC169" s="195"/>
      <c r="AD169" s="195"/>
      <c r="AE169" s="19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7" t="s">
        <v>20</v>
      </c>
      <c r="F173" s="197"/>
      <c r="G173" s="197"/>
      <c r="H173" s="197"/>
      <c r="V173" s="17"/>
      <c r="X173" s="23" t="s">
        <v>32</v>
      </c>
      <c r="Y173" s="20">
        <f>IF(B172="PAGADO",0,C177)</f>
        <v>76.029999999999973</v>
      </c>
      <c r="AA173" s="197" t="s">
        <v>433</v>
      </c>
      <c r="AB173" s="197"/>
      <c r="AC173" s="197"/>
      <c r="AD173" s="19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8" t="str">
        <f>IF(C177&lt;0,"NO PAGAR","COBRAR")</f>
        <v>COBRAR</v>
      </c>
      <c r="C178" s="19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8" t="str">
        <f>IF(Y178&lt;0,"NO PAGAR","COBRAR")</f>
        <v>NO PAGAR</v>
      </c>
      <c r="Y179" s="19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6" t="s">
        <v>30</v>
      </c>
      <c r="I213" s="196"/>
      <c r="J213" s="196"/>
      <c r="V213" s="17"/>
      <c r="AA213" s="196" t="s">
        <v>31</v>
      </c>
      <c r="AB213" s="196"/>
      <c r="AC213" s="196"/>
    </row>
    <row r="214" spans="1:43">
      <c r="H214" s="196"/>
      <c r="I214" s="196"/>
      <c r="J214" s="196"/>
      <c r="V214" s="17"/>
      <c r="AA214" s="196"/>
      <c r="AB214" s="196"/>
      <c r="AC214" s="19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7" t="s">
        <v>493</v>
      </c>
      <c r="F218" s="197"/>
      <c r="G218" s="197"/>
      <c r="H218" s="197"/>
      <c r="V218" s="17"/>
      <c r="X218" s="23" t="s">
        <v>32</v>
      </c>
      <c r="Y218" s="20">
        <f>IF(B239="PAGADO",0,C222)</f>
        <v>293.27999999999997</v>
      </c>
      <c r="AA218" s="197" t="s">
        <v>530</v>
      </c>
      <c r="AB218" s="197"/>
      <c r="AC218" s="197"/>
      <c r="AD218" s="19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9" t="str">
        <f>IF(C222&lt;0,"NO PAGAR","COBRAR'")</f>
        <v>COBRAR'</v>
      </c>
      <c r="C224" s="19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9" t="str">
        <f>IF(Y223&lt;0,"NO PAGAR","COBRAR'")</f>
        <v>NO PAGAR</v>
      </c>
      <c r="Y224" s="199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5" t="s">
        <v>29</v>
      </c>
      <c r="AD259" s="195"/>
      <c r="AE259" s="195"/>
    </row>
    <row r="260" spans="2:41">
      <c r="H260" s="196" t="s">
        <v>28</v>
      </c>
      <c r="I260" s="196"/>
      <c r="J260" s="196"/>
      <c r="V260" s="17"/>
      <c r="AC260" s="195"/>
      <c r="AD260" s="195"/>
      <c r="AE260" s="195"/>
    </row>
    <row r="261" spans="2:41">
      <c r="H261" s="196"/>
      <c r="I261" s="196"/>
      <c r="J261" s="196"/>
      <c r="V261" s="17"/>
      <c r="AC261" s="195"/>
      <c r="AD261" s="195"/>
      <c r="AE261" s="19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7" t="s">
        <v>590</v>
      </c>
      <c r="F265" s="197"/>
      <c r="G265" s="197"/>
      <c r="H265" s="197"/>
      <c r="V265" s="17"/>
      <c r="X265" s="23" t="s">
        <v>32</v>
      </c>
      <c r="Y265" s="20">
        <f>IF(B264="PAGADO",0,C269)</f>
        <v>205.25000000000011</v>
      </c>
      <c r="AA265" s="197" t="s">
        <v>433</v>
      </c>
      <c r="AB265" s="197"/>
      <c r="AC265" s="197"/>
      <c r="AD265" s="19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8" t="str">
        <f>IF(C269&lt;0,"NO PAGAR","COBRAR")</f>
        <v>COBRAR</v>
      </c>
      <c r="C270" s="19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8" t="str">
        <f>IF(Y270&lt;0,"NO PAGAR","COBRAR")</f>
        <v>COBRAR</v>
      </c>
      <c r="Y271" s="19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6" t="s">
        <v>30</v>
      </c>
      <c r="I305" s="196"/>
      <c r="J305" s="196"/>
      <c r="V305" s="17"/>
      <c r="AA305" s="196" t="s">
        <v>31</v>
      </c>
      <c r="AB305" s="196"/>
      <c r="AC305" s="196"/>
    </row>
    <row r="306" spans="2:41">
      <c r="H306" s="196"/>
      <c r="I306" s="196"/>
      <c r="J306" s="196"/>
      <c r="V306" s="17"/>
      <c r="AA306" s="196"/>
      <c r="AB306" s="196"/>
      <c r="AC306" s="19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7" t="s">
        <v>433</v>
      </c>
      <c r="F310" s="197"/>
      <c r="G310" s="197"/>
      <c r="H310" s="197"/>
      <c r="V310" s="17"/>
      <c r="X310" s="23" t="s">
        <v>32</v>
      </c>
      <c r="Y310" s="20">
        <f>IF(B1022="PAGADO",0,C315)</f>
        <v>-647.71</v>
      </c>
      <c r="AA310" s="197" t="s">
        <v>700</v>
      </c>
      <c r="AB310" s="197"/>
      <c r="AC310" s="197"/>
      <c r="AD310" s="19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9" t="str">
        <f>IF(Y315&lt;0,"NO PAGAR","COBRAR'")</f>
        <v>NO PAGAR</v>
      </c>
      <c r="Y316" s="19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9" t="str">
        <f>IF(C315&lt;0,"NO PAGAR","COBRAR'")</f>
        <v>NO PAGAR</v>
      </c>
      <c r="C317" s="19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6" t="s">
        <v>28</v>
      </c>
      <c r="I345" s="196"/>
      <c r="J345" s="196"/>
      <c r="V345" s="17"/>
    </row>
    <row r="346" spans="2:41">
      <c r="H346" s="196"/>
      <c r="I346" s="196"/>
      <c r="J346" s="196"/>
      <c r="V346" s="17"/>
    </row>
    <row r="347" spans="2:41">
      <c r="V347" s="17"/>
      <c r="X347" s="209" t="s">
        <v>64</v>
      </c>
      <c r="AB347" s="203" t="s">
        <v>29</v>
      </c>
      <c r="AC347" s="203"/>
      <c r="AD347" s="203"/>
    </row>
    <row r="348" spans="2:41">
      <c r="V348" s="17"/>
      <c r="X348" s="209"/>
      <c r="AB348" s="203"/>
      <c r="AC348" s="203"/>
      <c r="AD348" s="203"/>
    </row>
    <row r="349" spans="2:41" ht="23.25">
      <c r="B349" s="22" t="s">
        <v>64</v>
      </c>
      <c r="V349" s="17"/>
      <c r="X349" s="209"/>
      <c r="AB349" s="203"/>
      <c r="AC349" s="203"/>
      <c r="AD349" s="203"/>
    </row>
    <row r="350" spans="2:41" ht="23.25">
      <c r="B350" s="23" t="s">
        <v>32</v>
      </c>
      <c r="C350" s="20">
        <f>IF(X310="PAGADO",0,Y315)</f>
        <v>-785.77</v>
      </c>
      <c r="E350" s="197" t="s">
        <v>433</v>
      </c>
      <c r="F350" s="197"/>
      <c r="G350" s="197"/>
      <c r="H350" s="197"/>
      <c r="V350" s="17"/>
      <c r="X350" s="23" t="s">
        <v>32</v>
      </c>
      <c r="Y350" s="20">
        <f>IF(B350="PAGADO",0,C355)</f>
        <v>-215.76999999999998</v>
      </c>
      <c r="AA350" s="197" t="s">
        <v>700</v>
      </c>
      <c r="AB350" s="197"/>
      <c r="AC350" s="197"/>
      <c r="AD350" s="19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8" t="str">
        <f>IF(C355&lt;0,"NO PAGAR","COBRAR")</f>
        <v>NO PAGAR</v>
      </c>
      <c r="C356" s="19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8" t="str">
        <f>IF(Y355&lt;0,"NO PAGAR","COBRAR")</f>
        <v>COBRAR</v>
      </c>
      <c r="Y356" s="19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6" t="s">
        <v>30</v>
      </c>
      <c r="I384" s="196"/>
      <c r="J384" s="196"/>
      <c r="V384" s="17"/>
      <c r="AA384" s="196" t="s">
        <v>31</v>
      </c>
      <c r="AB384" s="196"/>
      <c r="AC384" s="196"/>
    </row>
    <row r="385" spans="2:41">
      <c r="H385" s="196"/>
      <c r="I385" s="196"/>
      <c r="J385" s="196"/>
      <c r="V385" s="17"/>
      <c r="AA385" s="196"/>
      <c r="AB385" s="196"/>
      <c r="AC385" s="19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7" t="s">
        <v>776</v>
      </c>
      <c r="F389" s="197"/>
      <c r="G389" s="197"/>
      <c r="H389" s="197"/>
      <c r="V389" s="17"/>
      <c r="X389" s="23" t="s">
        <v>32</v>
      </c>
      <c r="Y389" s="20">
        <f>IF(B1115="PAGADO",0,C394)</f>
        <v>-132.38000000000011</v>
      </c>
      <c r="AA389" s="197" t="s">
        <v>840</v>
      </c>
      <c r="AB389" s="197"/>
      <c r="AC389" s="197"/>
      <c r="AD389" s="19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9" t="str">
        <f>IF(Y394&lt;0,"NO PAGAR","COBRAR'")</f>
        <v>COBRAR'</v>
      </c>
      <c r="Y395" s="19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9" t="str">
        <f>IF(C394&lt;0,"NO PAGAR","COBRAR'")</f>
        <v>NO PAGAR</v>
      </c>
      <c r="C396" s="19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6" t="s">
        <v>28</v>
      </c>
      <c r="I419" s="196"/>
      <c r="J419" s="196"/>
      <c r="V419" s="17"/>
      <c r="AC419" s="24"/>
      <c r="AD419" s="24"/>
      <c r="AE419" s="24"/>
    </row>
    <row r="420" spans="2:41" ht="15" customHeight="1">
      <c r="H420" s="196"/>
      <c r="I420" s="196"/>
      <c r="J420" s="196"/>
      <c r="V420" s="17"/>
      <c r="AC420" s="24"/>
      <c r="AD420" s="24"/>
      <c r="AE420" s="24"/>
    </row>
    <row r="421" spans="2:41" ht="23.25">
      <c r="V421" s="17"/>
      <c r="AB421" s="195" t="s">
        <v>29</v>
      </c>
      <c r="AC421" s="19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7" t="s">
        <v>776</v>
      </c>
      <c r="F424" s="197"/>
      <c r="G424" s="197"/>
      <c r="H424" s="197"/>
      <c r="V424" s="17"/>
      <c r="X424" s="23" t="s">
        <v>32</v>
      </c>
      <c r="Y424" s="20">
        <f>IF(B424="PAGADO",0,C429)</f>
        <v>233.90999999999997</v>
      </c>
      <c r="AA424" s="197" t="s">
        <v>433</v>
      </c>
      <c r="AB424" s="197"/>
      <c r="AC424" s="197"/>
      <c r="AD424" s="19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8" t="str">
        <f>IF(C429&lt;0,"NO PAGAR","COBRAR")</f>
        <v>COBRAR</v>
      </c>
      <c r="C430" s="19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8" t="str">
        <f>IF(Y429&lt;0,"NO PAGAR","COBRAR")</f>
        <v>COBRAR</v>
      </c>
      <c r="Y430" s="19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6" t="s">
        <v>30</v>
      </c>
      <c r="I459" s="196"/>
      <c r="J459" s="196"/>
      <c r="V459" s="17"/>
      <c r="AA459" s="196" t="s">
        <v>31</v>
      </c>
      <c r="AB459" s="196"/>
      <c r="AC459" s="196"/>
    </row>
    <row r="460" spans="1:43">
      <c r="H460" s="196"/>
      <c r="I460" s="196"/>
      <c r="J460" s="196"/>
      <c r="V460" s="17"/>
      <c r="AA460" s="196"/>
      <c r="AB460" s="196"/>
      <c r="AC460" s="19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7" t="s">
        <v>776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433</v>
      </c>
      <c r="AB464" s="197"/>
      <c r="AC464" s="197"/>
      <c r="AD464" s="19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9" t="str">
        <f>IF(Y469&lt;0,"NO PAGAR","COBRAR'")</f>
        <v>COBRAR'</v>
      </c>
      <c r="Y470" s="19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9" t="str">
        <f>IF(C469&lt;0,"NO PAGAR","COBRAR'")</f>
        <v>COBRAR'</v>
      </c>
      <c r="C471" s="19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5" t="s">
        <v>29</v>
      </c>
      <c r="AD491" s="195"/>
      <c r="AE491" s="195"/>
    </row>
    <row r="492" spans="2:42">
      <c r="H492" s="196" t="s">
        <v>28</v>
      </c>
      <c r="I492" s="196"/>
      <c r="J492" s="196"/>
      <c r="V492" s="17"/>
      <c r="AC492" s="195"/>
      <c r="AD492" s="195"/>
      <c r="AE492" s="195"/>
    </row>
    <row r="493" spans="2:42">
      <c r="H493" s="196"/>
      <c r="I493" s="196"/>
      <c r="J493" s="196"/>
      <c r="V493" s="17"/>
      <c r="AC493" s="195"/>
      <c r="AD493" s="195"/>
      <c r="AE493" s="19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7" t="s">
        <v>776</v>
      </c>
      <c r="F497" s="197"/>
      <c r="G497" s="197"/>
      <c r="H497" s="197"/>
      <c r="V497" s="17"/>
      <c r="X497" s="23" t="s">
        <v>32</v>
      </c>
      <c r="Y497" s="20">
        <f>IF(B497="PAGADO",0,C502)</f>
        <v>-76.500000000000227</v>
      </c>
      <c r="AA497" s="197" t="s">
        <v>530</v>
      </c>
      <c r="AB497" s="197"/>
      <c r="AC497" s="197"/>
      <c r="AD497" s="19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8" t="str">
        <f>IF(C502&lt;0,"NO PAGAR","COBRAR")</f>
        <v>NO PAGAR</v>
      </c>
      <c r="C503" s="19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8" t="str">
        <f>IF(Y502&lt;0,"NO PAGAR","COBRAR")</f>
        <v>COBRAR</v>
      </c>
      <c r="Y503" s="19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6" t="s">
        <v>30</v>
      </c>
      <c r="I533" s="196"/>
      <c r="J533" s="196"/>
      <c r="V533" s="17"/>
      <c r="AA533" s="196" t="s">
        <v>31</v>
      </c>
      <c r="AB533" s="196"/>
      <c r="AC533" s="196"/>
    </row>
    <row r="534" spans="1:43">
      <c r="H534" s="196"/>
      <c r="I534" s="196"/>
      <c r="J534" s="196"/>
      <c r="V534" s="17"/>
      <c r="AA534" s="196"/>
      <c r="AB534" s="196"/>
      <c r="AC534" s="19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7" t="s">
        <v>433</v>
      </c>
      <c r="F538" s="197"/>
      <c r="G538" s="197"/>
      <c r="H538" s="197"/>
      <c r="V538" s="17"/>
      <c r="X538" s="23" t="s">
        <v>32</v>
      </c>
      <c r="Y538" s="20">
        <f>IF(B538="PAGADO",0,C543)</f>
        <v>0</v>
      </c>
      <c r="AA538" s="197" t="s">
        <v>433</v>
      </c>
      <c r="AB538" s="197"/>
      <c r="AC538" s="197"/>
      <c r="AD538" s="19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PAGAR","COBRAR'")</f>
        <v>COBRAR'</v>
      </c>
      <c r="Y544" s="19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9" t="str">
        <f>IF(C543&lt;0,"NO PAGAR","COBRAR'")</f>
        <v>COBRAR'</v>
      </c>
      <c r="C545" s="19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5" t="s">
        <v>29</v>
      </c>
      <c r="AD565" s="195"/>
      <c r="AE565" s="195"/>
    </row>
    <row r="566" spans="2:41">
      <c r="H566" s="196" t="s">
        <v>28</v>
      </c>
      <c r="I566" s="196"/>
      <c r="J566" s="196"/>
      <c r="V566" s="17"/>
      <c r="AC566" s="195"/>
      <c r="AD566" s="195"/>
      <c r="AE566" s="195"/>
    </row>
    <row r="567" spans="2:41">
      <c r="H567" s="196"/>
      <c r="I567" s="196"/>
      <c r="J567" s="196"/>
      <c r="V567" s="17"/>
      <c r="AC567" s="195"/>
      <c r="AD567" s="195"/>
      <c r="AE567" s="19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7" t="s">
        <v>20</v>
      </c>
      <c r="F571" s="197"/>
      <c r="G571" s="197"/>
      <c r="H571" s="197"/>
      <c r="V571" s="17"/>
      <c r="X571" s="23" t="s">
        <v>32</v>
      </c>
      <c r="Y571" s="20">
        <f>IF(B571="PAGADO",0,C576)</f>
        <v>0</v>
      </c>
      <c r="AA571" s="197" t="s">
        <v>1168</v>
      </c>
      <c r="AB571" s="197"/>
      <c r="AC571" s="197"/>
      <c r="AD571" s="19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8" t="str">
        <f>IF(C576&lt;0,"NO PAGAR","COBRAR")</f>
        <v>COBRAR</v>
      </c>
      <c r="C577" s="19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tr">
        <f>IF(Y576&lt;0,"NO PAGAR","COBRAR")</f>
        <v>NO PAGAR</v>
      </c>
      <c r="Y577" s="19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6" t="s">
        <v>30</v>
      </c>
      <c r="I611" s="196"/>
      <c r="J611" s="196"/>
      <c r="V611" s="17"/>
      <c r="AA611" s="196" t="s">
        <v>31</v>
      </c>
      <c r="AB611" s="196"/>
      <c r="AC611" s="196"/>
    </row>
    <row r="612" spans="1:43">
      <c r="H612" s="196"/>
      <c r="I612" s="196"/>
      <c r="J612" s="196"/>
      <c r="V612" s="17"/>
      <c r="AA612" s="196"/>
      <c r="AB612" s="196"/>
      <c r="AC612" s="19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7" t="s">
        <v>1168</v>
      </c>
      <c r="F616" s="197"/>
      <c r="G616" s="197"/>
      <c r="H616" s="197"/>
      <c r="V616" s="17"/>
      <c r="X616" s="23" t="s">
        <v>32</v>
      </c>
      <c r="Y616" s="20">
        <f>IF(B616="PAGADO",0,C621)</f>
        <v>0</v>
      </c>
      <c r="AA616" s="197" t="s">
        <v>1168</v>
      </c>
      <c r="AB616" s="197"/>
      <c r="AC616" s="197"/>
      <c r="AD616" s="19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9" t="str">
        <f>IF(Y621&lt;0,"NO PAGAR","COBRAR'")</f>
        <v>COBRAR'</v>
      </c>
      <c r="Y622" s="19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9" t="str">
        <f>IF(C621&lt;0,"NO PAGAR","COBRAR'")</f>
        <v>COBRAR'</v>
      </c>
      <c r="C623" s="19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6" t="s">
        <v>28</v>
      </c>
      <c r="I654" s="196"/>
      <c r="J654" s="196"/>
      <c r="V654" s="17"/>
      <c r="AC654" s="24" t="s">
        <v>29</v>
      </c>
      <c r="AD654" s="24"/>
      <c r="AE654" s="24"/>
    </row>
    <row r="655" spans="2:31" ht="15" customHeight="1">
      <c r="H655" s="196"/>
      <c r="I655" s="196"/>
      <c r="J655" s="196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7" t="s">
        <v>1168</v>
      </c>
      <c r="F657" s="197"/>
      <c r="G657" s="197"/>
      <c r="H657" s="197"/>
      <c r="O657" s="207" t="s">
        <v>110</v>
      </c>
      <c r="P657" s="207"/>
      <c r="Q657" s="207"/>
      <c r="V657" s="17"/>
      <c r="X657" s="23" t="s">
        <v>130</v>
      </c>
      <c r="Y657" s="20">
        <f>IF(B657="PAGADO",0,C662)</f>
        <v>-699.46999999999935</v>
      </c>
      <c r="AA657" s="197" t="s">
        <v>20</v>
      </c>
      <c r="AB657" s="197"/>
      <c r="AC657" s="197"/>
      <c r="AD657" s="19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8" t="str">
        <f>IF(C662&lt;0,"NO PAGAR","COBRAR")</f>
        <v>NO PAGAR</v>
      </c>
      <c r="C663" s="19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8" t="str">
        <f>IF(Y662&lt;0,"NO PAGAR","COBRAR")</f>
        <v>COBRAR</v>
      </c>
      <c r="Y663" s="19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6" t="s">
        <v>30</v>
      </c>
      <c r="I697" s="196"/>
      <c r="J697" s="196"/>
      <c r="V697" s="17"/>
      <c r="AA697" s="196" t="s">
        <v>31</v>
      </c>
      <c r="AB697" s="196"/>
      <c r="AC697" s="196"/>
    </row>
    <row r="698" spans="1:43">
      <c r="H698" s="196"/>
      <c r="I698" s="196"/>
      <c r="J698" s="196"/>
      <c r="V698" s="17"/>
      <c r="AA698" s="196"/>
      <c r="AB698" s="196"/>
      <c r="AC698" s="196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197" t="s">
        <v>20</v>
      </c>
      <c r="F700" s="197"/>
      <c r="G700" s="197"/>
      <c r="H700" s="197"/>
      <c r="V700" s="17"/>
      <c r="X700" s="23" t="s">
        <v>32</v>
      </c>
      <c r="Y700" s="20">
        <f>IF(B700="PAGADO",0,C705)</f>
        <v>0</v>
      </c>
      <c r="AA700" s="197" t="s">
        <v>433</v>
      </c>
      <c r="AB700" s="197"/>
      <c r="AC700" s="197"/>
      <c r="AD700" s="197"/>
      <c r="AK700" s="197" t="s">
        <v>10</v>
      </c>
      <c r="AL700" s="197"/>
      <c r="AM700" s="197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99" t="str">
        <f>IF(Y705&lt;0,"NO PAGAR","COBRAR'")</f>
        <v>COBRAR'</v>
      </c>
      <c r="Y706" s="199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199" t="str">
        <f>IF(C705&lt;0,"NO PAGAR","COBRAR'")</f>
        <v>COBRAR'</v>
      </c>
      <c r="C707" s="199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0" t="s">
        <v>9</v>
      </c>
      <c r="C708" s="19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0" t="s">
        <v>9</v>
      </c>
      <c r="Y708" s="19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192" t="s">
        <v>7</v>
      </c>
      <c r="F716" s="193"/>
      <c r="G716" s="19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2" t="s">
        <v>7</v>
      </c>
      <c r="AB716" s="193"/>
      <c r="AC716" s="19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2" t="s">
        <v>7</v>
      </c>
      <c r="O718" s="193"/>
      <c r="P718" s="193"/>
      <c r="Q718" s="194"/>
      <c r="R718" s="18">
        <f>SUM(R702:R717)</f>
        <v>0</v>
      </c>
      <c r="S718" s="3"/>
      <c r="V718" s="17"/>
      <c r="X718" s="12"/>
      <c r="Y718" s="10"/>
      <c r="AJ718" s="192" t="s">
        <v>7</v>
      </c>
      <c r="AK718" s="193"/>
      <c r="AL718" s="193"/>
      <c r="AM718" s="194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95" t="s">
        <v>29</v>
      </c>
      <c r="AD739" s="195"/>
      <c r="AE739" s="195"/>
    </row>
    <row r="740" spans="2:41">
      <c r="H740" s="196" t="s">
        <v>28</v>
      </c>
      <c r="I740" s="196"/>
      <c r="J740" s="196"/>
      <c r="V740" s="17"/>
      <c r="AC740" s="195"/>
      <c r="AD740" s="195"/>
      <c r="AE740" s="195"/>
    </row>
    <row r="741" spans="2:41">
      <c r="H741" s="196"/>
      <c r="I741" s="196"/>
      <c r="J741" s="196"/>
      <c r="V741" s="17"/>
      <c r="AC741" s="195"/>
      <c r="AD741" s="195"/>
      <c r="AE741" s="195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32</v>
      </c>
      <c r="C745" s="20">
        <f>IF(X700="PAGADO",0,Y705)</f>
        <v>815.25</v>
      </c>
      <c r="E745" s="197" t="s">
        <v>20</v>
      </c>
      <c r="F745" s="197"/>
      <c r="G745" s="197"/>
      <c r="H745" s="197"/>
      <c r="V745" s="17"/>
      <c r="X745" s="23" t="s">
        <v>32</v>
      </c>
      <c r="Y745" s="20">
        <f>IF(B745="PAGADO",0,C750)</f>
        <v>677.12</v>
      </c>
      <c r="AA745" s="197" t="s">
        <v>20</v>
      </c>
      <c r="AB745" s="197"/>
      <c r="AC745" s="197"/>
      <c r="AD745" s="197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1459</v>
      </c>
      <c r="P747" s="3"/>
      <c r="Q747" s="3"/>
      <c r="R747" s="18">
        <v>7</v>
      </c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677.12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288.13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677.12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677.12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98" t="str">
        <f>IF(C750&lt;0,"NO PAGAR","COBRAR")</f>
        <v>COBRAR</v>
      </c>
      <c r="C751" s="19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98" t="str">
        <f>IF(Y750&lt;0,"NO PAGAR","COBRAR")</f>
        <v>COBRAR</v>
      </c>
      <c r="Y751" s="19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0" t="s">
        <v>9</v>
      </c>
      <c r="C752" s="19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0" t="s">
        <v>9</v>
      </c>
      <c r="Y752" s="19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1509</v>
      </c>
      <c r="C761" s="10">
        <f>S769</f>
        <v>281.13</v>
      </c>
      <c r="E761" s="192" t="s">
        <v>7</v>
      </c>
      <c r="F761" s="193"/>
      <c r="G761" s="194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2" t="s">
        <v>7</v>
      </c>
      <c r="AB761" s="193"/>
      <c r="AC761" s="194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2" t="s">
        <v>7</v>
      </c>
      <c r="O763" s="193"/>
      <c r="P763" s="193"/>
      <c r="Q763" s="194"/>
      <c r="R763" s="18">
        <f>SUM(R747:R762)</f>
        <v>7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1493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1492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1491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1490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1489</v>
      </c>
      <c r="Q768" s="125" t="s">
        <v>474</v>
      </c>
      <c r="R768" s="127">
        <v>45.716999999999999</v>
      </c>
      <c r="S768" s="127">
        <v>80</v>
      </c>
      <c r="T768" s="128" t="s">
        <v>1488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288.13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96" t="s">
        <v>30</v>
      </c>
      <c r="I785" s="196"/>
      <c r="J785" s="196"/>
      <c r="V785" s="17"/>
      <c r="AA785" s="196" t="s">
        <v>31</v>
      </c>
      <c r="AB785" s="196"/>
      <c r="AC785" s="196"/>
    </row>
    <row r="786" spans="2:41">
      <c r="H786" s="196"/>
      <c r="I786" s="196"/>
      <c r="J786" s="196"/>
      <c r="V786" s="17"/>
      <c r="AA786" s="196"/>
      <c r="AB786" s="196"/>
      <c r="AC786" s="196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IF(X745="PAGADO",0,C750)</f>
        <v>677.12</v>
      </c>
      <c r="E790" s="197" t="s">
        <v>20</v>
      </c>
      <c r="F790" s="197"/>
      <c r="G790" s="197"/>
      <c r="H790" s="197"/>
      <c r="V790" s="17"/>
      <c r="X790" s="23" t="s">
        <v>32</v>
      </c>
      <c r="Y790" s="20">
        <f>IF(B1590="PAGADO",0,C795)</f>
        <v>677.12</v>
      </c>
      <c r="AA790" s="197" t="s">
        <v>20</v>
      </c>
      <c r="AB790" s="197"/>
      <c r="AC790" s="197"/>
      <c r="AD790" s="197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677.12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677.12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677.12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677.12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9" t="str">
        <f>IF(Y795&lt;0,"NO PAGAR","COBRAR'")</f>
        <v>COBRAR'</v>
      </c>
      <c r="Y796" s="199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99" t="str">
        <f>IF(C795&lt;0,"NO PAGAR","COBRAR'")</f>
        <v>COBRAR'</v>
      </c>
      <c r="C797" s="19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0" t="s">
        <v>9</v>
      </c>
      <c r="C798" s="19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0" t="s">
        <v>9</v>
      </c>
      <c r="Y798" s="19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92" t="s">
        <v>7</v>
      </c>
      <c r="F806" s="193"/>
      <c r="G806" s="194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2" t="s">
        <v>7</v>
      </c>
      <c r="AB806" s="193"/>
      <c r="AC806" s="194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92" t="s">
        <v>7</v>
      </c>
      <c r="O808" s="193"/>
      <c r="P808" s="193"/>
      <c r="Q808" s="194"/>
      <c r="R808" s="18">
        <f>SUM(R792:R807)</f>
        <v>0</v>
      </c>
      <c r="S808" s="3"/>
      <c r="V808" s="17"/>
      <c r="X808" s="12"/>
      <c r="Y808" s="10"/>
      <c r="AJ808" s="192" t="s">
        <v>7</v>
      </c>
      <c r="AK808" s="193"/>
      <c r="AL808" s="193"/>
      <c r="AM808" s="194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195" t="s">
        <v>29</v>
      </c>
      <c r="AD833" s="195"/>
      <c r="AE833" s="195"/>
    </row>
    <row r="834" spans="2:41">
      <c r="H834" s="196" t="s">
        <v>28</v>
      </c>
      <c r="I834" s="196"/>
      <c r="J834" s="196"/>
      <c r="V834" s="17"/>
      <c r="AC834" s="195"/>
      <c r="AD834" s="195"/>
      <c r="AE834" s="195"/>
    </row>
    <row r="835" spans="2:41">
      <c r="H835" s="196"/>
      <c r="I835" s="196"/>
      <c r="J835" s="196"/>
      <c r="V835" s="17"/>
      <c r="AC835" s="195"/>
      <c r="AD835" s="195"/>
      <c r="AE835" s="195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677.12</v>
      </c>
      <c r="E839" s="197" t="s">
        <v>20</v>
      </c>
      <c r="F839" s="197"/>
      <c r="G839" s="197"/>
      <c r="H839" s="197"/>
      <c r="V839" s="17"/>
      <c r="X839" s="23" t="s">
        <v>32</v>
      </c>
      <c r="Y839" s="20">
        <f>IF(B839="PAGADO",0,C844)</f>
        <v>677.12</v>
      </c>
      <c r="AA839" s="197" t="s">
        <v>20</v>
      </c>
      <c r="AB839" s="197"/>
      <c r="AC839" s="197"/>
      <c r="AD839" s="197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677.12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677.12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677.12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677.12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198" t="str">
        <f>IF(C844&lt;0,"NO PAGAR","COBRAR")</f>
        <v>COBRAR</v>
      </c>
      <c r="C845" s="198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8" t="str">
        <f>IF(Y844&lt;0,"NO PAGAR","COBRAR")</f>
        <v>COBRAR</v>
      </c>
      <c r="Y845" s="19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0" t="s">
        <v>9</v>
      </c>
      <c r="Y846" s="19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196" t="s">
        <v>30</v>
      </c>
      <c r="I879" s="196"/>
      <c r="J879" s="196"/>
      <c r="V879" s="17"/>
      <c r="AA879" s="196" t="s">
        <v>31</v>
      </c>
      <c r="AB879" s="196"/>
      <c r="AC879" s="196"/>
    </row>
    <row r="880" spans="1:43">
      <c r="H880" s="196"/>
      <c r="I880" s="196"/>
      <c r="J880" s="196"/>
      <c r="V880" s="17"/>
      <c r="AA880" s="196"/>
      <c r="AB880" s="196"/>
      <c r="AC880" s="196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677.12</v>
      </c>
      <c r="E884" s="197" t="s">
        <v>20</v>
      </c>
      <c r="F884" s="197"/>
      <c r="G884" s="197"/>
      <c r="H884" s="197"/>
      <c r="V884" s="17"/>
      <c r="X884" s="23" t="s">
        <v>32</v>
      </c>
      <c r="Y884" s="20">
        <f>IF(B1684="PAGADO",0,C889)</f>
        <v>677.12</v>
      </c>
      <c r="AA884" s="197" t="s">
        <v>20</v>
      </c>
      <c r="AB884" s="197"/>
      <c r="AC884" s="197"/>
      <c r="AD884" s="197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677.12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677.12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677.12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677.12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9" t="str">
        <f>IF(Y889&lt;0,"NO PAGAR","COBRAR'")</f>
        <v>COBRAR'</v>
      </c>
      <c r="Y890" s="199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199" t="str">
        <f>IF(C889&lt;0,"NO PAGAR","COBRAR'")</f>
        <v>COBRAR'</v>
      </c>
      <c r="C891" s="19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0" t="s">
        <v>9</v>
      </c>
      <c r="C892" s="19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0" t="s">
        <v>9</v>
      </c>
      <c r="Y892" s="19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192" t="s">
        <v>7</v>
      </c>
      <c r="F900" s="193"/>
      <c r="G900" s="194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2" t="s">
        <v>7</v>
      </c>
      <c r="AB900" s="193"/>
      <c r="AC900" s="194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192" t="s">
        <v>7</v>
      </c>
      <c r="O902" s="193"/>
      <c r="P902" s="193"/>
      <c r="Q902" s="194"/>
      <c r="R902" s="18">
        <f>SUM(R886:R901)</f>
        <v>0</v>
      </c>
      <c r="S902" s="3"/>
      <c r="V902" s="17"/>
      <c r="X902" s="12"/>
      <c r="Y902" s="10"/>
      <c r="AJ902" s="192" t="s">
        <v>7</v>
      </c>
      <c r="AK902" s="193"/>
      <c r="AL902" s="193"/>
      <c r="AM902" s="194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195" t="s">
        <v>29</v>
      </c>
      <c r="AD926" s="195"/>
      <c r="AE926" s="195"/>
    </row>
    <row r="927" spans="5:31">
      <c r="H927" s="196" t="s">
        <v>28</v>
      </c>
      <c r="I927" s="196"/>
      <c r="J927" s="196"/>
      <c r="V927" s="17"/>
      <c r="AC927" s="195"/>
      <c r="AD927" s="195"/>
      <c r="AE927" s="195"/>
    </row>
    <row r="928" spans="5:31">
      <c r="H928" s="196"/>
      <c r="I928" s="196"/>
      <c r="J928" s="196"/>
      <c r="V928" s="17"/>
      <c r="AC928" s="195"/>
      <c r="AD928" s="195"/>
      <c r="AE928" s="195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677.12</v>
      </c>
      <c r="E932" s="197" t="s">
        <v>20</v>
      </c>
      <c r="F932" s="197"/>
      <c r="G932" s="197"/>
      <c r="H932" s="197"/>
      <c r="V932" s="17"/>
      <c r="X932" s="23" t="s">
        <v>32</v>
      </c>
      <c r="Y932" s="20">
        <f>IF(B932="PAGADO",0,C937)</f>
        <v>677.12</v>
      </c>
      <c r="AA932" s="197" t="s">
        <v>20</v>
      </c>
      <c r="AB932" s="197"/>
      <c r="AC932" s="197"/>
      <c r="AD932" s="197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677.12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677.12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677.12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677.12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98" t="str">
        <f>IF(C937&lt;0,"NO PAGAR","COBRAR")</f>
        <v>COBRAR</v>
      </c>
      <c r="C938" s="198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98" t="str">
        <f>IF(Y937&lt;0,"NO PAGAR","COBRAR")</f>
        <v>COBRAR</v>
      </c>
      <c r="Y938" s="198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0" t="s">
        <v>9</v>
      </c>
      <c r="C939" s="191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0" t="s">
        <v>9</v>
      </c>
      <c r="Y939" s="191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2" t="s">
        <v>7</v>
      </c>
      <c r="AB948" s="193"/>
      <c r="AC948" s="194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96" t="s">
        <v>30</v>
      </c>
      <c r="I972" s="196"/>
      <c r="J972" s="196"/>
      <c r="V972" s="17"/>
      <c r="AA972" s="196" t="s">
        <v>31</v>
      </c>
      <c r="AB972" s="196"/>
      <c r="AC972" s="196"/>
    </row>
    <row r="973" spans="1:43">
      <c r="H973" s="196"/>
      <c r="I973" s="196"/>
      <c r="J973" s="196"/>
      <c r="V973" s="17"/>
      <c r="AA973" s="196"/>
      <c r="AB973" s="196"/>
      <c r="AC973" s="196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677.12</v>
      </c>
      <c r="E977" s="197" t="s">
        <v>20</v>
      </c>
      <c r="F977" s="197"/>
      <c r="G977" s="197"/>
      <c r="H977" s="197"/>
      <c r="V977" s="17"/>
      <c r="X977" s="23" t="s">
        <v>32</v>
      </c>
      <c r="Y977" s="20">
        <f>IF(B1777="PAGADO",0,C982)</f>
        <v>677.12</v>
      </c>
      <c r="AA977" s="197" t="s">
        <v>20</v>
      </c>
      <c r="AB977" s="197"/>
      <c r="AC977" s="197"/>
      <c r="AD977" s="197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677.12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677.12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677.12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677.12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9" t="str">
        <f>IF(Y982&lt;0,"NO PAGAR","COBRAR'")</f>
        <v>COBRAR'</v>
      </c>
      <c r="Y983" s="199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99" t="str">
        <f>IF(C982&lt;0,"NO PAGAR","COBRAR'")</f>
        <v>COBRAR'</v>
      </c>
      <c r="C984" s="19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0" t="s">
        <v>9</v>
      </c>
      <c r="C985" s="19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0" t="s">
        <v>9</v>
      </c>
      <c r="Y985" s="19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92" t="s">
        <v>7</v>
      </c>
      <c r="F993" s="193"/>
      <c r="G993" s="194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2" t="s">
        <v>7</v>
      </c>
      <c r="AB993" s="193"/>
      <c r="AC993" s="194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92" t="s">
        <v>7</v>
      </c>
      <c r="O995" s="193"/>
      <c r="P995" s="193"/>
      <c r="Q995" s="194"/>
      <c r="R995" s="18">
        <f>SUM(R979:R994)</f>
        <v>0</v>
      </c>
      <c r="S995" s="3"/>
      <c r="V995" s="17"/>
      <c r="X995" s="12"/>
      <c r="Y995" s="10"/>
      <c r="AJ995" s="192" t="s">
        <v>7</v>
      </c>
      <c r="AK995" s="193"/>
      <c r="AL995" s="193"/>
      <c r="AM995" s="194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A789" zoomScale="93" zoomScaleNormal="93" workbookViewId="0">
      <selection activeCell="B798" sqref="B79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80</v>
      </c>
      <c r="F8" s="197"/>
      <c r="G8" s="197"/>
      <c r="H8" s="197"/>
      <c r="V8" s="17"/>
      <c r="X8" s="23" t="s">
        <v>383</v>
      </c>
      <c r="Y8" s="20">
        <f>IF(B8="PAGADO",0,C13)</f>
        <v>-2248.4700000000003</v>
      </c>
      <c r="AA8" s="197" t="s">
        <v>80</v>
      </c>
      <c r="AB8" s="197"/>
      <c r="AC8" s="197"/>
      <c r="AD8" s="197"/>
      <c r="AK8" s="208" t="s">
        <v>10</v>
      </c>
      <c r="AL8" s="208"/>
      <c r="AM8" s="208"/>
      <c r="AN8" s="20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7" t="s">
        <v>80</v>
      </c>
      <c r="F53" s="197"/>
      <c r="G53" s="197"/>
      <c r="H53" s="197"/>
      <c r="V53" s="17"/>
      <c r="X53" s="23" t="s">
        <v>32</v>
      </c>
      <c r="Y53" s="20">
        <f>IF(B53="PAGADO",0,C58)</f>
        <v>-2773.2900000000004</v>
      </c>
      <c r="AA53" s="197" t="s">
        <v>254</v>
      </c>
      <c r="AB53" s="197"/>
      <c r="AC53" s="197"/>
      <c r="AD53" s="19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5" t="s">
        <v>29</v>
      </c>
      <c r="AD95" s="195"/>
      <c r="AE95" s="195"/>
    </row>
    <row r="96" spans="8:31">
      <c r="H96" s="196" t="s">
        <v>28</v>
      </c>
      <c r="I96" s="196"/>
      <c r="J96" s="196"/>
      <c r="V96" s="17"/>
      <c r="AC96" s="195"/>
      <c r="AD96" s="195"/>
      <c r="AE96" s="195"/>
    </row>
    <row r="97" spans="2:41">
      <c r="H97" s="196"/>
      <c r="I97" s="196"/>
      <c r="J97" s="196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197" t="s">
        <v>80</v>
      </c>
      <c r="F101" s="197"/>
      <c r="G101" s="197"/>
      <c r="H101" s="197"/>
      <c r="V101" s="17"/>
      <c r="X101" s="23" t="s">
        <v>32</v>
      </c>
      <c r="Y101" s="20">
        <f>IF(B101="PAGADO",0,C106)</f>
        <v>-793.29000000000042</v>
      </c>
      <c r="AA101" s="197" t="s">
        <v>80</v>
      </c>
      <c r="AB101" s="197"/>
      <c r="AC101" s="197"/>
      <c r="AD101" s="19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198" t="str">
        <f>IF(C106&lt;0,"NO PAGAR","COBRAR")</f>
        <v>NO PAGAR</v>
      </c>
      <c r="C107" s="19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NO PAGAR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6" t="s">
        <v>30</v>
      </c>
      <c r="I129" s="196"/>
      <c r="J129" s="196"/>
      <c r="V129" s="17"/>
      <c r="AA129" s="196" t="s">
        <v>31</v>
      </c>
      <c r="AB129" s="196"/>
      <c r="AC129" s="196"/>
    </row>
    <row r="130" spans="2:41">
      <c r="H130" s="196"/>
      <c r="I130" s="196"/>
      <c r="J130" s="196"/>
      <c r="V130" s="17"/>
      <c r="AA130" s="196"/>
      <c r="AB130" s="196"/>
      <c r="AC130" s="19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7" t="s">
        <v>254</v>
      </c>
      <c r="F134" s="197"/>
      <c r="G134" s="197"/>
      <c r="H134" s="197"/>
      <c r="V134" s="17"/>
      <c r="X134" s="23" t="s">
        <v>32</v>
      </c>
      <c r="Y134" s="20">
        <f>IF(B134="PAGADO",0,C139)</f>
        <v>-1640.3300000000004</v>
      </c>
      <c r="AA134" s="197" t="s">
        <v>356</v>
      </c>
      <c r="AB134" s="197"/>
      <c r="AC134" s="197"/>
      <c r="AD134" s="19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9" t="str">
        <f>IF(Y139&lt;0,"NO PAGAR","COBRAR'")</f>
        <v>NO PAGAR</v>
      </c>
      <c r="Y140" s="19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9" t="str">
        <f>IF(C139&lt;0,"NO PAGAR","COBRAR'")</f>
        <v>NO PAGAR</v>
      </c>
      <c r="C141" s="19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5" t="s">
        <v>29</v>
      </c>
      <c r="AD168" s="195"/>
      <c r="AE168" s="195"/>
    </row>
    <row r="169" spans="2:41">
      <c r="H169" s="196" t="s">
        <v>28</v>
      </c>
      <c r="I169" s="196"/>
      <c r="J169" s="196"/>
      <c r="V169" s="17"/>
      <c r="AC169" s="195"/>
      <c r="AD169" s="195"/>
      <c r="AE169" s="195"/>
    </row>
    <row r="170" spans="2:41">
      <c r="H170" s="196"/>
      <c r="I170" s="196"/>
      <c r="J170" s="196"/>
      <c r="V170" s="17"/>
      <c r="AC170" s="195"/>
      <c r="AD170" s="195"/>
      <c r="AE170" s="19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7" t="s">
        <v>356</v>
      </c>
      <c r="F174" s="197"/>
      <c r="G174" s="197"/>
      <c r="H174" s="197"/>
      <c r="V174" s="17"/>
      <c r="X174" s="23" t="s">
        <v>32</v>
      </c>
      <c r="Y174" s="20">
        <f>IF(B173="PAGADO",0,C178)</f>
        <v>-1065.8100000000004</v>
      </c>
      <c r="AA174" s="197" t="s">
        <v>356</v>
      </c>
      <c r="AB174" s="197"/>
      <c r="AC174" s="197"/>
      <c r="AD174" s="19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8" t="str">
        <f>IF(C178&lt;0,"NO PAGAR","COBRAR")</f>
        <v>NO PAGAR</v>
      </c>
      <c r="C179" s="19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tr">
        <f>IF(Y179&lt;0,"NO PAGAR","COBRAR")</f>
        <v>NO PAGAR</v>
      </c>
      <c r="Y180" s="19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6" t="s">
        <v>30</v>
      </c>
      <c r="I214" s="196"/>
      <c r="J214" s="196"/>
      <c r="V214" s="17"/>
      <c r="AA214" s="196" t="s">
        <v>31</v>
      </c>
      <c r="AB214" s="196"/>
      <c r="AC214" s="196"/>
    </row>
    <row r="215" spans="1:43">
      <c r="H215" s="196"/>
      <c r="I215" s="196"/>
      <c r="J215" s="196"/>
      <c r="V215" s="17"/>
      <c r="AA215" s="196"/>
      <c r="AB215" s="196"/>
      <c r="AC215" s="19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7" t="s">
        <v>356</v>
      </c>
      <c r="F219" s="197"/>
      <c r="G219" s="197"/>
      <c r="H219" s="197"/>
      <c r="V219" s="17"/>
      <c r="X219" s="23" t="s">
        <v>32</v>
      </c>
      <c r="Y219" s="20">
        <f>IF(B239="PAGADO",0,C223)</f>
        <v>-2403.2800000000007</v>
      </c>
      <c r="AA219" s="197" t="s">
        <v>529</v>
      </c>
      <c r="AB219" s="197"/>
      <c r="AC219" s="197"/>
      <c r="AD219" s="19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9" t="str">
        <f>IF(C223&lt;0,"NO PAGAR","COBRAR'")</f>
        <v>NO PAGAR</v>
      </c>
      <c r="C225" s="199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199" t="str">
        <f>IF(Y224&lt;0,"NO PAGAR","COBRAR'")</f>
        <v>NO PAGAR</v>
      </c>
      <c r="Y225" s="199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5" t="s">
        <v>29</v>
      </c>
      <c r="AD260" s="195"/>
      <c r="AE260" s="195"/>
    </row>
    <row r="261" spans="2:41">
      <c r="H261" s="196" t="s">
        <v>28</v>
      </c>
      <c r="I261" s="196"/>
      <c r="J261" s="196"/>
      <c r="V261" s="17"/>
      <c r="AC261" s="195"/>
      <c r="AD261" s="195"/>
      <c r="AE261" s="195"/>
    </row>
    <row r="262" spans="2:41">
      <c r="H262" s="196"/>
      <c r="I262" s="196"/>
      <c r="J262" s="196"/>
      <c r="V262" s="17"/>
      <c r="AC262" s="195"/>
      <c r="AD262" s="195"/>
      <c r="AE262" s="19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7" t="s">
        <v>591</v>
      </c>
      <c r="F266" s="197"/>
      <c r="G266" s="197"/>
      <c r="H266" s="197"/>
      <c r="V266" s="17"/>
      <c r="X266" s="23" t="s">
        <v>32</v>
      </c>
      <c r="Y266" s="20">
        <f>IF(B265="PAGADO",0,C270)</f>
        <v>-1680.7380000000007</v>
      </c>
      <c r="AA266" s="197" t="s">
        <v>591</v>
      </c>
      <c r="AB266" s="197"/>
      <c r="AC266" s="197"/>
      <c r="AD266" s="19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8" t="str">
        <f>IF(C270&lt;0,"NO PAGAR","COBRAR")</f>
        <v>NO PAGAR</v>
      </c>
      <c r="C271" s="19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tr">
        <f>IF(Y271&lt;0,"NO PAGAR","COBRAR")</f>
        <v>NO PAGAR</v>
      </c>
      <c r="Y272" s="19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6" t="s">
        <v>30</v>
      </c>
      <c r="I306" s="196"/>
      <c r="J306" s="196"/>
      <c r="V306" s="17"/>
      <c r="AA306" s="196" t="s">
        <v>31</v>
      </c>
      <c r="AB306" s="196"/>
      <c r="AC306" s="196"/>
    </row>
    <row r="307" spans="2:41">
      <c r="H307" s="196"/>
      <c r="I307" s="196"/>
      <c r="J307" s="196"/>
      <c r="V307" s="17"/>
      <c r="AA307" s="196"/>
      <c r="AB307" s="196"/>
      <c r="AC307" s="19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7" t="s">
        <v>356</v>
      </c>
      <c r="F311" s="197"/>
      <c r="G311" s="197"/>
      <c r="H311" s="197"/>
      <c r="V311" s="17"/>
      <c r="X311" s="23" t="s">
        <v>32</v>
      </c>
      <c r="Y311" s="20">
        <f>IF(B1059="PAGADO",0,C315)</f>
        <v>-3648.456000000001</v>
      </c>
      <c r="AA311" s="197" t="s">
        <v>679</v>
      </c>
      <c r="AB311" s="197"/>
      <c r="AC311" s="197"/>
      <c r="AD311" s="19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9" t="str">
        <f>IF(C315&lt;0,"NO PAGAR","COBRAR'")</f>
        <v>NO PAGAR</v>
      </c>
      <c r="C317" s="19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9" t="str">
        <f>IF(Y316&lt;0,"NO PAGAR","COBRAR'")</f>
        <v>NO PAGAR</v>
      </c>
      <c r="Y317" s="19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6" t="s">
        <v>28</v>
      </c>
      <c r="I354" s="196"/>
      <c r="J354" s="196"/>
      <c r="V354" s="17"/>
    </row>
    <row r="355" spans="2:40">
      <c r="H355" s="196"/>
      <c r="I355" s="196"/>
      <c r="J355" s="196"/>
      <c r="V355" s="17"/>
    </row>
    <row r="356" spans="2:40">
      <c r="V356" s="17"/>
      <c r="X356" s="209" t="s">
        <v>64</v>
      </c>
      <c r="AB356" s="203" t="s">
        <v>29</v>
      </c>
      <c r="AC356" s="203"/>
      <c r="AD356" s="203"/>
    </row>
    <row r="357" spans="2:40" ht="23.25">
      <c r="B357" s="22" t="s">
        <v>64</v>
      </c>
      <c r="V357" s="17"/>
      <c r="X357" s="209"/>
      <c r="AB357" s="203"/>
      <c r="AC357" s="203"/>
      <c r="AD357" s="20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9"/>
      <c r="AB358" s="203"/>
      <c r="AC358" s="203"/>
      <c r="AD358" s="203"/>
    </row>
    <row r="359" spans="2:40" ht="23.25">
      <c r="B359" s="1" t="s">
        <v>0</v>
      </c>
      <c r="C359" s="19">
        <f>H375</f>
        <v>600</v>
      </c>
      <c r="E359" s="197" t="s">
        <v>591</v>
      </c>
      <c r="F359" s="197"/>
      <c r="G359" s="197"/>
      <c r="H359" s="197"/>
      <c r="V359" s="17"/>
      <c r="X359" s="23" t="s">
        <v>32</v>
      </c>
      <c r="Y359" s="20">
        <f>IF(B358="PAGADO",0,C363)</f>
        <v>-3418.3760000000011</v>
      </c>
      <c r="AA359" s="197" t="s">
        <v>679</v>
      </c>
      <c r="AB359" s="197"/>
      <c r="AC359" s="197"/>
      <c r="AD359" s="19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198" t="str">
        <f>IF(C363&lt;0,"NO PAGAR","COBRAR")</f>
        <v>NO PAGAR</v>
      </c>
      <c r="C364" s="19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8" t="str">
        <f>IF(Y364&lt;0,"NO PAGAR","COBRAR")</f>
        <v>NO PAGAR</v>
      </c>
      <c r="Y365" s="19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6" t="s">
        <v>30</v>
      </c>
      <c r="I392" s="196"/>
      <c r="J392" s="196"/>
      <c r="V392" s="17"/>
      <c r="AA392" s="196" t="s">
        <v>31</v>
      </c>
      <c r="AB392" s="196"/>
      <c r="AC392" s="196"/>
    </row>
    <row r="393" spans="1:43">
      <c r="H393" s="196"/>
      <c r="I393" s="196"/>
      <c r="J393" s="196"/>
      <c r="V393" s="17"/>
      <c r="AA393" s="196"/>
      <c r="AB393" s="196"/>
      <c r="AC393" s="19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7" t="s">
        <v>80</v>
      </c>
      <c r="F397" s="197"/>
      <c r="G397" s="197"/>
      <c r="H397" s="197"/>
      <c r="V397" s="17"/>
      <c r="X397" s="23" t="s">
        <v>32</v>
      </c>
      <c r="Y397" s="20">
        <f>IF(B1152="PAGADO",0,C402)</f>
        <v>-3884.1160000000018</v>
      </c>
      <c r="AA397" s="197" t="s">
        <v>591</v>
      </c>
      <c r="AB397" s="197"/>
      <c r="AC397" s="197"/>
      <c r="AD397" s="19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199" t="str">
        <f>IF(Y402&lt;0,"NO PAGAR","COBRAR'")</f>
        <v>NO PAGAR</v>
      </c>
      <c r="Y403" s="19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9" t="str">
        <f>IF(C402&lt;0,"NO PAGAR","COBRAR'")</f>
        <v>NO PAGAR</v>
      </c>
      <c r="C404" s="19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6" t="s">
        <v>28</v>
      </c>
      <c r="I438" s="196"/>
      <c r="J438" s="19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196"/>
      <c r="I439" s="196"/>
      <c r="J439" s="19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5" t="s">
        <v>29</v>
      </c>
      <c r="AC440" s="19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7" t="s">
        <v>614</v>
      </c>
      <c r="F443" s="197"/>
      <c r="G443" s="197"/>
      <c r="H443" s="197"/>
      <c r="V443" s="17"/>
      <c r="X443" s="23" t="s">
        <v>32</v>
      </c>
      <c r="Y443" s="20">
        <f>IF(B443="PAGADO",0,C448)</f>
        <v>-3182.3660000000018</v>
      </c>
      <c r="AA443" s="197" t="s">
        <v>356</v>
      </c>
      <c r="AB443" s="197"/>
      <c r="AC443" s="197"/>
      <c r="AD443" s="19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8" t="str">
        <f>IF(C448&lt;0,"NO PAGAR","COBRAR")</f>
        <v>NO PAGAR</v>
      </c>
      <c r="C449" s="19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8" t="str">
        <f>IF(Y448&lt;0,"NO PAGAR","COBRAR")</f>
        <v>NO PAGAR</v>
      </c>
      <c r="Y449" s="19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6" t="s">
        <v>30</v>
      </c>
      <c r="I477" s="196"/>
      <c r="J477" s="196"/>
      <c r="V477" s="17"/>
      <c r="AA477" s="196" t="s">
        <v>31</v>
      </c>
      <c r="AB477" s="196"/>
      <c r="AC477" s="196"/>
    </row>
    <row r="478" spans="1:43">
      <c r="H478" s="196"/>
      <c r="I478" s="196"/>
      <c r="J478" s="196"/>
      <c r="V478" s="17"/>
      <c r="AA478" s="196"/>
      <c r="AB478" s="196"/>
      <c r="AC478" s="19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7" t="s">
        <v>356</v>
      </c>
      <c r="F482" s="197"/>
      <c r="G482" s="197"/>
      <c r="H482" s="197"/>
      <c r="V482" s="17"/>
      <c r="X482" s="23" t="s">
        <v>32</v>
      </c>
      <c r="Y482" s="20">
        <f>IF(B1249="PAGADO",0,C487)</f>
        <v>-4170.7470000000021</v>
      </c>
      <c r="AA482" s="197" t="s">
        <v>529</v>
      </c>
      <c r="AB482" s="197"/>
      <c r="AC482" s="197"/>
      <c r="AD482" s="19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9" t="str">
        <f>IF(Y487&lt;0,"NO PAGAR","COBRAR'")</f>
        <v>NO PAGAR</v>
      </c>
      <c r="Y488" s="19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9" t="str">
        <f>IF(C487&lt;0,"NO PAGAR","COBRAR'")</f>
        <v>NO PAGAR</v>
      </c>
      <c r="C489" s="199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5" t="s">
        <v>29</v>
      </c>
      <c r="AD524" s="195"/>
      <c r="AE524" s="195"/>
    </row>
    <row r="525" spans="2:31">
      <c r="H525" s="196" t="s">
        <v>28</v>
      </c>
      <c r="I525" s="196"/>
      <c r="J525" s="196"/>
      <c r="V525" s="17"/>
      <c r="AC525" s="195"/>
      <c r="AD525" s="195"/>
      <c r="AE525" s="195"/>
    </row>
    <row r="526" spans="2:31">
      <c r="H526" s="196"/>
      <c r="I526" s="196"/>
      <c r="J526" s="196"/>
      <c r="V526" s="17"/>
      <c r="AC526" s="195"/>
      <c r="AD526" s="195"/>
      <c r="AE526" s="19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7" t="s">
        <v>591</v>
      </c>
      <c r="F528" s="197"/>
      <c r="G528" s="197"/>
      <c r="H528" s="197"/>
      <c r="V528" s="17"/>
      <c r="X528" s="23" t="s">
        <v>32</v>
      </c>
      <c r="Y528" s="20">
        <f>IF(B528="PAGADO",0,C533)</f>
        <v>-2703.3370000000023</v>
      </c>
      <c r="AA528" s="197" t="s">
        <v>356</v>
      </c>
      <c r="AB528" s="197"/>
      <c r="AC528" s="197"/>
      <c r="AD528" s="19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8" t="str">
        <f>IF(C533&lt;0,"NO PAGAR","COBRAR")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8" t="str">
        <f>IF(Y533&lt;0,"NO PAGAR","COBRAR")</f>
        <v>NO PAGAR</v>
      </c>
      <c r="Y534" s="19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6" t="s">
        <v>30</v>
      </c>
      <c r="I564" s="196"/>
      <c r="J564" s="196"/>
      <c r="V564" s="17"/>
      <c r="AA564" s="196" t="s">
        <v>31</v>
      </c>
      <c r="AB564" s="196"/>
      <c r="AC564" s="196"/>
    </row>
    <row r="565" spans="1:43">
      <c r="H565" s="196"/>
      <c r="I565" s="196"/>
      <c r="J565" s="196"/>
      <c r="V565" s="17"/>
      <c r="AA565" s="196"/>
      <c r="AB565" s="196"/>
      <c r="AC565" s="19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7" t="s">
        <v>591</v>
      </c>
      <c r="F569" s="197"/>
      <c r="G569" s="197"/>
      <c r="H569" s="197"/>
      <c r="V569" s="17"/>
      <c r="X569" s="23" t="s">
        <v>32</v>
      </c>
      <c r="Y569" s="20">
        <f>IF(B1348="PAGADO",0,C574)</f>
        <v>-2187.0370000000021</v>
      </c>
      <c r="AA569" s="197" t="s">
        <v>356</v>
      </c>
      <c r="AB569" s="197"/>
      <c r="AC569" s="197"/>
      <c r="AD569" s="19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199" t="str">
        <f>IF(Y574&lt;0,"NO PAGAR","COBRAR'")</f>
        <v>NO PAGAR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9" t="str">
        <f>IF(C574&lt;0,"NO PAGAR","COBRAR'")</f>
        <v>NO PAGAR</v>
      </c>
      <c r="C576" s="19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5" t="s">
        <v>29</v>
      </c>
      <c r="AD607" s="195"/>
      <c r="AE607" s="195"/>
    </row>
    <row r="608" spans="2:31">
      <c r="H608" s="196" t="s">
        <v>28</v>
      </c>
      <c r="I608" s="196"/>
      <c r="J608" s="196"/>
      <c r="V608" s="17"/>
      <c r="AC608" s="195"/>
      <c r="AD608" s="195"/>
      <c r="AE608" s="195"/>
    </row>
    <row r="609" spans="2:41">
      <c r="H609" s="196"/>
      <c r="I609" s="196"/>
      <c r="J609" s="196"/>
      <c r="V609" s="17"/>
      <c r="AC609" s="195"/>
      <c r="AD609" s="195"/>
      <c r="AE609" s="19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7" t="s">
        <v>356</v>
      </c>
      <c r="F611" s="197"/>
      <c r="G611" s="197"/>
      <c r="H611" s="197"/>
      <c r="V611" s="17"/>
      <c r="X611" s="23" t="s">
        <v>32</v>
      </c>
      <c r="Y611" s="20">
        <f>IF(B611="PAGADO",0,C616)</f>
        <v>-1752.9910000000023</v>
      </c>
      <c r="AA611" s="197" t="s">
        <v>254</v>
      </c>
      <c r="AB611" s="197"/>
      <c r="AC611" s="197"/>
      <c r="AD611" s="19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8" t="str">
        <f>IF(C616&lt;0,"NO PAGAR","COBRAR")</f>
        <v>NO PAGAR</v>
      </c>
      <c r="C617" s="19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8" t="str">
        <f>IF(Y616&lt;0,"NO PAGAR","COBRAR")</f>
        <v>NO PAGAR</v>
      </c>
      <c r="Y617" s="19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6" t="s">
        <v>30</v>
      </c>
      <c r="I651" s="196"/>
      <c r="J651" s="196"/>
      <c r="V651" s="17"/>
      <c r="AA651" s="196" t="s">
        <v>31</v>
      </c>
      <c r="AB651" s="196"/>
      <c r="AC651" s="196"/>
    </row>
    <row r="652" spans="1:43">
      <c r="H652" s="196"/>
      <c r="I652" s="196"/>
      <c r="J652" s="196"/>
      <c r="V652" s="17"/>
      <c r="AA652" s="196"/>
      <c r="AB652" s="196"/>
      <c r="AC652" s="19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7" t="s">
        <v>356</v>
      </c>
      <c r="F656" s="197"/>
      <c r="G656" s="197"/>
      <c r="H656" s="197"/>
      <c r="V656" s="17"/>
      <c r="X656" s="23" t="s">
        <v>32</v>
      </c>
      <c r="Y656" s="20">
        <f>IF(B1441="PAGADO",0,C661)</f>
        <v>-2262.0810000000019</v>
      </c>
      <c r="AA656" s="197" t="s">
        <v>254</v>
      </c>
      <c r="AB656" s="197"/>
      <c r="AC656" s="197"/>
      <c r="AD656" s="19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9" t="str">
        <f>IF(Y661&lt;0,"NO PAGAR","COBRAR'")</f>
        <v>NO PAGAR</v>
      </c>
      <c r="Y662" s="19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9" t="str">
        <f>IF(C661&lt;0,"NO PAGAR","COBRAR'")</f>
        <v>NO PAGAR</v>
      </c>
      <c r="C663" s="19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5" t="s">
        <v>29</v>
      </c>
      <c r="AD692" s="195"/>
      <c r="AE692" s="195"/>
    </row>
    <row r="693" spans="2:41">
      <c r="H693" s="196" t="s">
        <v>28</v>
      </c>
      <c r="I693" s="196"/>
      <c r="J693" s="196"/>
      <c r="V693" s="17"/>
      <c r="AC693" s="195"/>
      <c r="AD693" s="195"/>
      <c r="AE693" s="195"/>
    </row>
    <row r="694" spans="2:41">
      <c r="H694" s="196"/>
      <c r="I694" s="196"/>
      <c r="J694" s="196"/>
      <c r="V694" s="17"/>
      <c r="AC694" s="195"/>
      <c r="AD694" s="195"/>
      <c r="AE694" s="19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7" t="s">
        <v>356</v>
      </c>
      <c r="F698" s="197"/>
      <c r="G698" s="197"/>
      <c r="H698" s="197"/>
      <c r="V698" s="17"/>
      <c r="X698" s="23" t="s">
        <v>32</v>
      </c>
      <c r="Y698" s="20">
        <f>IF(B698="PAGADO",0,C703)</f>
        <v>-418.08100000000195</v>
      </c>
      <c r="AA698" s="197" t="s">
        <v>254</v>
      </c>
      <c r="AB698" s="197"/>
      <c r="AC698" s="197"/>
      <c r="AD698" s="197"/>
      <c r="AK698" s="207" t="s">
        <v>110</v>
      </c>
      <c r="AL698" s="207"/>
      <c r="AM698" s="207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8" t="str">
        <f>IF(C703&lt;0,"NO PAGAR","COBRAR")</f>
        <v>NO PAGAR</v>
      </c>
      <c r="C704" s="19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8" t="str">
        <f>IF(Y703&lt;0,"NO PAGAR","COBRAR")</f>
        <v>NO PAGAR</v>
      </c>
      <c r="Y704" s="19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6" t="s">
        <v>30</v>
      </c>
      <c r="I734" s="196"/>
      <c r="J734" s="196"/>
      <c r="V734" s="17"/>
      <c r="AA734" s="196" t="s">
        <v>31</v>
      </c>
      <c r="AB734" s="196"/>
      <c r="AC734" s="196"/>
    </row>
    <row r="735" spans="1:43">
      <c r="H735" s="196"/>
      <c r="I735" s="196"/>
      <c r="J735" s="196"/>
      <c r="V735" s="17"/>
      <c r="AA735" s="196"/>
      <c r="AB735" s="196"/>
      <c r="AC735" s="196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197" t="s">
        <v>356</v>
      </c>
      <c r="F737" s="197"/>
      <c r="G737" s="197"/>
      <c r="H737" s="197"/>
      <c r="V737" s="17"/>
      <c r="X737" s="23" t="s">
        <v>32</v>
      </c>
      <c r="Y737" s="20">
        <f>IF(B1534="PAGADO",0,C742)</f>
        <v>156.718999999998</v>
      </c>
      <c r="AA737" s="197" t="s">
        <v>254</v>
      </c>
      <c r="AB737" s="197"/>
      <c r="AC737" s="197"/>
      <c r="AD737" s="197"/>
      <c r="AK737" s="197" t="s">
        <v>10</v>
      </c>
      <c r="AL737" s="197"/>
      <c r="AM737" s="197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199" t="str">
        <f>IF(Y742&lt;0,"NO PAGAR","COBRAR'")</f>
        <v>COBRAR'</v>
      </c>
      <c r="Y743" s="19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99" t="str">
        <f>IF(C742&lt;0,"NO PAGAR","COBRAR'")</f>
        <v>COBRAR'</v>
      </c>
      <c r="C744" s="199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0" t="s">
        <v>9</v>
      </c>
      <c r="C745" s="19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0" t="s">
        <v>9</v>
      </c>
      <c r="Y745" s="19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2" t="s">
        <v>7</v>
      </c>
      <c r="F753" s="193"/>
      <c r="G753" s="19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2" t="s">
        <v>7</v>
      </c>
      <c r="AB753" s="193"/>
      <c r="AC753" s="19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2" t="s">
        <v>7</v>
      </c>
      <c r="O755" s="193"/>
      <c r="P755" s="193"/>
      <c r="Q755" s="194"/>
      <c r="R755" s="18">
        <f>SUM(R739:R754)</f>
        <v>100</v>
      </c>
      <c r="S755" s="3"/>
      <c r="V755" s="17"/>
      <c r="X755" s="12"/>
      <c r="Y755" s="10"/>
      <c r="AJ755" s="192" t="s">
        <v>7</v>
      </c>
      <c r="AK755" s="193"/>
      <c r="AL755" s="193"/>
      <c r="AM755" s="194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195" t="s">
        <v>29</v>
      </c>
      <c r="AD776" s="195"/>
      <c r="AE776" s="195"/>
    </row>
    <row r="777" spans="2:41">
      <c r="H777" s="196" t="s">
        <v>28</v>
      </c>
      <c r="I777" s="196"/>
      <c r="J777" s="196"/>
      <c r="V777" s="17"/>
      <c r="AC777" s="195"/>
      <c r="AD777" s="195"/>
      <c r="AE777" s="195"/>
    </row>
    <row r="778" spans="2:41">
      <c r="H778" s="196"/>
      <c r="I778" s="196"/>
      <c r="J778" s="196"/>
      <c r="V778" s="17"/>
      <c r="AC778" s="195"/>
      <c r="AD778" s="195"/>
      <c r="AE778" s="195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197" t="s">
        <v>679</v>
      </c>
      <c r="F782" s="197"/>
      <c r="G782" s="197"/>
      <c r="H782" s="197"/>
      <c r="O782" s="197" t="s">
        <v>431</v>
      </c>
      <c r="P782" s="197"/>
      <c r="Q782" s="197"/>
      <c r="V782" s="17"/>
      <c r="X782" s="23" t="s">
        <v>32</v>
      </c>
      <c r="Y782" s="20">
        <f>IF(B782="PAGADO",0,C787)</f>
        <v>-394.98000000000195</v>
      </c>
      <c r="AA782" s="197" t="s">
        <v>20</v>
      </c>
      <c r="AB782" s="197"/>
      <c r="AC782" s="197"/>
      <c r="AD782" s="197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982.42899999999997</v>
      </c>
      <c r="E786" s="4">
        <v>45183</v>
      </c>
      <c r="F786" s="3" t="s">
        <v>1461</v>
      </c>
      <c r="G786" s="3" t="s">
        <v>1462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394.98000000000195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-394.98000000000195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-394.98000000000195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198" t="str">
        <f>IF(C787&lt;0,"NO PAGAR","COBRAR")</f>
        <v>NO PAGAR</v>
      </c>
      <c r="C788" s="19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198" t="str">
        <f>IF(Y787&lt;0,"NO PAGAR","COBRAR")</f>
        <v>NO PAGAR</v>
      </c>
      <c r="Y788" s="19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0" t="s">
        <v>9</v>
      </c>
      <c r="C789" s="19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0" t="s">
        <v>9</v>
      </c>
      <c r="Y789" s="19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394.98000000000195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1509</v>
      </c>
      <c r="C798" s="10">
        <f>S805</f>
        <v>251.91900000000001</v>
      </c>
      <c r="E798" s="192" t="s">
        <v>7</v>
      </c>
      <c r="F798" s="193"/>
      <c r="G798" s="194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2" t="s">
        <v>7</v>
      </c>
      <c r="AB798" s="193"/>
      <c r="AC798" s="194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92" t="s">
        <v>7</v>
      </c>
      <c r="O800" s="193"/>
      <c r="P800" s="193"/>
      <c r="Q800" s="194"/>
      <c r="R800" s="18">
        <f>SUM(R784:R799)</f>
        <v>730.51</v>
      </c>
      <c r="S800" s="3"/>
      <c r="V800" s="17"/>
      <c r="X800" s="12"/>
      <c r="Y800" s="10"/>
      <c r="AJ800" s="192" t="s">
        <v>7</v>
      </c>
      <c r="AK800" s="193"/>
      <c r="AL800" s="193"/>
      <c r="AM800" s="194"/>
      <c r="AN800" s="18">
        <f>SUM(AN784:AN799)</f>
        <v>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1487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1486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1485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1484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982.42899999999997</v>
      </c>
      <c r="V809" s="17"/>
      <c r="X809" s="15" t="s">
        <v>18</v>
      </c>
      <c r="Y809" s="16">
        <f>SUM(Y790:Y808)</f>
        <v>394.98000000000195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196" t="s">
        <v>30</v>
      </c>
      <c r="I822" s="196"/>
      <c r="J822" s="196"/>
      <c r="V822" s="17"/>
      <c r="AA822" s="196" t="s">
        <v>31</v>
      </c>
      <c r="AB822" s="196"/>
      <c r="AC822" s="196"/>
    </row>
    <row r="823" spans="1:43">
      <c r="H823" s="196"/>
      <c r="I823" s="196"/>
      <c r="J823" s="196"/>
      <c r="V823" s="17"/>
      <c r="AA823" s="196"/>
      <c r="AB823" s="196"/>
      <c r="AC823" s="196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-394.98000000000195</v>
      </c>
      <c r="E827" s="197" t="s">
        <v>20</v>
      </c>
      <c r="F827" s="197"/>
      <c r="G827" s="197"/>
      <c r="H827" s="197"/>
      <c r="V827" s="17"/>
      <c r="X827" s="23" t="s">
        <v>32</v>
      </c>
      <c r="Y827" s="20">
        <f>IF(B1627="PAGADO",0,C832)</f>
        <v>-394.98000000000195</v>
      </c>
      <c r="AA827" s="197" t="s">
        <v>20</v>
      </c>
      <c r="AB827" s="197"/>
      <c r="AC827" s="197"/>
      <c r="AD827" s="197"/>
    </row>
    <row r="828" spans="1:43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394.98000000000195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394.98000000000195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-394.98000000000195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-394.98000000000195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9" t="str">
        <f>IF(Y832&lt;0,"NO PAGAR","COBRAR'")</f>
        <v>NO PAGAR</v>
      </c>
      <c r="Y833" s="199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199" t="str">
        <f>IF(C832&lt;0,"NO PAGAR","COBRAR'")</f>
        <v>NO PAGAR</v>
      </c>
      <c r="C834" s="199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0" t="s">
        <v>9</v>
      </c>
      <c r="C835" s="19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0" t="s">
        <v>9</v>
      </c>
      <c r="Y835" s="19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394.98000000000195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394.98000000000195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192" t="s">
        <v>7</v>
      </c>
      <c r="F843" s="193"/>
      <c r="G843" s="194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2" t="s">
        <v>7</v>
      </c>
      <c r="AB843" s="193"/>
      <c r="AC843" s="194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92" t="s">
        <v>7</v>
      </c>
      <c r="O845" s="193"/>
      <c r="P845" s="193"/>
      <c r="Q845" s="194"/>
      <c r="R845" s="18">
        <f>SUM(R829:R844)</f>
        <v>0</v>
      </c>
      <c r="S845" s="3"/>
      <c r="V845" s="17"/>
      <c r="X845" s="12"/>
      <c r="Y845" s="10"/>
      <c r="AJ845" s="192" t="s">
        <v>7</v>
      </c>
      <c r="AK845" s="193"/>
      <c r="AL845" s="193"/>
      <c r="AM845" s="194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394.98000000000195</v>
      </c>
      <c r="D855" t="s">
        <v>22</v>
      </c>
      <c r="E855" t="s">
        <v>21</v>
      </c>
      <c r="V855" s="17"/>
      <c r="X855" s="15" t="s">
        <v>18</v>
      </c>
      <c r="Y855" s="16">
        <f>SUM(Y836:Y854)</f>
        <v>394.98000000000195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195" t="s">
        <v>29</v>
      </c>
      <c r="AD870" s="195"/>
      <c r="AE870" s="195"/>
    </row>
    <row r="871" spans="2:41">
      <c r="H871" s="196" t="s">
        <v>28</v>
      </c>
      <c r="I871" s="196"/>
      <c r="J871" s="196"/>
      <c r="V871" s="17"/>
      <c r="AC871" s="195"/>
      <c r="AD871" s="195"/>
      <c r="AE871" s="195"/>
    </row>
    <row r="872" spans="2:41">
      <c r="H872" s="196"/>
      <c r="I872" s="196"/>
      <c r="J872" s="196"/>
      <c r="V872" s="17"/>
      <c r="AC872" s="195"/>
      <c r="AD872" s="195"/>
      <c r="AE872" s="195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-394.98000000000195</v>
      </c>
      <c r="E876" s="197" t="s">
        <v>20</v>
      </c>
      <c r="F876" s="197"/>
      <c r="G876" s="197"/>
      <c r="H876" s="197"/>
      <c r="V876" s="17"/>
      <c r="X876" s="23" t="s">
        <v>32</v>
      </c>
      <c r="Y876" s="20">
        <f>IF(B876="PAGADO",0,C881)</f>
        <v>-394.98000000000195</v>
      </c>
      <c r="AA876" s="197" t="s">
        <v>20</v>
      </c>
      <c r="AB876" s="197"/>
      <c r="AC876" s="197"/>
      <c r="AD876" s="197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394.98000000000195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394.98000000000195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-394.98000000000195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-394.98000000000195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198" t="str">
        <f>IF(C881&lt;0,"NO PAGAR","COBRAR")</f>
        <v>NO PAGAR</v>
      </c>
      <c r="C882" s="198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98" t="str">
        <f>IF(Y881&lt;0,"NO PAGAR","COBRAR")</f>
        <v>NO PAGAR</v>
      </c>
      <c r="Y882" s="19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0" t="s">
        <v>9</v>
      </c>
      <c r="C883" s="19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0" t="s">
        <v>9</v>
      </c>
      <c r="Y883" s="191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394.98000000000195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394.98000000000195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92" t="s">
        <v>7</v>
      </c>
      <c r="F892" s="193"/>
      <c r="G892" s="19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2" t="s">
        <v>7</v>
      </c>
      <c r="AB892" s="193"/>
      <c r="AC892" s="19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92" t="s">
        <v>7</v>
      </c>
      <c r="O894" s="193"/>
      <c r="P894" s="193"/>
      <c r="Q894" s="194"/>
      <c r="R894" s="18">
        <f>SUM(R878:R893)</f>
        <v>0</v>
      </c>
      <c r="S894" s="3"/>
      <c r="V894" s="17"/>
      <c r="X894" s="12"/>
      <c r="Y894" s="10"/>
      <c r="AJ894" s="192" t="s">
        <v>7</v>
      </c>
      <c r="AK894" s="193"/>
      <c r="AL894" s="193"/>
      <c r="AM894" s="19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394.98000000000195</v>
      </c>
      <c r="V903" s="17"/>
      <c r="X903" s="15" t="s">
        <v>18</v>
      </c>
      <c r="Y903" s="16">
        <f>SUM(Y884:Y902)</f>
        <v>394.98000000000195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196" t="s">
        <v>30</v>
      </c>
      <c r="I916" s="196"/>
      <c r="J916" s="196"/>
      <c r="V916" s="17"/>
      <c r="AA916" s="196" t="s">
        <v>31</v>
      </c>
      <c r="AB916" s="196"/>
      <c r="AC916" s="196"/>
    </row>
    <row r="917" spans="1:43">
      <c r="H917" s="196"/>
      <c r="I917" s="196"/>
      <c r="J917" s="196"/>
      <c r="V917" s="17"/>
      <c r="AA917" s="196"/>
      <c r="AB917" s="196"/>
      <c r="AC917" s="196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-394.98000000000195</v>
      </c>
      <c r="E921" s="197" t="s">
        <v>20</v>
      </c>
      <c r="F921" s="197"/>
      <c r="G921" s="197"/>
      <c r="H921" s="197"/>
      <c r="V921" s="17"/>
      <c r="X921" s="23" t="s">
        <v>32</v>
      </c>
      <c r="Y921" s="20">
        <f>IF(B1721="PAGADO",0,C926)</f>
        <v>-394.98000000000195</v>
      </c>
      <c r="AA921" s="197" t="s">
        <v>20</v>
      </c>
      <c r="AB921" s="197"/>
      <c r="AC921" s="197"/>
      <c r="AD921" s="197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394.98000000000195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394.98000000000195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-394.98000000000195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-394.98000000000195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9" t="str">
        <f>IF(Y926&lt;0,"NO PAGAR","COBRAR'")</f>
        <v>NO PAGAR</v>
      </c>
      <c r="Y927" s="199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199" t="str">
        <f>IF(C926&lt;0,"NO PAGAR","COBRAR'")</f>
        <v>NO PAGAR</v>
      </c>
      <c r="C928" s="199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0" t="s">
        <v>9</v>
      </c>
      <c r="C929" s="19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0" t="s">
        <v>9</v>
      </c>
      <c r="Y929" s="19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394.98000000000195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394.98000000000195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192" t="s">
        <v>7</v>
      </c>
      <c r="F937" s="193"/>
      <c r="G937" s="194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2" t="s">
        <v>7</v>
      </c>
      <c r="AB937" s="193"/>
      <c r="AC937" s="194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92" t="s">
        <v>7</v>
      </c>
      <c r="O939" s="193"/>
      <c r="P939" s="193"/>
      <c r="Q939" s="194"/>
      <c r="R939" s="18">
        <f>SUM(R923:R938)</f>
        <v>0</v>
      </c>
      <c r="S939" s="3"/>
      <c r="V939" s="17"/>
      <c r="X939" s="12"/>
      <c r="Y939" s="10"/>
      <c r="AJ939" s="192" t="s">
        <v>7</v>
      </c>
      <c r="AK939" s="193"/>
      <c r="AL939" s="193"/>
      <c r="AM939" s="194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394.98000000000195</v>
      </c>
      <c r="D949" t="s">
        <v>22</v>
      </c>
      <c r="E949" t="s">
        <v>21</v>
      </c>
      <c r="V949" s="17"/>
      <c r="X949" s="15" t="s">
        <v>18</v>
      </c>
      <c r="Y949" s="16">
        <f>SUM(Y930:Y948)</f>
        <v>394.98000000000195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195" t="s">
        <v>29</v>
      </c>
      <c r="AD963" s="195"/>
      <c r="AE963" s="195"/>
    </row>
    <row r="964" spans="2:41">
      <c r="H964" s="196" t="s">
        <v>28</v>
      </c>
      <c r="I964" s="196"/>
      <c r="J964" s="196"/>
      <c r="V964" s="17"/>
      <c r="AC964" s="195"/>
      <c r="AD964" s="195"/>
      <c r="AE964" s="195"/>
    </row>
    <row r="965" spans="2:41">
      <c r="H965" s="196"/>
      <c r="I965" s="196"/>
      <c r="J965" s="196"/>
      <c r="V965" s="17"/>
      <c r="AC965" s="195"/>
      <c r="AD965" s="195"/>
      <c r="AE965" s="195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-394.98000000000195</v>
      </c>
      <c r="E969" s="197" t="s">
        <v>20</v>
      </c>
      <c r="F969" s="197"/>
      <c r="G969" s="197"/>
      <c r="H969" s="197"/>
      <c r="V969" s="17"/>
      <c r="X969" s="23" t="s">
        <v>32</v>
      </c>
      <c r="Y969" s="20">
        <f>IF(B969="PAGADO",0,C974)</f>
        <v>-394.98000000000195</v>
      </c>
      <c r="AA969" s="197" t="s">
        <v>20</v>
      </c>
      <c r="AB969" s="197"/>
      <c r="AC969" s="197"/>
      <c r="AD969" s="197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394.98000000000195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394.98000000000195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-394.98000000000195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-394.98000000000195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198" t="str">
        <f>IF(C974&lt;0,"NO PAGAR","COBRAR")</f>
        <v>NO PAGAR</v>
      </c>
      <c r="C975" s="198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98" t="str">
        <f>IF(Y974&lt;0,"NO PAGAR","COBRAR")</f>
        <v>NO PAGAR</v>
      </c>
      <c r="Y975" s="198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0" t="s">
        <v>9</v>
      </c>
      <c r="C976" s="191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0" t="s">
        <v>9</v>
      </c>
      <c r="Y976" s="19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394.98000000000195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394.98000000000195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92" t="s">
        <v>7</v>
      </c>
      <c r="F985" s="193"/>
      <c r="G985" s="194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2" t="s">
        <v>7</v>
      </c>
      <c r="AB985" s="193"/>
      <c r="AC985" s="194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92" t="s">
        <v>7</v>
      </c>
      <c r="O987" s="193"/>
      <c r="P987" s="193"/>
      <c r="Q987" s="194"/>
      <c r="R987" s="18">
        <f>SUM(R971:R986)</f>
        <v>0</v>
      </c>
      <c r="S987" s="3"/>
      <c r="V987" s="17"/>
      <c r="X987" s="12"/>
      <c r="Y987" s="10"/>
      <c r="AJ987" s="192" t="s">
        <v>7</v>
      </c>
      <c r="AK987" s="193"/>
      <c r="AL987" s="193"/>
      <c r="AM987" s="194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394.98000000000195</v>
      </c>
      <c r="V996" s="17"/>
      <c r="X996" s="15" t="s">
        <v>18</v>
      </c>
      <c r="Y996" s="16">
        <f>SUM(Y977:Y995)</f>
        <v>394.98000000000195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196" t="s">
        <v>30</v>
      </c>
      <c r="I1009" s="196"/>
      <c r="J1009" s="196"/>
      <c r="V1009" s="17"/>
      <c r="AA1009" s="196" t="s">
        <v>31</v>
      </c>
      <c r="AB1009" s="196"/>
      <c r="AC1009" s="196"/>
    </row>
    <row r="1010" spans="2:41">
      <c r="H1010" s="196"/>
      <c r="I1010" s="196"/>
      <c r="J1010" s="196"/>
      <c r="V1010" s="17"/>
      <c r="AA1010" s="196"/>
      <c r="AB1010" s="196"/>
      <c r="AC1010" s="196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-394.98000000000195</v>
      </c>
      <c r="E1014" s="197" t="s">
        <v>20</v>
      </c>
      <c r="F1014" s="197"/>
      <c r="G1014" s="197"/>
      <c r="H1014" s="197"/>
      <c r="V1014" s="17"/>
      <c r="X1014" s="23" t="s">
        <v>32</v>
      </c>
      <c r="Y1014" s="20">
        <f>IF(B1814="PAGADO",0,C1019)</f>
        <v>-394.98000000000195</v>
      </c>
      <c r="AA1014" s="197" t="s">
        <v>20</v>
      </c>
      <c r="AB1014" s="197"/>
      <c r="AC1014" s="197"/>
      <c r="AD1014" s="197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394.98000000000195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394.98000000000195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-394.98000000000195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-394.98000000000195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9" t="str">
        <f>IF(Y1019&lt;0,"NO PAGAR","COBRAR'")</f>
        <v>NO PAGAR</v>
      </c>
      <c r="Y1020" s="199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199" t="str">
        <f>IF(C1019&lt;0,"NO PAGAR","COBRAR'")</f>
        <v>NO PAGAR</v>
      </c>
      <c r="C1021" s="199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0" t="s">
        <v>9</v>
      </c>
      <c r="C1022" s="191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0" t="s">
        <v>9</v>
      </c>
      <c r="Y1022" s="191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394.98000000000195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394.98000000000195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192" t="s">
        <v>7</v>
      </c>
      <c r="F1030" s="193"/>
      <c r="G1030" s="194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2" t="s">
        <v>7</v>
      </c>
      <c r="AB1030" s="193"/>
      <c r="AC1030" s="194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92" t="s">
        <v>7</v>
      </c>
      <c r="O1032" s="193"/>
      <c r="P1032" s="193"/>
      <c r="Q1032" s="194"/>
      <c r="R1032" s="18">
        <f>SUM(R1016:R1031)</f>
        <v>0</v>
      </c>
      <c r="S1032" s="3"/>
      <c r="V1032" s="17"/>
      <c r="X1032" s="12"/>
      <c r="Y1032" s="10"/>
      <c r="AJ1032" s="192" t="s">
        <v>7</v>
      </c>
      <c r="AK1032" s="193"/>
      <c r="AL1032" s="193"/>
      <c r="AM1032" s="194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394.98000000000195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394.98000000000195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5"/>
  <sheetViews>
    <sheetView topLeftCell="A788" zoomScale="93" zoomScaleNormal="93" workbookViewId="0">
      <selection activeCell="B794" sqref="B794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7" t="s">
        <v>79</v>
      </c>
      <c r="F8" s="197"/>
      <c r="G8" s="197"/>
      <c r="H8" s="197"/>
      <c r="V8" s="17"/>
      <c r="X8" s="23" t="s">
        <v>32</v>
      </c>
      <c r="Y8" s="20">
        <f>IF(B8="PAGADO",0,C13)</f>
        <v>0</v>
      </c>
      <c r="AA8" s="197" t="s">
        <v>148</v>
      </c>
      <c r="AB8" s="197"/>
      <c r="AC8" s="197"/>
      <c r="AD8" s="197"/>
      <c r="AK8" s="207" t="s">
        <v>110</v>
      </c>
      <c r="AL8" s="207"/>
      <c r="AM8" s="20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7" t="s">
        <v>79</v>
      </c>
      <c r="F53" s="197"/>
      <c r="G53" s="197"/>
      <c r="H53" s="197"/>
      <c r="V53" s="17"/>
      <c r="X53" s="23" t="s">
        <v>32</v>
      </c>
      <c r="Y53" s="20">
        <f>IF(B53="PAGADO",0,C58)</f>
        <v>251.97000000000011</v>
      </c>
      <c r="AA53" s="197" t="s">
        <v>148</v>
      </c>
      <c r="AB53" s="197"/>
      <c r="AC53" s="197"/>
      <c r="AD53" s="19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5" t="s">
        <v>29</v>
      </c>
      <c r="AD97" s="195"/>
      <c r="AE97" s="195"/>
    </row>
    <row r="98" spans="2:41">
      <c r="H98" s="196" t="s">
        <v>28</v>
      </c>
      <c r="I98" s="196"/>
      <c r="J98" s="196"/>
      <c r="V98" s="17"/>
      <c r="AC98" s="195"/>
      <c r="AD98" s="195"/>
      <c r="AE98" s="195"/>
    </row>
    <row r="99" spans="2:41">
      <c r="H99" s="196"/>
      <c r="I99" s="196"/>
      <c r="J99" s="196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7" t="s">
        <v>79</v>
      </c>
      <c r="F103" s="197"/>
      <c r="G103" s="197"/>
      <c r="H103" s="197"/>
      <c r="V103" s="17"/>
      <c r="X103" s="23" t="s">
        <v>156</v>
      </c>
      <c r="Y103" s="20">
        <f>IF(B103="PAGADO",0,C108)</f>
        <v>1501.97</v>
      </c>
      <c r="AA103" s="197" t="s">
        <v>79</v>
      </c>
      <c r="AB103" s="197"/>
      <c r="AC103" s="197"/>
      <c r="AD103" s="19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8" t="str">
        <f>IF(C108&lt;0,"NO PAGAR","COBRAR")</f>
        <v>COBRAR</v>
      </c>
      <c r="C109" s="19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COBRAR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6" t="s">
        <v>30</v>
      </c>
      <c r="I130" s="196"/>
      <c r="J130" s="196"/>
      <c r="V130" s="17"/>
      <c r="AA130" s="196" t="s">
        <v>31</v>
      </c>
      <c r="AB130" s="196"/>
      <c r="AC130" s="196"/>
    </row>
    <row r="131" spans="2:41">
      <c r="H131" s="196"/>
      <c r="I131" s="196"/>
      <c r="J131" s="196"/>
      <c r="V131" s="17"/>
      <c r="AA131" s="196"/>
      <c r="AB131" s="196"/>
      <c r="AC131" s="19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7" t="s">
        <v>148</v>
      </c>
      <c r="F135" s="197"/>
      <c r="G135" s="197"/>
      <c r="H135" s="197"/>
      <c r="V135" s="17"/>
      <c r="X135" s="23" t="s">
        <v>32</v>
      </c>
      <c r="Y135" s="20">
        <f>IF(B135="PAGADO",0,C140)</f>
        <v>0</v>
      </c>
      <c r="AA135" s="197" t="s">
        <v>355</v>
      </c>
      <c r="AB135" s="197"/>
      <c r="AC135" s="197"/>
      <c r="AD135" s="19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199" t="str">
        <f>IF(Y140&lt;0,"NO PAGAR","COBRAR'")</f>
        <v>COBRAR'</v>
      </c>
      <c r="Y141" s="19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9" t="str">
        <f>IF(C140&lt;0,"NO PAGAR","COBRAR'")</f>
        <v>COBRAR'</v>
      </c>
      <c r="C142" s="199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5" t="s">
        <v>29</v>
      </c>
      <c r="AD169" s="195"/>
      <c r="AE169" s="195"/>
    </row>
    <row r="170" spans="2:41">
      <c r="H170" s="196" t="s">
        <v>28</v>
      </c>
      <c r="I170" s="196"/>
      <c r="J170" s="196"/>
      <c r="V170" s="17"/>
      <c r="AC170" s="195"/>
      <c r="AD170" s="195"/>
      <c r="AE170" s="195"/>
    </row>
    <row r="171" spans="2:41">
      <c r="H171" s="196"/>
      <c r="I171" s="196"/>
      <c r="J171" s="196"/>
      <c r="V171" s="17"/>
      <c r="AC171" s="195"/>
      <c r="AD171" s="195"/>
      <c r="AE171" s="19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7" t="s">
        <v>79</v>
      </c>
      <c r="F175" s="197"/>
      <c r="G175" s="197"/>
      <c r="H175" s="197"/>
      <c r="V175" s="17"/>
      <c r="X175" s="23" t="s">
        <v>32</v>
      </c>
      <c r="Y175" s="20">
        <f>IF(B175="PAGADO",0,C180)</f>
        <v>0</v>
      </c>
      <c r="AA175" s="197" t="s">
        <v>355</v>
      </c>
      <c r="AB175" s="197"/>
      <c r="AC175" s="197"/>
      <c r="AD175" s="19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8" t="str">
        <f>IF(C180&lt;0,"NO PAGAR","COBRAR")</f>
        <v>COBRAR</v>
      </c>
      <c r="C181" s="19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tr">
        <f>IF(Y180&lt;0,"NO PAGAR","COBRAR")</f>
        <v>NO PAGAR</v>
      </c>
      <c r="Y181" s="19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6" t="s">
        <v>30</v>
      </c>
      <c r="I207" s="196"/>
      <c r="J207" s="196"/>
      <c r="V207" s="17"/>
      <c r="AA207" s="196" t="s">
        <v>31</v>
      </c>
      <c r="AB207" s="196"/>
      <c r="AC207" s="196"/>
    </row>
    <row r="208" spans="1:43">
      <c r="H208" s="196"/>
      <c r="I208" s="196"/>
      <c r="J208" s="196"/>
      <c r="V208" s="17"/>
      <c r="AA208" s="196"/>
      <c r="AB208" s="196"/>
      <c r="AC208" s="19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7" t="s">
        <v>355</v>
      </c>
      <c r="F212" s="197"/>
      <c r="G212" s="197"/>
      <c r="H212" s="197"/>
      <c r="V212" s="17"/>
      <c r="X212" s="23" t="s">
        <v>130</v>
      </c>
      <c r="Y212" s="20">
        <f>IF(B212="PAGADO",0,C217)</f>
        <v>0</v>
      </c>
      <c r="AA212" s="197" t="s">
        <v>543</v>
      </c>
      <c r="AB212" s="197"/>
      <c r="AC212" s="197"/>
      <c r="AD212" s="19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199" t="str">
        <f>IF(Y217&lt;0,"NO PAGAR","COBRAR'")</f>
        <v>COBRAR'</v>
      </c>
      <c r="Y218" s="199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9" t="str">
        <f>IF(C217&lt;0,"NO PAGAR","COBRAR'")</f>
        <v>COBRAR'</v>
      </c>
      <c r="C219" s="199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5" t="s">
        <v>29</v>
      </c>
      <c r="AD253" s="195"/>
      <c r="AE253" s="195"/>
    </row>
    <row r="254" spans="5:31">
      <c r="H254" s="196" t="s">
        <v>28</v>
      </c>
      <c r="I254" s="196"/>
      <c r="J254" s="196"/>
      <c r="V254" s="17"/>
      <c r="AC254" s="195"/>
      <c r="AD254" s="195"/>
      <c r="AE254" s="195"/>
    </row>
    <row r="255" spans="5:31">
      <c r="H255" s="196"/>
      <c r="I255" s="196"/>
      <c r="J255" s="196"/>
      <c r="V255" s="17"/>
      <c r="AC255" s="195"/>
      <c r="AD255" s="195"/>
      <c r="AE255" s="19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7" t="s">
        <v>543</v>
      </c>
      <c r="F259" s="197"/>
      <c r="G259" s="197"/>
      <c r="H259" s="197"/>
      <c r="V259" s="17"/>
      <c r="X259" s="23" t="s">
        <v>32</v>
      </c>
      <c r="Y259" s="20">
        <f>IF(B259="PAGADO",0,C264)</f>
        <v>0</v>
      </c>
      <c r="AA259" s="197" t="s">
        <v>598</v>
      </c>
      <c r="AB259" s="197"/>
      <c r="AC259" s="197"/>
      <c r="AD259" s="19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8" t="str">
        <f>IF(C264&lt;0,"NO PAGAR","COBRAR")</f>
        <v>COBRAR</v>
      </c>
      <c r="C265" s="19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8" t="str">
        <f>IF(Y264&lt;0,"NO PAGAR","COBRAR")</f>
        <v>COBRAR</v>
      </c>
      <c r="Y265" s="19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6" t="s">
        <v>30</v>
      </c>
      <c r="I299" s="196"/>
      <c r="J299" s="196"/>
      <c r="V299" s="17"/>
      <c r="AA299" s="196" t="s">
        <v>31</v>
      </c>
      <c r="AB299" s="196"/>
      <c r="AC299" s="196"/>
    </row>
    <row r="300" spans="1:43">
      <c r="H300" s="196"/>
      <c r="I300" s="196"/>
      <c r="J300" s="196"/>
      <c r="V300" s="17"/>
      <c r="AA300" s="196"/>
      <c r="AB300" s="196"/>
      <c r="AC300" s="19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7" t="s">
        <v>355</v>
      </c>
      <c r="F304" s="197"/>
      <c r="G304" s="197"/>
      <c r="H304" s="197"/>
      <c r="V304" s="17"/>
      <c r="X304" s="23" t="s">
        <v>32</v>
      </c>
      <c r="Y304" s="20">
        <f>IF(B1055="PAGADO",0,C309)</f>
        <v>240</v>
      </c>
      <c r="AA304" s="197" t="s">
        <v>675</v>
      </c>
      <c r="AB304" s="197"/>
      <c r="AC304" s="197"/>
      <c r="AD304" s="19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9" t="str">
        <f>IF(Y309&lt;0,"NO PAGAR","COBRAR'")</f>
        <v>COBRAR'</v>
      </c>
      <c r="Y310" s="19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9" t="str">
        <f>IF(C309&lt;0,"NO PAGAR","COBRAR'")</f>
        <v>COBRAR'</v>
      </c>
      <c r="C311" s="199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6" t="s">
        <v>28</v>
      </c>
      <c r="I347" s="196"/>
      <c r="J347" s="196"/>
      <c r="V347" s="17"/>
    </row>
    <row r="348" spans="2:30">
      <c r="H348" s="196"/>
      <c r="I348" s="196"/>
      <c r="J348" s="196"/>
      <c r="V348" s="17"/>
    </row>
    <row r="349" spans="2:30">
      <c r="V349" s="17"/>
      <c r="X349" s="209" t="s">
        <v>64</v>
      </c>
      <c r="AB349" s="203" t="s">
        <v>29</v>
      </c>
      <c r="AC349" s="203"/>
      <c r="AD349" s="203"/>
    </row>
    <row r="350" spans="2:30">
      <c r="V350" s="17"/>
      <c r="X350" s="209"/>
      <c r="AB350" s="203"/>
      <c r="AC350" s="203"/>
      <c r="AD350" s="203"/>
    </row>
    <row r="351" spans="2:30" ht="23.25">
      <c r="B351" s="22" t="s">
        <v>64</v>
      </c>
      <c r="V351" s="17"/>
      <c r="X351" s="209"/>
      <c r="AB351" s="203"/>
      <c r="AC351" s="203"/>
      <c r="AD351" s="203"/>
    </row>
    <row r="352" spans="2:30" ht="23.25">
      <c r="B352" s="23" t="s">
        <v>130</v>
      </c>
      <c r="C352" s="20">
        <f>IF(X304="PAGADO",0,Y309)</f>
        <v>229.98</v>
      </c>
      <c r="E352" s="197" t="s">
        <v>543</v>
      </c>
      <c r="F352" s="197"/>
      <c r="G352" s="197"/>
      <c r="H352" s="197"/>
      <c r="V352" s="17"/>
      <c r="X352" s="23" t="s">
        <v>130</v>
      </c>
      <c r="Y352" s="20">
        <f>IF(B352="PAGADO",0,C357)</f>
        <v>0</v>
      </c>
      <c r="AA352" s="197" t="s">
        <v>675</v>
      </c>
      <c r="AB352" s="197"/>
      <c r="AC352" s="197"/>
      <c r="AD352" s="19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8" t="str">
        <f>IF(C357&lt;0,"NO PAGAR","COBRAR")</f>
        <v>COBRAR</v>
      </c>
      <c r="C358" s="19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8" t="str">
        <f>IF(Y357&lt;0,"NO PAGAR","COBRAR")</f>
        <v>COBRAR</v>
      </c>
      <c r="Y358" s="19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6" t="s">
        <v>30</v>
      </c>
      <c r="I386" s="196"/>
      <c r="J386" s="196"/>
      <c r="V386" s="17"/>
      <c r="AA386" s="196" t="s">
        <v>31</v>
      </c>
      <c r="AB386" s="196"/>
      <c r="AC386" s="196"/>
    </row>
    <row r="387" spans="2:41">
      <c r="H387" s="196"/>
      <c r="I387" s="196"/>
      <c r="J387" s="196"/>
      <c r="V387" s="17"/>
      <c r="AA387" s="196"/>
      <c r="AB387" s="196"/>
      <c r="AC387" s="19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7" t="s">
        <v>543</v>
      </c>
      <c r="F391" s="197"/>
      <c r="G391" s="197"/>
      <c r="H391" s="197"/>
      <c r="V391" s="17"/>
      <c r="X391" s="23" t="s">
        <v>32</v>
      </c>
      <c r="Y391" s="20">
        <f>IF(B391="PAGADO",0,C396)</f>
        <v>0</v>
      </c>
      <c r="AA391" s="197" t="s">
        <v>839</v>
      </c>
      <c r="AB391" s="197"/>
      <c r="AC391" s="197"/>
      <c r="AD391" s="19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9" t="str">
        <f>IF(Y396&lt;0,"NO PAGAR","COBRAR'")</f>
        <v>COBRAR'</v>
      </c>
      <c r="Y397" s="19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9" t="str">
        <f>IF(C396&lt;0,"NO PAGAR","COBRAR'")</f>
        <v>COBRAR'</v>
      </c>
      <c r="C398" s="19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5" t="s">
        <v>29</v>
      </c>
      <c r="AD431" s="195"/>
      <c r="AE431" s="195"/>
    </row>
    <row r="432" spans="8:31">
      <c r="H432" s="196" t="s">
        <v>28</v>
      </c>
      <c r="I432" s="196"/>
      <c r="J432" s="196"/>
      <c r="V432" s="17"/>
      <c r="AC432" s="195"/>
      <c r="AD432" s="195"/>
      <c r="AE432" s="195"/>
    </row>
    <row r="433" spans="2:41">
      <c r="H433" s="196"/>
      <c r="I433" s="196"/>
      <c r="J433" s="196"/>
      <c r="V433" s="17"/>
      <c r="AC433" s="195"/>
      <c r="AD433" s="195"/>
      <c r="AE433" s="19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7" t="s">
        <v>355</v>
      </c>
      <c r="F437" s="197"/>
      <c r="G437" s="197"/>
      <c r="H437" s="197"/>
      <c r="V437" s="17"/>
      <c r="X437" s="23" t="s">
        <v>32</v>
      </c>
      <c r="Y437" s="20">
        <f>IF(B437="PAGADO",0,C442)</f>
        <v>0</v>
      </c>
      <c r="AA437" s="197" t="s">
        <v>355</v>
      </c>
      <c r="AB437" s="197"/>
      <c r="AC437" s="197"/>
      <c r="AD437" s="19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8" t="str">
        <f>IF(C442&lt;0,"NO PAGAR","COBRAR")</f>
        <v>COBRAR</v>
      </c>
      <c r="C443" s="19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8" t="str">
        <f>IF(Y442&lt;0,"NO PAGAR","COBRAR")</f>
        <v>NO PAGAR</v>
      </c>
      <c r="Y443" s="19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6" t="s">
        <v>30</v>
      </c>
      <c r="I471" s="196"/>
      <c r="J471" s="196"/>
      <c r="V471" s="17"/>
      <c r="AA471" s="196" t="s">
        <v>31</v>
      </c>
      <c r="AB471" s="196"/>
      <c r="AC471" s="196"/>
    </row>
    <row r="472" spans="1:43">
      <c r="H472" s="196"/>
      <c r="I472" s="196"/>
      <c r="J472" s="19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7" t="s">
        <v>543</v>
      </c>
      <c r="F474" s="197"/>
      <c r="G474" s="197"/>
      <c r="H474" s="197"/>
      <c r="V474" s="17"/>
      <c r="X474" s="23" t="s">
        <v>130</v>
      </c>
      <c r="Y474" s="20">
        <f>IF(B474="PAGADO",0,C479)</f>
        <v>0</v>
      </c>
      <c r="AA474" s="197" t="s">
        <v>543</v>
      </c>
      <c r="AB474" s="197"/>
      <c r="AC474" s="197"/>
      <c r="AD474" s="19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COBRAR'</v>
      </c>
      <c r="Y480" s="199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9" t="str">
        <f>IF(C479&lt;0,"NO PAGAR","COBRAR'")</f>
        <v>COBRAR'</v>
      </c>
      <c r="C481" s="199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5" t="s">
        <v>29</v>
      </c>
      <c r="AD516" s="195"/>
      <c r="AE516" s="195"/>
    </row>
    <row r="517" spans="2:41" ht="15.75" customHeight="1">
      <c r="H517" s="196" t="s">
        <v>28</v>
      </c>
      <c r="I517" s="196"/>
      <c r="J517" s="196"/>
      <c r="V517" s="17"/>
      <c r="AC517" s="195"/>
      <c r="AD517" s="195"/>
      <c r="AE517" s="195"/>
    </row>
    <row r="518" spans="2:41">
      <c r="H518" s="196"/>
      <c r="I518" s="196"/>
      <c r="J518" s="196"/>
      <c r="V518" s="17"/>
      <c r="AC518" s="195"/>
      <c r="AD518" s="195"/>
      <c r="AE518" s="19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7" t="s">
        <v>543</v>
      </c>
      <c r="F520" s="197"/>
      <c r="G520" s="197"/>
      <c r="H520" s="197"/>
      <c r="V520" s="17"/>
      <c r="X520" s="23" t="s">
        <v>32</v>
      </c>
      <c r="Y520" s="20">
        <f>IF(B520="PAGADO",0,C525)</f>
        <v>-1429.17</v>
      </c>
      <c r="AA520" s="197" t="s">
        <v>1049</v>
      </c>
      <c r="AB520" s="197"/>
      <c r="AC520" s="197"/>
      <c r="AD520" s="19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8" t="str">
        <f>IF(C525&lt;0,"NO PAGAR","COBRAR")</f>
        <v>NO PAGAR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8" t="str">
        <f>IF(Y525&lt;0,"NO PAGAR","COBRAR")</f>
        <v>NO PAGAR</v>
      </c>
      <c r="Y526" s="19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6" t="s">
        <v>30</v>
      </c>
      <c r="I556" s="196"/>
      <c r="J556" s="196"/>
      <c r="V556" s="17"/>
      <c r="AA556" s="196" t="s">
        <v>31</v>
      </c>
      <c r="AB556" s="196"/>
      <c r="AC556" s="196"/>
    </row>
    <row r="557" spans="1:43">
      <c r="H557" s="196"/>
      <c r="I557" s="196"/>
      <c r="J557" s="196"/>
      <c r="V557" s="17"/>
      <c r="AA557" s="196"/>
      <c r="AB557" s="196"/>
      <c r="AC557" s="19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7" t="s">
        <v>355</v>
      </c>
      <c r="F561" s="197"/>
      <c r="G561" s="197"/>
      <c r="H561" s="197"/>
      <c r="V561" s="17"/>
      <c r="X561" s="23" t="s">
        <v>32</v>
      </c>
      <c r="Y561" s="20">
        <f>IF(B561="PAGADO",0,C566)</f>
        <v>0</v>
      </c>
      <c r="AA561" s="197" t="s">
        <v>355</v>
      </c>
      <c r="AB561" s="197"/>
      <c r="AC561" s="197"/>
      <c r="AD561" s="19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9" t="str">
        <f>IF(Y566&lt;0,"NO PAGAR","COBRAR'")</f>
        <v>COBRAR'</v>
      </c>
      <c r="Y567" s="19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9" t="str">
        <f>IF(C566&lt;0,"NO PAGAR","COBRAR'")</f>
        <v>COBRAR'</v>
      </c>
      <c r="C568" s="19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5" t="s">
        <v>29</v>
      </c>
      <c r="AD599" s="195"/>
      <c r="AE599" s="195"/>
    </row>
    <row r="600" spans="2:41">
      <c r="H600" s="196" t="s">
        <v>28</v>
      </c>
      <c r="I600" s="196"/>
      <c r="J600" s="196"/>
      <c r="V600" s="17"/>
      <c r="AC600" s="195"/>
      <c r="AD600" s="195"/>
      <c r="AE600" s="195"/>
    </row>
    <row r="601" spans="2:41">
      <c r="H601" s="196"/>
      <c r="I601" s="196"/>
      <c r="J601" s="196"/>
      <c r="V601" s="17"/>
      <c r="AC601" s="195"/>
      <c r="AD601" s="195"/>
      <c r="AE601" s="19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7" t="s">
        <v>543</v>
      </c>
      <c r="F605" s="197"/>
      <c r="G605" s="197"/>
      <c r="H605" s="197"/>
      <c r="V605" s="17"/>
      <c r="X605" s="23" t="s">
        <v>32</v>
      </c>
      <c r="Y605" s="20">
        <f>IF(B605="PAGADO",0,C610)</f>
        <v>-867.90000000000009</v>
      </c>
      <c r="AA605" s="197" t="s">
        <v>79</v>
      </c>
      <c r="AB605" s="197"/>
      <c r="AC605" s="197"/>
      <c r="AD605" s="19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8" t="str">
        <f>IF(C610&lt;0,"NO PAGAR","COBRAR")</f>
        <v>NO PAGAR</v>
      </c>
      <c r="C611" s="19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8" t="str">
        <f>IF(Y610&lt;0,"NO PAGAR","COBRAR")</f>
        <v>NO PAGAR</v>
      </c>
      <c r="Y611" s="19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6" t="s">
        <v>30</v>
      </c>
      <c r="I645" s="196"/>
      <c r="J645" s="196"/>
      <c r="V645" s="17"/>
      <c r="AA645" s="196" t="s">
        <v>31</v>
      </c>
      <c r="AB645" s="196"/>
      <c r="AC645" s="196"/>
    </row>
    <row r="646" spans="1:43">
      <c r="H646" s="196"/>
      <c r="I646" s="196"/>
      <c r="J646" s="196"/>
      <c r="V646" s="17"/>
      <c r="AA646" s="196"/>
      <c r="AB646" s="196"/>
      <c r="AC646" s="19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7" t="s">
        <v>543</v>
      </c>
      <c r="F650" s="197"/>
      <c r="G650" s="197"/>
      <c r="H650" s="197"/>
      <c r="V650" s="17"/>
      <c r="X650" s="23" t="s">
        <v>130</v>
      </c>
      <c r="Y650" s="20">
        <f>IF(B650="PAGADO",0,C655)</f>
        <v>0</v>
      </c>
      <c r="AA650" s="197" t="s">
        <v>543</v>
      </c>
      <c r="AB650" s="197"/>
      <c r="AC650" s="197"/>
      <c r="AD650" s="19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9" t="str">
        <f>IF(Y655&lt;0,"NO PAGAR","COBRAR'")</f>
        <v>COBRAR'</v>
      </c>
      <c r="Y656" s="19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9" t="str">
        <f>IF(C655&lt;0,"NO PAGAR","COBRAR'")</f>
        <v>COBRAR'</v>
      </c>
      <c r="C657" s="199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5" t="s">
        <v>29</v>
      </c>
      <c r="AD688" s="195"/>
      <c r="AE688" s="195"/>
    </row>
    <row r="689" spans="2:41">
      <c r="H689" s="196" t="s">
        <v>28</v>
      </c>
      <c r="I689" s="196"/>
      <c r="J689" s="196"/>
      <c r="V689" s="17"/>
      <c r="AC689" s="195"/>
      <c r="AD689" s="195"/>
      <c r="AE689" s="195"/>
    </row>
    <row r="690" spans="2:41">
      <c r="H690" s="196"/>
      <c r="I690" s="196"/>
      <c r="J690" s="196"/>
      <c r="V690" s="17"/>
      <c r="AC690" s="195"/>
      <c r="AD690" s="195"/>
      <c r="AE690" s="195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7" t="s">
        <v>543</v>
      </c>
      <c r="F692" s="197"/>
      <c r="G692" s="197"/>
      <c r="H692" s="197"/>
      <c r="V692" s="17"/>
      <c r="X692" s="23" t="s">
        <v>32</v>
      </c>
      <c r="Y692" s="20">
        <f>IF(B692="PAGADO",0,C697)</f>
        <v>-566.41000000000008</v>
      </c>
      <c r="AA692" s="197" t="s">
        <v>355</v>
      </c>
      <c r="AB692" s="197"/>
      <c r="AC692" s="197"/>
      <c r="AD692" s="197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8" t="str">
        <f>IF(C697&lt;0,"NO PAGAR","COBRAR")</f>
        <v>NO PAGAR</v>
      </c>
      <c r="C698" s="19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8" t="str">
        <f>IF(Y697&lt;0,"NO PAGAR","COBRAR")</f>
        <v>NO PAGAR</v>
      </c>
      <c r="Y698" s="19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6" t="s">
        <v>30</v>
      </c>
      <c r="I730" s="196"/>
      <c r="J730" s="196"/>
      <c r="V730" s="17"/>
      <c r="AA730" s="196" t="s">
        <v>31</v>
      </c>
      <c r="AB730" s="196"/>
      <c r="AC730" s="196"/>
    </row>
    <row r="731" spans="1:43">
      <c r="H731" s="196"/>
      <c r="I731" s="196"/>
      <c r="J731" s="196"/>
      <c r="V731" s="17"/>
      <c r="AA731" s="196"/>
      <c r="AB731" s="196"/>
      <c r="AC731" s="19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7" t="s">
        <v>543</v>
      </c>
      <c r="F735" s="197"/>
      <c r="G735" s="197"/>
      <c r="H735" s="197"/>
      <c r="V735" s="17"/>
      <c r="X735" s="23" t="s">
        <v>82</v>
      </c>
      <c r="Y735" s="20">
        <f>IF(B735="PAGADO",0,C740)</f>
        <v>0</v>
      </c>
      <c r="AA735" s="197" t="s">
        <v>1414</v>
      </c>
      <c r="AB735" s="197"/>
      <c r="AC735" s="197"/>
      <c r="AD735" s="197"/>
      <c r="AK735" s="197" t="s">
        <v>188</v>
      </c>
      <c r="AL735" s="197"/>
      <c r="AM735" s="197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9" t="str">
        <f>IF(Y740&lt;0,"NO PAGAR","COBRAR'")</f>
        <v>COBRAR'</v>
      </c>
      <c r="Y741" s="199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199" t="str">
        <f>IF(C740&lt;0,"NO PAGAR","COBRAR'")</f>
        <v>COBRAR'</v>
      </c>
      <c r="C742" s="19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195" t="s">
        <v>29</v>
      </c>
      <c r="AD772" s="195"/>
      <c r="AE772" s="195"/>
    </row>
    <row r="773" spans="2:41">
      <c r="H773" s="196" t="s">
        <v>28</v>
      </c>
      <c r="I773" s="196"/>
      <c r="J773" s="196"/>
      <c r="V773" s="17"/>
      <c r="AC773" s="195"/>
      <c r="AD773" s="195"/>
      <c r="AE773" s="195"/>
    </row>
    <row r="774" spans="2:41">
      <c r="H774" s="196"/>
      <c r="I774" s="196"/>
      <c r="J774" s="196"/>
      <c r="V774" s="17"/>
      <c r="AC774" s="195"/>
      <c r="AD774" s="195"/>
      <c r="AE774" s="195"/>
    </row>
    <row r="775" spans="2:41">
      <c r="V775" s="17"/>
    </row>
    <row r="776" spans="2:41">
      <c r="V776" s="17"/>
    </row>
    <row r="777" spans="2:41" ht="23.25">
      <c r="B777" s="22" t="s">
        <v>70</v>
      </c>
      <c r="V777" s="17"/>
      <c r="X777" s="22" t="s">
        <v>70</v>
      </c>
    </row>
    <row r="778" spans="2:41" ht="23.25">
      <c r="B778" s="23" t="s">
        <v>32</v>
      </c>
      <c r="C778" s="20">
        <f>IF(X735="PAGADO",0,Y740)</f>
        <v>0</v>
      </c>
      <c r="E778" s="197" t="s">
        <v>543</v>
      </c>
      <c r="F778" s="197"/>
      <c r="G778" s="197"/>
      <c r="H778" s="197"/>
      <c r="V778" s="17"/>
      <c r="X778" s="23" t="s">
        <v>32</v>
      </c>
      <c r="Y778" s="20">
        <f>IF(B778="PAGADO",0,C783)</f>
        <v>-180.06</v>
      </c>
      <c r="AA778" s="197" t="s">
        <v>20</v>
      </c>
      <c r="AB778" s="197"/>
      <c r="AC778" s="197"/>
      <c r="AD778" s="197"/>
    </row>
    <row r="779" spans="2:41">
      <c r="B779" s="1" t="s">
        <v>0</v>
      </c>
      <c r="C779" s="19">
        <f>H794</f>
        <v>180</v>
      </c>
      <c r="E779" s="2" t="s">
        <v>1</v>
      </c>
      <c r="F779" s="2" t="s">
        <v>2</v>
      </c>
      <c r="G779" s="2" t="s">
        <v>3</v>
      </c>
      <c r="H779" s="2" t="s">
        <v>4</v>
      </c>
      <c r="N779" s="2" t="s">
        <v>1</v>
      </c>
      <c r="O779" s="2" t="s">
        <v>5</v>
      </c>
      <c r="P779" s="2" t="s">
        <v>4</v>
      </c>
      <c r="Q779" s="2" t="s">
        <v>6</v>
      </c>
      <c r="R779" s="2" t="s">
        <v>7</v>
      </c>
      <c r="S779" s="3"/>
      <c r="V779" s="17"/>
      <c r="X779" s="1" t="s">
        <v>0</v>
      </c>
      <c r="Y779" s="19">
        <f>AD794</f>
        <v>0</v>
      </c>
      <c r="AA779" s="2" t="s">
        <v>1</v>
      </c>
      <c r="AB779" s="2" t="s">
        <v>2</v>
      </c>
      <c r="AC779" s="2" t="s">
        <v>3</v>
      </c>
      <c r="AD779" s="2" t="s">
        <v>4</v>
      </c>
      <c r="AJ779" s="2" t="s">
        <v>1</v>
      </c>
      <c r="AK779" s="2" t="s">
        <v>5</v>
      </c>
      <c r="AL779" s="2" t="s">
        <v>4</v>
      </c>
      <c r="AM779" s="2" t="s">
        <v>6</v>
      </c>
      <c r="AN779" s="2" t="s">
        <v>7</v>
      </c>
      <c r="AO779" s="3"/>
    </row>
    <row r="780" spans="2:41">
      <c r="C780" s="20"/>
      <c r="E780" s="4">
        <v>45181</v>
      </c>
      <c r="F780" s="3" t="s">
        <v>1461</v>
      </c>
      <c r="G780" s="3" t="s">
        <v>1462</v>
      </c>
      <c r="H780" s="5">
        <v>90</v>
      </c>
      <c r="N780" s="3"/>
      <c r="O780" s="3"/>
      <c r="P780" s="3"/>
      <c r="Q780" s="3"/>
      <c r="R780" s="18"/>
      <c r="S780" s="3"/>
      <c r="V780" s="17"/>
      <c r="Y780" s="2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" t="s">
        <v>24</v>
      </c>
      <c r="C781" s="19">
        <f>IF(C778&gt;0,C778+C779,C779)</f>
        <v>180</v>
      </c>
      <c r="E781" s="4">
        <v>45182</v>
      </c>
      <c r="F781" s="3" t="s">
        <v>1461</v>
      </c>
      <c r="G781" s="3" t="s">
        <v>1462</v>
      </c>
      <c r="H781" s="5">
        <v>90</v>
      </c>
      <c r="N781" s="3"/>
      <c r="O781" s="3"/>
      <c r="P781" s="3"/>
      <c r="Q781" s="3"/>
      <c r="R781" s="18"/>
      <c r="S781" s="3"/>
      <c r="V781" s="17"/>
      <c r="X781" s="1" t="s">
        <v>24</v>
      </c>
      <c r="Y781" s="19">
        <f>IF(Y778&gt;0,Y779+Y778,Y779)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" t="s">
        <v>9</v>
      </c>
      <c r="C782" s="20">
        <f>C805</f>
        <v>360.06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9</v>
      </c>
      <c r="Y782" s="20">
        <f>Y805</f>
        <v>180.06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6" t="s">
        <v>25</v>
      </c>
      <c r="C783" s="21">
        <f>C781-C782</f>
        <v>-180.06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 t="s">
        <v>8</v>
      </c>
      <c r="Y783" s="21">
        <f>Y781-Y782</f>
        <v>-180.06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ht="26.25">
      <c r="B784" s="198" t="str">
        <f>IF(C783&lt;0,"NO PAGAR","COBRAR")</f>
        <v>NO PAGAR</v>
      </c>
      <c r="C784" s="198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98" t="str">
        <f>IF(Y783&lt;0,"NO PAGAR","COBRAR")</f>
        <v>NO PAGAR</v>
      </c>
      <c r="Y784" s="19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90" t="s">
        <v>9</v>
      </c>
      <c r="C785" s="19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90" t="s">
        <v>9</v>
      </c>
      <c r="Y785" s="19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IF(C819&lt;0,"SALDO A FAVOR","SALDO ADELANTAD0'")</f>
        <v>SALDO ADELANTAD0'</v>
      </c>
      <c r="C786" s="10">
        <f>IF(Y735&lt;=0,Y735*-1)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IF(C783&lt;0,"SALDO ADELANTADO","SALDO A FAVOR'")</f>
        <v>SALDO ADELANTADO</v>
      </c>
      <c r="Y786" s="10">
        <f>IF(C783&lt;=0,C783*-1)</f>
        <v>180.06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R796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AN796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1509</v>
      </c>
      <c r="C794" s="10">
        <f>S804</f>
        <v>360.06</v>
      </c>
      <c r="E794" s="192" t="s">
        <v>7</v>
      </c>
      <c r="F794" s="193"/>
      <c r="G794" s="194"/>
      <c r="H794" s="5">
        <f>SUM(H780:H793)</f>
        <v>180</v>
      </c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92" t="s">
        <v>7</v>
      </c>
      <c r="AB794" s="193"/>
      <c r="AC794" s="194"/>
      <c r="AD794" s="5">
        <f>SUM(AD780:AD793)</f>
        <v>0</v>
      </c>
      <c r="AJ794" s="3"/>
      <c r="AK794" s="3"/>
      <c r="AL794" s="3"/>
      <c r="AM794" s="3"/>
      <c r="AN794" s="18"/>
      <c r="AO794" s="3"/>
    </row>
    <row r="795" spans="2:41">
      <c r="B795" s="12"/>
      <c r="C795" s="10"/>
      <c r="E795" s="13"/>
      <c r="F795" s="13"/>
      <c r="G795" s="13"/>
      <c r="N795" s="3"/>
      <c r="O795" s="3"/>
      <c r="P795" s="3"/>
      <c r="Q795" s="3"/>
      <c r="R795" s="18"/>
      <c r="S795" s="3"/>
      <c r="V795" s="17"/>
      <c r="X795" s="12"/>
      <c r="Y795" s="10"/>
      <c r="AA795" s="13"/>
      <c r="AB795" s="13"/>
      <c r="AC795" s="13"/>
      <c r="AJ795" s="3"/>
      <c r="AK795" s="3"/>
      <c r="AL795" s="3"/>
      <c r="AM795" s="3"/>
      <c r="AN795" s="18"/>
      <c r="AO795" s="3"/>
    </row>
    <row r="796" spans="2:41">
      <c r="B796" s="12"/>
      <c r="C796" s="10"/>
      <c r="N796" s="192" t="s">
        <v>7</v>
      </c>
      <c r="O796" s="193"/>
      <c r="P796" s="193"/>
      <c r="Q796" s="194"/>
      <c r="R796" s="18">
        <f>SUM(R780:R795)</f>
        <v>0</v>
      </c>
      <c r="S796" s="3"/>
      <c r="V796" s="17"/>
      <c r="X796" s="12"/>
      <c r="Y796" s="10"/>
      <c r="AJ796" s="192" t="s">
        <v>7</v>
      </c>
      <c r="AK796" s="193"/>
      <c r="AL796" s="193"/>
      <c r="AM796" s="194"/>
      <c r="AN796" s="18">
        <f>SUM(AN780:AN795)</f>
        <v>0</v>
      </c>
      <c r="AO796" s="3"/>
    </row>
    <row r="797" spans="2:41">
      <c r="B797" s="12"/>
      <c r="C797" s="10"/>
      <c r="N797" s="125" t="s">
        <v>464</v>
      </c>
      <c r="O797" s="126">
        <v>45191.009016199998</v>
      </c>
      <c r="P797" s="125" t="s">
        <v>1467</v>
      </c>
      <c r="Q797" s="125" t="s">
        <v>474</v>
      </c>
      <c r="R797" s="127">
        <v>37.146000000000001</v>
      </c>
      <c r="S797" s="127">
        <v>65.010000000000005</v>
      </c>
      <c r="T797" s="128" t="s">
        <v>148</v>
      </c>
      <c r="V797" s="17"/>
      <c r="X797" s="12"/>
      <c r="Y797" s="10"/>
    </row>
    <row r="798" spans="2:41">
      <c r="B798" s="12"/>
      <c r="C798" s="10"/>
      <c r="N798" s="125" t="s">
        <v>464</v>
      </c>
      <c r="O798" s="126">
        <v>45186.723599539997</v>
      </c>
      <c r="P798" s="125" t="s">
        <v>1468</v>
      </c>
      <c r="Q798" s="125" t="s">
        <v>474</v>
      </c>
      <c r="R798" s="127">
        <v>16.018000000000001</v>
      </c>
      <c r="S798" s="127">
        <v>28.03</v>
      </c>
      <c r="T798" s="128" t="s">
        <v>148</v>
      </c>
      <c r="V798" s="17"/>
      <c r="X798" s="12"/>
      <c r="Y798" s="10"/>
    </row>
    <row r="799" spans="2:41">
      <c r="B799" s="12"/>
      <c r="C799" s="10"/>
      <c r="E799" s="14"/>
      <c r="N799" s="125" t="s">
        <v>464</v>
      </c>
      <c r="O799" s="126">
        <v>45188.804201389998</v>
      </c>
      <c r="P799" s="125" t="s">
        <v>1469</v>
      </c>
      <c r="Q799" s="125" t="s">
        <v>474</v>
      </c>
      <c r="R799" s="127">
        <v>30.292999999999999</v>
      </c>
      <c r="S799" s="127">
        <v>53.01</v>
      </c>
      <c r="T799" s="128" t="s">
        <v>148</v>
      </c>
      <c r="V799" s="17"/>
      <c r="X799" s="12"/>
      <c r="Y799" s="10"/>
      <c r="AA799" s="14"/>
    </row>
    <row r="800" spans="2:41">
      <c r="B800" s="12"/>
      <c r="C800" s="10"/>
      <c r="N800" s="125" t="s">
        <v>464</v>
      </c>
      <c r="O800" s="126">
        <v>45189.760578699999</v>
      </c>
      <c r="P800" s="125" t="s">
        <v>1470</v>
      </c>
      <c r="Q800" s="125" t="s">
        <v>474</v>
      </c>
      <c r="R800" s="127">
        <v>25.141999999999999</v>
      </c>
      <c r="S800" s="127">
        <v>44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45194.749953699997</v>
      </c>
      <c r="P801" s="125" t="s">
        <v>1471</v>
      </c>
      <c r="Q801" s="125" t="s">
        <v>474</v>
      </c>
      <c r="R801" s="127">
        <v>25.431999999999999</v>
      </c>
      <c r="S801" s="127">
        <v>44.51</v>
      </c>
      <c r="T801" s="128" t="s">
        <v>148</v>
      </c>
      <c r="V801" s="17"/>
      <c r="X801" s="12"/>
      <c r="Y801" s="10"/>
    </row>
    <row r="802" spans="1:43">
      <c r="B802" s="12"/>
      <c r="C802" s="10"/>
      <c r="N802" s="125" t="s">
        <v>464</v>
      </c>
      <c r="O802" s="126">
        <v>45198.162592590001</v>
      </c>
      <c r="P802" s="125" t="s">
        <v>1472</v>
      </c>
      <c r="Q802" s="125" t="s">
        <v>474</v>
      </c>
      <c r="R802" s="127">
        <v>34.856000000000002</v>
      </c>
      <c r="S802" s="127">
        <v>61</v>
      </c>
      <c r="T802" s="128" t="s">
        <v>148</v>
      </c>
      <c r="V802" s="17"/>
      <c r="X802" s="12"/>
      <c r="Y802" s="10"/>
    </row>
    <row r="803" spans="1:43">
      <c r="B803" s="12"/>
      <c r="C803" s="10"/>
      <c r="N803" s="125" t="s">
        <v>464</v>
      </c>
      <c r="O803" s="126">
        <v>45199.756840280003</v>
      </c>
      <c r="P803" s="125" t="s">
        <v>1473</v>
      </c>
      <c r="Q803" s="125" t="s">
        <v>474</v>
      </c>
      <c r="R803" s="127">
        <v>36.857999999999997</v>
      </c>
      <c r="S803" s="127">
        <v>64.5</v>
      </c>
      <c r="T803" s="128" t="s">
        <v>148</v>
      </c>
      <c r="V803" s="17"/>
      <c r="X803" s="12"/>
      <c r="Y803" s="10"/>
    </row>
    <row r="804" spans="1:43">
      <c r="B804" s="11"/>
      <c r="C804" s="10"/>
      <c r="S804" s="187">
        <f>SUM(S797:S803)</f>
        <v>360.06</v>
      </c>
      <c r="V804" s="17"/>
      <c r="X804" s="11"/>
      <c r="Y804" s="10"/>
    </row>
    <row r="805" spans="1:43">
      <c r="B805" s="15" t="s">
        <v>18</v>
      </c>
      <c r="C805" s="16">
        <f>SUM(C786:C804)</f>
        <v>360.06</v>
      </c>
      <c r="V805" s="17"/>
      <c r="X805" s="15" t="s">
        <v>18</v>
      </c>
      <c r="Y805" s="16">
        <f>SUM(Y786:Y804)</f>
        <v>180.06</v>
      </c>
    </row>
    <row r="806" spans="1:43">
      <c r="D806" t="s">
        <v>22</v>
      </c>
      <c r="E806" t="s">
        <v>21</v>
      </c>
      <c r="V806" s="17"/>
      <c r="Z806" t="s">
        <v>22</v>
      </c>
      <c r="AA806" t="s">
        <v>21</v>
      </c>
    </row>
    <row r="807" spans="1:43">
      <c r="E807" s="1" t="s">
        <v>19</v>
      </c>
      <c r="V807" s="17"/>
      <c r="AA807" s="1" t="s">
        <v>19</v>
      </c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2:41">
      <c r="V817" s="17"/>
    </row>
    <row r="818" spans="2:41">
      <c r="H818" s="196" t="s">
        <v>30</v>
      </c>
      <c r="I818" s="196"/>
      <c r="J818" s="196"/>
      <c r="V818" s="17"/>
      <c r="AA818" s="196" t="s">
        <v>31</v>
      </c>
      <c r="AB818" s="196"/>
      <c r="AC818" s="196"/>
    </row>
    <row r="819" spans="2:41">
      <c r="H819" s="196"/>
      <c r="I819" s="196"/>
      <c r="J819" s="196"/>
      <c r="V819" s="17"/>
      <c r="AA819" s="196"/>
      <c r="AB819" s="196"/>
      <c r="AC819" s="196"/>
    </row>
    <row r="820" spans="2:41">
      <c r="V820" s="17"/>
    </row>
    <row r="821" spans="2:41">
      <c r="V821" s="17"/>
    </row>
    <row r="822" spans="2:41" ht="23.25">
      <c r="B822" s="24" t="s">
        <v>70</v>
      </c>
      <c r="V822" s="17"/>
      <c r="X822" s="22" t="s">
        <v>70</v>
      </c>
    </row>
    <row r="823" spans="2:41" ht="23.25">
      <c r="B823" s="23" t="s">
        <v>32</v>
      </c>
      <c r="C823" s="20">
        <f>IF(X778="PAGADO",0,C783)</f>
        <v>-180.06</v>
      </c>
      <c r="E823" s="197" t="s">
        <v>20</v>
      </c>
      <c r="F823" s="197"/>
      <c r="G823" s="197"/>
      <c r="H823" s="197"/>
      <c r="V823" s="17"/>
      <c r="X823" s="23" t="s">
        <v>32</v>
      </c>
      <c r="Y823" s="20">
        <f>IF(B1623="PAGADO",0,C828)</f>
        <v>-180.06</v>
      </c>
      <c r="AA823" s="197" t="s">
        <v>20</v>
      </c>
      <c r="AB823" s="197"/>
      <c r="AC823" s="197"/>
      <c r="AD823" s="197"/>
    </row>
    <row r="824" spans="2:41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24</v>
      </c>
      <c r="C826" s="19">
        <f>IF(C823&gt;0,C823+C824,C824)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IF(Y823&gt;0,Y823+Y824,Y824)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9</v>
      </c>
      <c r="C827" s="20">
        <f>C851</f>
        <v>180.06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Y851</f>
        <v>180.06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6" t="s">
        <v>26</v>
      </c>
      <c r="C828" s="21">
        <f>C826-C827</f>
        <v>-180.06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27</v>
      </c>
      <c r="Y828" s="21">
        <f>Y826-Y827</f>
        <v>-180.06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3.25">
      <c r="B829" s="6"/>
      <c r="C829" s="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9" t="str">
        <f>IF(Y828&lt;0,"NO PAGAR","COBRAR'")</f>
        <v>NO PAGAR</v>
      </c>
      <c r="Y829" s="19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3.25">
      <c r="B830" s="199" t="str">
        <f>IF(C828&lt;0,"NO PAGAR","COBRAR'")</f>
        <v>NO PAGAR</v>
      </c>
      <c r="C830" s="199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/>
      <c r="Y830" s="8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90" t="s">
        <v>9</v>
      </c>
      <c r="C831" s="191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0" t="s">
        <v>9</v>
      </c>
      <c r="Y831" s="191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IF(Y783&lt;0,"SALDO ADELANTADO","SALDO A FAVOR '")</f>
        <v>SALDO ADELANTADO</v>
      </c>
      <c r="C832" s="10">
        <f>IF(Y783&lt;=0,Y783*-1)</f>
        <v>180.06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IF(C828&lt;0,"SALDO ADELANTADO","SALDO A FAVOR'")</f>
        <v>SALDO ADELANTADO</v>
      </c>
      <c r="Y832" s="10">
        <f>IF(C828&lt;=0,C828*-1)</f>
        <v>180.06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R841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AN841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192" t="s">
        <v>7</v>
      </c>
      <c r="F839" s="193"/>
      <c r="G839" s="194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192" t="s">
        <v>7</v>
      </c>
      <c r="AB839" s="193"/>
      <c r="AC839" s="194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>
      <c r="B841" s="12"/>
      <c r="C841" s="10"/>
      <c r="N841" s="192" t="s">
        <v>7</v>
      </c>
      <c r="O841" s="193"/>
      <c r="P841" s="193"/>
      <c r="Q841" s="194"/>
      <c r="R841" s="18">
        <f>SUM(R825:R840)</f>
        <v>0</v>
      </c>
      <c r="S841" s="3"/>
      <c r="V841" s="17"/>
      <c r="X841" s="12"/>
      <c r="Y841" s="10"/>
      <c r="AJ841" s="192" t="s">
        <v>7</v>
      </c>
      <c r="AK841" s="193"/>
      <c r="AL841" s="193"/>
      <c r="AM841" s="194"/>
      <c r="AN841" s="18">
        <f>SUM(AN825:AN840)</f>
        <v>0</v>
      </c>
      <c r="AO841" s="3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E844" s="14"/>
      <c r="V844" s="17"/>
      <c r="X844" s="12"/>
      <c r="Y844" s="10"/>
      <c r="AA844" s="14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1"/>
      <c r="C850" s="10"/>
      <c r="V850" s="17"/>
      <c r="X850" s="11"/>
      <c r="Y850" s="10"/>
    </row>
    <row r="851" spans="2:27">
      <c r="B851" s="15" t="s">
        <v>18</v>
      </c>
      <c r="C851" s="16">
        <f>SUM(C832:C850)</f>
        <v>180.06</v>
      </c>
      <c r="D851" t="s">
        <v>22</v>
      </c>
      <c r="E851" t="s">
        <v>21</v>
      </c>
      <c r="V851" s="17"/>
      <c r="X851" s="15" t="s">
        <v>18</v>
      </c>
      <c r="Y851" s="16">
        <f>SUM(Y832:Y850)</f>
        <v>180.06</v>
      </c>
      <c r="Z851" t="s">
        <v>22</v>
      </c>
      <c r="AA851" t="s">
        <v>21</v>
      </c>
    </row>
    <row r="852" spans="2:27">
      <c r="E852" s="1" t="s">
        <v>19</v>
      </c>
      <c r="V852" s="17"/>
      <c r="AA852" s="1" t="s">
        <v>19</v>
      </c>
    </row>
    <row r="853" spans="2:27">
      <c r="V853" s="17"/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  <c r="AC866" s="195" t="s">
        <v>29</v>
      </c>
      <c r="AD866" s="195"/>
      <c r="AE866" s="195"/>
    </row>
    <row r="867" spans="2:41">
      <c r="H867" s="196" t="s">
        <v>28</v>
      </c>
      <c r="I867" s="196"/>
      <c r="J867" s="196"/>
      <c r="V867" s="17"/>
      <c r="AC867" s="195"/>
      <c r="AD867" s="195"/>
      <c r="AE867" s="195"/>
    </row>
    <row r="868" spans="2:41">
      <c r="H868" s="196"/>
      <c r="I868" s="196"/>
      <c r="J868" s="196"/>
      <c r="V868" s="17"/>
      <c r="AC868" s="195"/>
      <c r="AD868" s="195"/>
      <c r="AE868" s="195"/>
    </row>
    <row r="869" spans="2:41">
      <c r="V869" s="17"/>
    </row>
    <row r="870" spans="2:41">
      <c r="V870" s="17"/>
    </row>
    <row r="871" spans="2:41" ht="23.25">
      <c r="B871" s="22" t="s">
        <v>71</v>
      </c>
      <c r="V871" s="17"/>
      <c r="X871" s="22" t="s">
        <v>71</v>
      </c>
    </row>
    <row r="872" spans="2:41" ht="23.25">
      <c r="B872" s="23" t="s">
        <v>32</v>
      </c>
      <c r="C872" s="20">
        <f>IF(X823="PAGADO",0,Y828)</f>
        <v>-180.06</v>
      </c>
      <c r="E872" s="197" t="s">
        <v>20</v>
      </c>
      <c r="F872" s="197"/>
      <c r="G872" s="197"/>
      <c r="H872" s="197"/>
      <c r="V872" s="17"/>
      <c r="X872" s="23" t="s">
        <v>32</v>
      </c>
      <c r="Y872" s="20">
        <f>IF(B872="PAGADO",0,C877)</f>
        <v>-180.06</v>
      </c>
      <c r="AA872" s="197" t="s">
        <v>20</v>
      </c>
      <c r="AB872" s="197"/>
      <c r="AC872" s="197"/>
      <c r="AD872" s="197"/>
    </row>
    <row r="873" spans="2:41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2:41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IF(Y872&gt;0,Y873+Y872,Y873)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" t="s">
        <v>9</v>
      </c>
      <c r="C876" s="20">
        <f>C899</f>
        <v>180.06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Y899</f>
        <v>180.06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6" t="s">
        <v>25</v>
      </c>
      <c r="C877" s="21">
        <f>C875-C876</f>
        <v>-180.06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8</v>
      </c>
      <c r="Y877" s="21">
        <f>Y875-Y876</f>
        <v>-180.06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ht="26.25">
      <c r="B878" s="198" t="str">
        <f>IF(C877&lt;0,"NO PAGAR","COBRAR")</f>
        <v>NO PAGAR</v>
      </c>
      <c r="C878" s="198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98" t="str">
        <f>IF(Y877&lt;0,"NO PAGAR","COBRAR")</f>
        <v>NO PAGAR</v>
      </c>
      <c r="Y878" s="198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90" t="s">
        <v>9</v>
      </c>
      <c r="C879" s="191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90" t="s">
        <v>9</v>
      </c>
      <c r="Y879" s="191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9" t="str">
        <f>IF(C913&lt;0,"SALDO A FAVOR","SALDO ADELANTAD0'")</f>
        <v>SALDO ADELANTAD0'</v>
      </c>
      <c r="C880" s="10">
        <f>IF(Y828&lt;=0,Y828*-1)</f>
        <v>180.06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9" t="str">
        <f>IF(C877&lt;0,"SALDO ADELANTADO","SALDO A FAVOR'")</f>
        <v>SALDO ADELANTADO</v>
      </c>
      <c r="Y880" s="10">
        <f>IF(C877&lt;=0,C877*-1)</f>
        <v>180.06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10</v>
      </c>
      <c r="C881" s="10">
        <f>R890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10</v>
      </c>
      <c r="Y881" s="10">
        <f>AN890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11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11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12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12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13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13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14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15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15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16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16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17</v>
      </c>
      <c r="C888" s="10"/>
      <c r="E888" s="192" t="s">
        <v>7</v>
      </c>
      <c r="F888" s="193"/>
      <c r="G888" s="194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17</v>
      </c>
      <c r="Y888" s="10"/>
      <c r="AA888" s="192" t="s">
        <v>7</v>
      </c>
      <c r="AB888" s="193"/>
      <c r="AC888" s="194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>
      <c r="B889" s="12"/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2"/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>
      <c r="B890" s="12"/>
      <c r="C890" s="10"/>
      <c r="N890" s="192" t="s">
        <v>7</v>
      </c>
      <c r="O890" s="193"/>
      <c r="P890" s="193"/>
      <c r="Q890" s="194"/>
      <c r="R890" s="18">
        <f>SUM(R874:R889)</f>
        <v>0</v>
      </c>
      <c r="S890" s="3"/>
      <c r="V890" s="17"/>
      <c r="X890" s="12"/>
      <c r="Y890" s="10"/>
      <c r="AJ890" s="192" t="s">
        <v>7</v>
      </c>
      <c r="AK890" s="193"/>
      <c r="AL890" s="193"/>
      <c r="AM890" s="194"/>
      <c r="AN890" s="18">
        <f>SUM(AN874:AN889)</f>
        <v>0</v>
      </c>
      <c r="AO890" s="3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1"/>
      <c r="C898" s="10"/>
      <c r="V898" s="17"/>
      <c r="X898" s="11"/>
      <c r="Y898" s="10"/>
    </row>
    <row r="899" spans="1:43">
      <c r="B899" s="15" t="s">
        <v>18</v>
      </c>
      <c r="C899" s="16">
        <f>SUM(C880:C898)</f>
        <v>180.06</v>
      </c>
      <c r="V899" s="17"/>
      <c r="X899" s="15" t="s">
        <v>18</v>
      </c>
      <c r="Y899" s="16">
        <f>SUM(Y880:Y898)</f>
        <v>180.06</v>
      </c>
    </row>
    <row r="900" spans="1:43">
      <c r="D900" t="s">
        <v>22</v>
      </c>
      <c r="E900" t="s">
        <v>21</v>
      </c>
      <c r="V900" s="17"/>
      <c r="Z900" t="s">
        <v>22</v>
      </c>
      <c r="AA900" t="s">
        <v>21</v>
      </c>
    </row>
    <row r="901" spans="1:43">
      <c r="E901" s="1" t="s">
        <v>19</v>
      </c>
      <c r="V901" s="17"/>
      <c r="AA901" s="1" t="s">
        <v>19</v>
      </c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V911" s="17"/>
    </row>
    <row r="912" spans="1:43">
      <c r="H912" s="196" t="s">
        <v>30</v>
      </c>
      <c r="I912" s="196"/>
      <c r="J912" s="196"/>
      <c r="V912" s="17"/>
      <c r="AA912" s="196" t="s">
        <v>31</v>
      </c>
      <c r="AB912" s="196"/>
      <c r="AC912" s="196"/>
    </row>
    <row r="913" spans="2:41">
      <c r="H913" s="196"/>
      <c r="I913" s="196"/>
      <c r="J913" s="196"/>
      <c r="V913" s="17"/>
      <c r="AA913" s="196"/>
      <c r="AB913" s="196"/>
      <c r="AC913" s="196"/>
    </row>
    <row r="914" spans="2:41">
      <c r="V914" s="17"/>
    </row>
    <row r="915" spans="2:41">
      <c r="V915" s="17"/>
    </row>
    <row r="916" spans="2:41" ht="23.25">
      <c r="B916" s="24" t="s">
        <v>73</v>
      </c>
      <c r="V916" s="17"/>
      <c r="X916" s="22" t="s">
        <v>71</v>
      </c>
    </row>
    <row r="917" spans="2:41" ht="23.25">
      <c r="B917" s="23" t="s">
        <v>32</v>
      </c>
      <c r="C917" s="20">
        <f>IF(X872="PAGADO",0,C877)</f>
        <v>-180.06</v>
      </c>
      <c r="E917" s="197" t="s">
        <v>20</v>
      </c>
      <c r="F917" s="197"/>
      <c r="G917" s="197"/>
      <c r="H917" s="197"/>
      <c r="V917" s="17"/>
      <c r="X917" s="23" t="s">
        <v>32</v>
      </c>
      <c r="Y917" s="20">
        <f>IF(B1717="PAGADO",0,C922)</f>
        <v>-180.06</v>
      </c>
      <c r="AA917" s="197" t="s">
        <v>20</v>
      </c>
      <c r="AB917" s="197"/>
      <c r="AC917" s="197"/>
      <c r="AD917" s="197"/>
    </row>
    <row r="918" spans="2:41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24</v>
      </c>
      <c r="C920" s="19">
        <f>IF(C917&gt;0,C917+C918,C918)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IF(Y917&gt;0,Y917+Y918,Y918)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9</v>
      </c>
      <c r="C921" s="20">
        <f>C945</f>
        <v>180.06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Y945</f>
        <v>180.06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6" t="s">
        <v>26</v>
      </c>
      <c r="C922" s="21">
        <f>C920-C921</f>
        <v>-180.06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27</v>
      </c>
      <c r="Y922" s="21">
        <f>Y920-Y921</f>
        <v>-180.06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6"/>
      <c r="C923" s="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9" t="str">
        <f>IF(Y922&lt;0,"NO PAGAR","COBRAR'")</f>
        <v>NO PAGAR</v>
      </c>
      <c r="Y923" s="199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199" t="str">
        <f>IF(C922&lt;0,"NO PAGAR","COBRAR'")</f>
        <v>NO PAGAR</v>
      </c>
      <c r="C924" s="19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/>
      <c r="Y924" s="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90" t="s">
        <v>9</v>
      </c>
      <c r="C925" s="19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0" t="s">
        <v>9</v>
      </c>
      <c r="Y925" s="191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IF(Y877&lt;0,"SALDO ADELANTADO","SALDO A FAVOR '")</f>
        <v>SALDO ADELANTADO</v>
      </c>
      <c r="C926" s="10">
        <f>IF(Y877&lt;=0,Y877*-1)</f>
        <v>180.06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IF(C922&lt;0,"SALDO ADELANTADO","SALDO A FAVOR'")</f>
        <v>SALDO ADELANTADO</v>
      </c>
      <c r="Y926" s="10">
        <f>IF(C922&lt;=0,C922*-1)</f>
        <v>180.06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R935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AN935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192" t="s">
        <v>7</v>
      </c>
      <c r="F933" s="193"/>
      <c r="G933" s="194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192" t="s">
        <v>7</v>
      </c>
      <c r="AB933" s="193"/>
      <c r="AC933" s="194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>
      <c r="B935" s="12"/>
      <c r="C935" s="10"/>
      <c r="N935" s="192" t="s">
        <v>7</v>
      </c>
      <c r="O935" s="193"/>
      <c r="P935" s="193"/>
      <c r="Q935" s="194"/>
      <c r="R935" s="18">
        <f>SUM(R919:R934)</f>
        <v>0</v>
      </c>
      <c r="S935" s="3"/>
      <c r="V935" s="17"/>
      <c r="X935" s="12"/>
      <c r="Y935" s="10"/>
      <c r="AJ935" s="192" t="s">
        <v>7</v>
      </c>
      <c r="AK935" s="193"/>
      <c r="AL935" s="193"/>
      <c r="AM935" s="194"/>
      <c r="AN935" s="18">
        <f>SUM(AN919:AN934)</f>
        <v>0</v>
      </c>
      <c r="AO935" s="3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E938" s="14"/>
      <c r="V938" s="17"/>
      <c r="X938" s="12"/>
      <c r="Y938" s="10"/>
      <c r="AA938" s="14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2:31">
      <c r="B945" s="15" t="s">
        <v>18</v>
      </c>
      <c r="C945" s="16">
        <f>SUM(C926:C944)</f>
        <v>180.06</v>
      </c>
      <c r="D945" t="s">
        <v>22</v>
      </c>
      <c r="E945" t="s">
        <v>21</v>
      </c>
      <c r="V945" s="17"/>
      <c r="X945" s="15" t="s">
        <v>18</v>
      </c>
      <c r="Y945" s="16">
        <f>SUM(Y926:Y944)</f>
        <v>180.06</v>
      </c>
      <c r="Z945" t="s">
        <v>22</v>
      </c>
      <c r="AA945" t="s">
        <v>21</v>
      </c>
    </row>
    <row r="946" spans="2:31">
      <c r="E946" s="1" t="s">
        <v>19</v>
      </c>
      <c r="V946" s="17"/>
      <c r="AA946" s="1" t="s">
        <v>19</v>
      </c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  <c r="AC959" s="195" t="s">
        <v>29</v>
      </c>
      <c r="AD959" s="195"/>
      <c r="AE959" s="195"/>
    </row>
    <row r="960" spans="2:31">
      <c r="H960" s="196" t="s">
        <v>28</v>
      </c>
      <c r="I960" s="196"/>
      <c r="J960" s="196"/>
      <c r="V960" s="17"/>
      <c r="AC960" s="195"/>
      <c r="AD960" s="195"/>
      <c r="AE960" s="195"/>
    </row>
    <row r="961" spans="2:41">
      <c r="H961" s="196"/>
      <c r="I961" s="196"/>
      <c r="J961" s="196"/>
      <c r="V961" s="17"/>
      <c r="AC961" s="195"/>
      <c r="AD961" s="195"/>
      <c r="AE961" s="195"/>
    </row>
    <row r="962" spans="2:41">
      <c r="V962" s="17"/>
    </row>
    <row r="963" spans="2:41">
      <c r="V963" s="17"/>
    </row>
    <row r="964" spans="2:41" ht="23.25">
      <c r="B964" s="22" t="s">
        <v>72</v>
      </c>
      <c r="V964" s="17"/>
      <c r="X964" s="22" t="s">
        <v>74</v>
      </c>
    </row>
    <row r="965" spans="2:41" ht="23.25">
      <c r="B965" s="23" t="s">
        <v>32</v>
      </c>
      <c r="C965" s="20">
        <f>IF(X917="PAGADO",0,Y922)</f>
        <v>-180.06</v>
      </c>
      <c r="E965" s="197" t="s">
        <v>20</v>
      </c>
      <c r="F965" s="197"/>
      <c r="G965" s="197"/>
      <c r="H965" s="197"/>
      <c r="V965" s="17"/>
      <c r="X965" s="23" t="s">
        <v>32</v>
      </c>
      <c r="Y965" s="20">
        <f>IF(B965="PAGADO",0,C970)</f>
        <v>-180.06</v>
      </c>
      <c r="AA965" s="197" t="s">
        <v>20</v>
      </c>
      <c r="AB965" s="197"/>
      <c r="AC965" s="197"/>
      <c r="AD965" s="197"/>
    </row>
    <row r="966" spans="2:41">
      <c r="B966" s="1" t="s">
        <v>0</v>
      </c>
      <c r="C966" s="19">
        <f>H981</f>
        <v>0</v>
      </c>
      <c r="E966" s="2" t="s">
        <v>1</v>
      </c>
      <c r="F966" s="2" t="s">
        <v>2</v>
      </c>
      <c r="G966" s="2" t="s">
        <v>3</v>
      </c>
      <c r="H966" s="2" t="s">
        <v>4</v>
      </c>
      <c r="N966" s="2" t="s">
        <v>1</v>
      </c>
      <c r="O966" s="2" t="s">
        <v>5</v>
      </c>
      <c r="P966" s="2" t="s">
        <v>4</v>
      </c>
      <c r="Q966" s="2" t="s">
        <v>6</v>
      </c>
      <c r="R966" s="2" t="s">
        <v>7</v>
      </c>
      <c r="S966" s="3"/>
      <c r="V966" s="17"/>
      <c r="X966" s="1" t="s">
        <v>0</v>
      </c>
      <c r="Y966" s="19">
        <f>AD981</f>
        <v>0</v>
      </c>
      <c r="AA966" s="2" t="s">
        <v>1</v>
      </c>
      <c r="AB966" s="2" t="s">
        <v>2</v>
      </c>
      <c r="AC966" s="2" t="s">
        <v>3</v>
      </c>
      <c r="AD966" s="2" t="s">
        <v>4</v>
      </c>
      <c r="AJ966" s="2" t="s">
        <v>1</v>
      </c>
      <c r="AK966" s="2" t="s">
        <v>5</v>
      </c>
      <c r="AL966" s="2" t="s">
        <v>4</v>
      </c>
      <c r="AM966" s="2" t="s">
        <v>6</v>
      </c>
      <c r="AN966" s="2" t="s">
        <v>7</v>
      </c>
      <c r="AO966" s="3"/>
    </row>
    <row r="967" spans="2:41">
      <c r="C967" s="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Y967" s="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24</v>
      </c>
      <c r="C968" s="19">
        <f>IF(C965&gt;0,C965+C966,C966)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24</v>
      </c>
      <c r="Y968" s="19">
        <f>IF(Y965&gt;0,Y965+Y966,Y966)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9</v>
      </c>
      <c r="C969" s="20">
        <f>C992</f>
        <v>180.06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9</v>
      </c>
      <c r="Y969" s="20">
        <f>Y992</f>
        <v>180.06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6" t="s">
        <v>25</v>
      </c>
      <c r="C970" s="21">
        <f>C968-C969</f>
        <v>-180.06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 t="s">
        <v>8</v>
      </c>
      <c r="Y970" s="21">
        <f>Y968-Y969</f>
        <v>-180.06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6.25">
      <c r="B971" s="198" t="str">
        <f>IF(C970&lt;0,"NO PAGAR","COBRAR")</f>
        <v>NO PAGAR</v>
      </c>
      <c r="C971" s="198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98" t="str">
        <f>IF(Y970&lt;0,"NO PAGAR","COBRAR")</f>
        <v>NO PAGAR</v>
      </c>
      <c r="Y971" s="19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90" t="s">
        <v>9</v>
      </c>
      <c r="C972" s="19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90" t="s">
        <v>9</v>
      </c>
      <c r="Y972" s="19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IF(C1006&lt;0,"SALDO A FAVOR","SALDO ADELANTAD0'")</f>
        <v>SALDO ADELANTAD0'</v>
      </c>
      <c r="C973" s="10">
        <f>IF(Y917&lt;=0,Y917*-1)</f>
        <v>180.06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IF(C970&lt;0,"SALDO ADELANTADO","SALDO A FAVOR'")</f>
        <v>SALDO ADELANTADO</v>
      </c>
      <c r="Y973" s="10">
        <f>IF(C970&lt;=0,C970*-1)</f>
        <v>180.06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R983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AN983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92" t="s">
        <v>7</v>
      </c>
      <c r="F981" s="193"/>
      <c r="G981" s="194"/>
      <c r="H981" s="5">
        <f>SUM(H967:H980)</f>
        <v>0</v>
      </c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92" t="s">
        <v>7</v>
      </c>
      <c r="AB981" s="193"/>
      <c r="AC981" s="194"/>
      <c r="AD981" s="5">
        <f>SUM(AD967:AD980)</f>
        <v>0</v>
      </c>
      <c r="AJ981" s="3"/>
      <c r="AK981" s="3"/>
      <c r="AL981" s="3"/>
      <c r="AM981" s="3"/>
      <c r="AN981" s="18"/>
      <c r="AO981" s="3"/>
    </row>
    <row r="982" spans="2:41">
      <c r="B982" s="12"/>
      <c r="C982" s="10"/>
      <c r="E982" s="13"/>
      <c r="F982" s="13"/>
      <c r="G982" s="13"/>
      <c r="N982" s="3"/>
      <c r="O982" s="3"/>
      <c r="P982" s="3"/>
      <c r="Q982" s="3"/>
      <c r="R982" s="18"/>
      <c r="S982" s="3"/>
      <c r="V982" s="17"/>
      <c r="X982" s="12"/>
      <c r="Y982" s="10"/>
      <c r="AA982" s="13"/>
      <c r="AB982" s="13"/>
      <c r="AC982" s="13"/>
      <c r="AJ982" s="3"/>
      <c r="AK982" s="3"/>
      <c r="AL982" s="3"/>
      <c r="AM982" s="3"/>
      <c r="AN982" s="18"/>
      <c r="AO982" s="3"/>
    </row>
    <row r="983" spans="2:41">
      <c r="B983" s="12"/>
      <c r="C983" s="10"/>
      <c r="N983" s="192" t="s">
        <v>7</v>
      </c>
      <c r="O983" s="193"/>
      <c r="P983" s="193"/>
      <c r="Q983" s="194"/>
      <c r="R983" s="18">
        <f>SUM(R967:R982)</f>
        <v>0</v>
      </c>
      <c r="S983" s="3"/>
      <c r="V983" s="17"/>
      <c r="X983" s="12"/>
      <c r="Y983" s="10"/>
      <c r="AJ983" s="192" t="s">
        <v>7</v>
      </c>
      <c r="AK983" s="193"/>
      <c r="AL983" s="193"/>
      <c r="AM983" s="194"/>
      <c r="AN983" s="18">
        <f>SUM(AN967:AN982)</f>
        <v>0</v>
      </c>
      <c r="AO983" s="3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E986" s="14"/>
      <c r="V986" s="17"/>
      <c r="X986" s="12"/>
      <c r="Y986" s="10"/>
      <c r="AA986" s="14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180.06</v>
      </c>
      <c r="V992" s="17"/>
      <c r="X992" s="15" t="s">
        <v>18</v>
      </c>
      <c r="Y992" s="16">
        <f>SUM(Y973:Y991)</f>
        <v>180.06</v>
      </c>
    </row>
    <row r="993" spans="1:43">
      <c r="D993" t="s">
        <v>22</v>
      </c>
      <c r="E993" t="s">
        <v>21</v>
      </c>
      <c r="V993" s="17"/>
      <c r="Z993" t="s">
        <v>22</v>
      </c>
      <c r="AA993" t="s">
        <v>21</v>
      </c>
    </row>
    <row r="994" spans="1:43">
      <c r="E994" s="1" t="s">
        <v>19</v>
      </c>
      <c r="V994" s="17"/>
      <c r="AA994" s="1" t="s">
        <v>19</v>
      </c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V1004" s="17"/>
    </row>
    <row r="1005" spans="1:43">
      <c r="H1005" s="196" t="s">
        <v>30</v>
      </c>
      <c r="I1005" s="196"/>
      <c r="J1005" s="196"/>
      <c r="V1005" s="17"/>
      <c r="AA1005" s="196" t="s">
        <v>31</v>
      </c>
      <c r="AB1005" s="196"/>
      <c r="AC1005" s="196"/>
    </row>
    <row r="1006" spans="1:43">
      <c r="H1006" s="196"/>
      <c r="I1006" s="196"/>
      <c r="J1006" s="196"/>
      <c r="V1006" s="17"/>
      <c r="AA1006" s="196"/>
      <c r="AB1006" s="196"/>
      <c r="AC1006" s="196"/>
    </row>
    <row r="1007" spans="1:43">
      <c r="V1007" s="17"/>
    </row>
    <row r="1008" spans="1:43">
      <c r="V1008" s="17"/>
    </row>
    <row r="1009" spans="2:41" ht="23.25">
      <c r="B1009" s="24" t="s">
        <v>72</v>
      </c>
      <c r="V1009" s="17"/>
      <c r="X1009" s="22" t="s">
        <v>72</v>
      </c>
    </row>
    <row r="1010" spans="2:41" ht="23.25">
      <c r="B1010" s="23" t="s">
        <v>32</v>
      </c>
      <c r="C1010" s="20">
        <f>IF(X965="PAGADO",0,C970)</f>
        <v>-180.06</v>
      </c>
      <c r="E1010" s="197" t="s">
        <v>20</v>
      </c>
      <c r="F1010" s="197"/>
      <c r="G1010" s="197"/>
      <c r="H1010" s="197"/>
      <c r="V1010" s="17"/>
      <c r="X1010" s="23" t="s">
        <v>32</v>
      </c>
      <c r="Y1010" s="20">
        <f>IF(B1810="PAGADO",0,C1015)</f>
        <v>-180.06</v>
      </c>
      <c r="AA1010" s="197" t="s">
        <v>20</v>
      </c>
      <c r="AB1010" s="197"/>
      <c r="AC1010" s="197"/>
      <c r="AD1010" s="197"/>
    </row>
    <row r="1011" spans="2:41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24</v>
      </c>
      <c r="C1013" s="19">
        <f>IF(C1010&gt;0,C1010+C1011,C1011)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9</v>
      </c>
      <c r="C1014" s="20">
        <f>C1038</f>
        <v>180.06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Y1038</f>
        <v>180.06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6" t="s">
        <v>26</v>
      </c>
      <c r="C1015" s="21">
        <f>C1013-C1014</f>
        <v>-180.06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27</v>
      </c>
      <c r="Y1015" s="21">
        <f>Y1013-Y1014</f>
        <v>-180.06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6"/>
      <c r="C1016" s="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9" t="str">
        <f>IF(Y1015&lt;0,"NO PAGAR","COBRAR'")</f>
        <v>NO PAGAR</v>
      </c>
      <c r="Y1016" s="199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199" t="str">
        <f>IF(C1015&lt;0,"NO PAGAR","COBRAR'")</f>
        <v>NO PAGAR</v>
      </c>
      <c r="C1017" s="19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/>
      <c r="Y1017" s="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90" t="s">
        <v>9</v>
      </c>
      <c r="C1018" s="19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0" t="s">
        <v>9</v>
      </c>
      <c r="Y1018" s="191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IF(Y970&lt;0,"SALDO ADELANTADO","SALDO A FAVOR '")</f>
        <v>SALDO ADELANTADO</v>
      </c>
      <c r="C1019" s="10">
        <f>IF(Y970&lt;=0,Y970*-1)</f>
        <v>180.06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IF(C1015&lt;0,"SALDO ADELANTADO","SALDO A FAVOR'")</f>
        <v>SALDO ADELANTADO</v>
      </c>
      <c r="Y1019" s="10">
        <f>IF(C1015&lt;=0,C1015*-1)</f>
        <v>180.06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R1028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AN1028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192" t="s">
        <v>7</v>
      </c>
      <c r="F1026" s="193"/>
      <c r="G1026" s="194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192" t="s">
        <v>7</v>
      </c>
      <c r="AB1026" s="193"/>
      <c r="AC1026" s="194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N1028" s="192" t="s">
        <v>7</v>
      </c>
      <c r="O1028" s="193"/>
      <c r="P1028" s="193"/>
      <c r="Q1028" s="194"/>
      <c r="R1028" s="18">
        <f>SUM(R1012:R1027)</f>
        <v>0</v>
      </c>
      <c r="S1028" s="3"/>
      <c r="V1028" s="17"/>
      <c r="X1028" s="12"/>
      <c r="Y1028" s="10"/>
      <c r="AJ1028" s="192" t="s">
        <v>7</v>
      </c>
      <c r="AK1028" s="193"/>
      <c r="AL1028" s="193"/>
      <c r="AM1028" s="194"/>
      <c r="AN1028" s="18">
        <f>SUM(AN1012:AN1027)</f>
        <v>0</v>
      </c>
      <c r="AO1028" s="3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E1031" s="14"/>
      <c r="V1031" s="17"/>
      <c r="X1031" s="12"/>
      <c r="Y1031" s="10"/>
      <c r="AA1031" s="14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180.06</v>
      </c>
      <c r="D1038" t="s">
        <v>22</v>
      </c>
      <c r="E1038" t="s">
        <v>21</v>
      </c>
      <c r="V1038" s="17"/>
      <c r="X1038" s="15" t="s">
        <v>18</v>
      </c>
      <c r="Y1038" s="16">
        <f>SUM(Y1019:Y1037)</f>
        <v>180.06</v>
      </c>
      <c r="Z1038" t="s">
        <v>22</v>
      </c>
      <c r="AA1038" t="s">
        <v>21</v>
      </c>
    </row>
    <row r="1039" spans="2:41">
      <c r="E1039" s="1" t="s">
        <v>19</v>
      </c>
      <c r="V1039" s="17"/>
      <c r="AA1039" s="1" t="s">
        <v>19</v>
      </c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</sheetData>
  <mergeCells count="292">
    <mergeCell ref="E981:G981"/>
    <mergeCell ref="AA981:AC981"/>
    <mergeCell ref="N983:Q983"/>
    <mergeCell ref="AJ983:AM983"/>
    <mergeCell ref="H1005:J1006"/>
    <mergeCell ref="AA1005:AC1006"/>
    <mergeCell ref="E965:H965"/>
    <mergeCell ref="AA965:AD965"/>
    <mergeCell ref="B971:C971"/>
    <mergeCell ref="X971:Y971"/>
    <mergeCell ref="B972:C972"/>
    <mergeCell ref="X972:Y972"/>
    <mergeCell ref="E1026:G1026"/>
    <mergeCell ref="AA1026:AC1026"/>
    <mergeCell ref="N1028:Q1028"/>
    <mergeCell ref="AJ1028:AM1028"/>
    <mergeCell ref="E1010:H1010"/>
    <mergeCell ref="AA1010:AD1010"/>
    <mergeCell ref="X1016:Y1016"/>
    <mergeCell ref="B1017:C1017"/>
    <mergeCell ref="B1018:C1018"/>
    <mergeCell ref="X1018:Y1018"/>
    <mergeCell ref="AA933:AC933"/>
    <mergeCell ref="N935:Q935"/>
    <mergeCell ref="AJ935:AM935"/>
    <mergeCell ref="AC959:AE961"/>
    <mergeCell ref="H960:J961"/>
    <mergeCell ref="E917:H917"/>
    <mergeCell ref="AA917:AD917"/>
    <mergeCell ref="X923:Y923"/>
    <mergeCell ref="B924:C924"/>
    <mergeCell ref="B925:C925"/>
    <mergeCell ref="X925:Y925"/>
    <mergeCell ref="E933:G933"/>
    <mergeCell ref="E888:G888"/>
    <mergeCell ref="AA888:AC888"/>
    <mergeCell ref="N890:Q890"/>
    <mergeCell ref="AJ890:AM890"/>
    <mergeCell ref="H912:J913"/>
    <mergeCell ref="AA912:AC913"/>
    <mergeCell ref="E872:H872"/>
    <mergeCell ref="AA872:AD872"/>
    <mergeCell ref="B878:C878"/>
    <mergeCell ref="X878:Y878"/>
    <mergeCell ref="B879:C879"/>
    <mergeCell ref="X879:Y879"/>
    <mergeCell ref="E839:G839"/>
    <mergeCell ref="AA839:AC839"/>
    <mergeCell ref="N841:Q841"/>
    <mergeCell ref="AJ841:AM841"/>
    <mergeCell ref="AC866:AE868"/>
    <mergeCell ref="H867:J868"/>
    <mergeCell ref="E823:H823"/>
    <mergeCell ref="AA823:AD823"/>
    <mergeCell ref="X829:Y829"/>
    <mergeCell ref="B830:C830"/>
    <mergeCell ref="B831:C831"/>
    <mergeCell ref="X831:Y831"/>
    <mergeCell ref="E794:G794"/>
    <mergeCell ref="AA794:AC794"/>
    <mergeCell ref="N796:Q796"/>
    <mergeCell ref="AJ796:AM796"/>
    <mergeCell ref="H818:J819"/>
    <mergeCell ref="AA818:AC819"/>
    <mergeCell ref="E778:H778"/>
    <mergeCell ref="AA778:AD778"/>
    <mergeCell ref="B784:C784"/>
    <mergeCell ref="X784:Y784"/>
    <mergeCell ref="B785:C785"/>
    <mergeCell ref="X785:Y785"/>
    <mergeCell ref="E751:G751"/>
    <mergeCell ref="AA751:AC751"/>
    <mergeCell ref="N753:Q753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A793" zoomScale="89" zoomScaleNormal="89" workbookViewId="0">
      <selection activeCell="B800" sqref="B80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62</v>
      </c>
      <c r="F8" s="197"/>
      <c r="G8" s="197"/>
      <c r="H8" s="197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7" t="s">
        <v>142</v>
      </c>
      <c r="AB8" s="197"/>
      <c r="AC8" s="197"/>
      <c r="AD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142</v>
      </c>
      <c r="F53" s="197"/>
      <c r="G53" s="197"/>
      <c r="H53" s="197"/>
      <c r="V53" s="17"/>
      <c r="X53" s="23" t="s">
        <v>32</v>
      </c>
      <c r="Y53" s="20">
        <f>IF(B53="PAGADO",0,C58)</f>
        <v>142.09</v>
      </c>
      <c r="AA53" s="197" t="s">
        <v>253</v>
      </c>
      <c r="AB53" s="197"/>
      <c r="AC53" s="197"/>
      <c r="AD53" s="19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5" t="s">
        <v>29</v>
      </c>
      <c r="AD99" s="195"/>
      <c r="AE99" s="195"/>
    </row>
    <row r="100" spans="2:41">
      <c r="H100" s="196" t="s">
        <v>28</v>
      </c>
      <c r="I100" s="196"/>
      <c r="J100" s="196"/>
      <c r="V100" s="17"/>
      <c r="AC100" s="195"/>
      <c r="AD100" s="195"/>
      <c r="AE100" s="195"/>
    </row>
    <row r="101" spans="2:41">
      <c r="H101" s="196"/>
      <c r="I101" s="196"/>
      <c r="J101" s="196"/>
      <c r="V101" s="17"/>
      <c r="AC101" s="195"/>
      <c r="AD101" s="195"/>
      <c r="AE101" s="19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7" t="s">
        <v>62</v>
      </c>
      <c r="F105" s="197"/>
      <c r="G105" s="197"/>
      <c r="H105" s="197"/>
      <c r="V105" s="17"/>
      <c r="X105" s="23" t="s">
        <v>75</v>
      </c>
      <c r="Y105" s="20">
        <f>IF(B105="PAGADO",0,C110)</f>
        <v>0</v>
      </c>
      <c r="AA105" s="197" t="s">
        <v>308</v>
      </c>
      <c r="AB105" s="197"/>
      <c r="AC105" s="197"/>
      <c r="AD105" s="19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8" t="str">
        <f>IF(C110&lt;0,"NO PAGAR","COBRAR")</f>
        <v>COBRAR</v>
      </c>
      <c r="C111" s="19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8" t="str">
        <f>IF(Y110&lt;0,"NO PAGAR","COBRAR")</f>
        <v>NO PAGAR</v>
      </c>
      <c r="Y111" s="19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6" t="s">
        <v>30</v>
      </c>
      <c r="I132" s="196"/>
      <c r="J132" s="196"/>
      <c r="V132" s="17"/>
      <c r="AA132" s="196" t="s">
        <v>31</v>
      </c>
      <c r="AB132" s="196"/>
      <c r="AC132" s="196"/>
    </row>
    <row r="133" spans="1:43">
      <c r="H133" s="196"/>
      <c r="I133" s="196"/>
      <c r="J133" s="196"/>
      <c r="V133" s="17"/>
      <c r="AA133" s="196"/>
      <c r="AB133" s="196"/>
      <c r="AC133" s="19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7" t="s">
        <v>308</v>
      </c>
      <c r="F137" s="197"/>
      <c r="G137" s="197"/>
      <c r="H137" s="197"/>
      <c r="V137" s="17"/>
      <c r="X137" s="23" t="s">
        <v>82</v>
      </c>
      <c r="Y137" s="20">
        <f>IF(B137="PAGADO",0,C142)</f>
        <v>474.76</v>
      </c>
      <c r="AA137" s="197" t="s">
        <v>308</v>
      </c>
      <c r="AB137" s="197"/>
      <c r="AC137" s="197"/>
      <c r="AD137" s="19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9" t="str">
        <f>IF(Y142&lt;0,"NO PAGAR","COBRAR'")</f>
        <v>COBRAR'</v>
      </c>
      <c r="Y143" s="19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199" t="str">
        <f>IF(C142&lt;0,"NO PAGAR","COBRAR'")</f>
        <v>COBRAR'</v>
      </c>
      <c r="C144" s="19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5" t="s">
        <v>29</v>
      </c>
      <c r="AD180" s="195"/>
      <c r="AE180" s="195"/>
    </row>
    <row r="181" spans="2:41">
      <c r="H181" s="196" t="s">
        <v>28</v>
      </c>
      <c r="I181" s="196"/>
      <c r="J181" s="196"/>
      <c r="V181" s="17"/>
      <c r="AC181" s="195"/>
      <c r="AD181" s="195"/>
      <c r="AE181" s="195"/>
    </row>
    <row r="182" spans="2:41">
      <c r="H182" s="196"/>
      <c r="I182" s="196"/>
      <c r="J182" s="196"/>
      <c r="V182" s="17"/>
      <c r="AC182" s="195"/>
      <c r="AD182" s="195"/>
      <c r="AE182" s="19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7" t="s">
        <v>253</v>
      </c>
      <c r="F186" s="197"/>
      <c r="G186" s="197"/>
      <c r="H186" s="197"/>
      <c r="V186" s="17"/>
      <c r="X186" s="23" t="s">
        <v>130</v>
      </c>
      <c r="Y186" s="20">
        <f>IF(B186="PAGADO",0,C191)</f>
        <v>1010</v>
      </c>
      <c r="AA186" s="197" t="s">
        <v>308</v>
      </c>
      <c r="AB186" s="197"/>
      <c r="AC186" s="197"/>
      <c r="AD186" s="19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8" t="str">
        <f>IF(C191&lt;0,"NO PAGAR","COBRAR")</f>
        <v>COBRAR</v>
      </c>
      <c r="C192" s="19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tr">
        <f>IF(Y191&lt;0,"NO PAGAR","COBRAR")</f>
        <v>COBRAR</v>
      </c>
      <c r="Y192" s="19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6" t="s">
        <v>30</v>
      </c>
      <c r="I226" s="196"/>
      <c r="J226" s="196"/>
      <c r="V226" s="17"/>
      <c r="AA226" s="196" t="s">
        <v>31</v>
      </c>
      <c r="AB226" s="196"/>
      <c r="AC226" s="196"/>
    </row>
    <row r="227" spans="2:41">
      <c r="H227" s="196"/>
      <c r="I227" s="196"/>
      <c r="J227" s="196"/>
      <c r="V227" s="17"/>
      <c r="AA227" s="196"/>
      <c r="AB227" s="196"/>
      <c r="AC227" s="19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7" t="s">
        <v>253</v>
      </c>
      <c r="F231" s="197"/>
      <c r="G231" s="197"/>
      <c r="H231" s="197"/>
      <c r="V231" s="17"/>
      <c r="X231" s="23" t="s">
        <v>82</v>
      </c>
      <c r="Y231" s="20">
        <f>IF(B231="PAGADO",0,C236)</f>
        <v>0</v>
      </c>
      <c r="AA231" s="197" t="s">
        <v>253</v>
      </c>
      <c r="AB231" s="197"/>
      <c r="AC231" s="197"/>
      <c r="AD231" s="19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9" t="str">
        <f>IF(Y236&lt;0,"NO PAGAR","COBRAR'")</f>
        <v>COBRAR'</v>
      </c>
      <c r="Y237" s="19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199" t="str">
        <f>IF(C236&lt;0,"NO PAGAR","COBRAR'")</f>
        <v>COBRAR'</v>
      </c>
      <c r="C238" s="199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5" t="s">
        <v>29</v>
      </c>
      <c r="AD272" s="195"/>
      <c r="AE272" s="195"/>
    </row>
    <row r="273" spans="2:41">
      <c r="H273" s="196" t="s">
        <v>28</v>
      </c>
      <c r="I273" s="196"/>
      <c r="J273" s="196"/>
      <c r="V273" s="17"/>
      <c r="AC273" s="195"/>
      <c r="AD273" s="195"/>
      <c r="AE273" s="195"/>
    </row>
    <row r="274" spans="2:41">
      <c r="H274" s="196"/>
      <c r="I274" s="196"/>
      <c r="J274" s="196"/>
      <c r="V274" s="17"/>
      <c r="AC274" s="195"/>
      <c r="AD274" s="195"/>
      <c r="AE274" s="19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7" t="s">
        <v>253</v>
      </c>
      <c r="F278" s="197"/>
      <c r="G278" s="197"/>
      <c r="H278" s="197"/>
      <c r="V278" s="17"/>
      <c r="X278" s="23" t="s">
        <v>32</v>
      </c>
      <c r="Y278" s="20">
        <f>IF(B278="PAGADO",0,C283)</f>
        <v>-367.1</v>
      </c>
      <c r="AA278" s="197" t="s">
        <v>253</v>
      </c>
      <c r="AB278" s="197"/>
      <c r="AC278" s="197"/>
      <c r="AD278" s="19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8" t="str">
        <f>IF(C283&lt;0,"NO PAGAR","COBRAR")</f>
        <v>NO PAGAR</v>
      </c>
      <c r="C284" s="19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tr">
        <f>IF(Y283&lt;0,"NO PAGAR","COBRAR")</f>
        <v>NO PAGAR</v>
      </c>
      <c r="Y284" s="19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6" t="s">
        <v>30</v>
      </c>
      <c r="I318" s="196"/>
      <c r="J318" s="196"/>
      <c r="V318" s="17"/>
      <c r="AA318" s="196" t="s">
        <v>31</v>
      </c>
      <c r="AB318" s="196"/>
      <c r="AC318" s="196"/>
    </row>
    <row r="319" spans="1:43">
      <c r="H319" s="196"/>
      <c r="I319" s="196"/>
      <c r="J319" s="196"/>
      <c r="V319" s="17"/>
      <c r="AA319" s="196"/>
      <c r="AB319" s="196"/>
      <c r="AC319" s="19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7" t="s">
        <v>308</v>
      </c>
      <c r="F323" s="197"/>
      <c r="G323" s="197"/>
      <c r="H323" s="197"/>
      <c r="V323" s="17"/>
      <c r="X323" s="23" t="s">
        <v>32</v>
      </c>
      <c r="Y323" s="20">
        <f>IF(B1061="PAGADO",0,C328)</f>
        <v>-324.73999999999978</v>
      </c>
      <c r="AA323" s="197" t="s">
        <v>308</v>
      </c>
      <c r="AB323" s="197"/>
      <c r="AC323" s="197"/>
      <c r="AD323" s="19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199" t="str">
        <f>IF(Y328&lt;0,"NO PAGAR","COBRAR'")</f>
        <v>NO PAGAR</v>
      </c>
      <c r="Y329" s="19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9" t="str">
        <f>IF(C328&lt;0,"NO PAGAR","COBRAR'")</f>
        <v>NO PAGAR</v>
      </c>
      <c r="C330" s="19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09" t="s">
        <v>64</v>
      </c>
      <c r="AC368" s="203" t="s">
        <v>29</v>
      </c>
      <c r="AD368" s="203"/>
      <c r="AE368" s="203"/>
    </row>
    <row r="369" spans="2:41">
      <c r="V369" s="17"/>
      <c r="X369" s="209"/>
      <c r="AC369" s="203"/>
      <c r="AD369" s="203"/>
      <c r="AE369" s="203"/>
    </row>
    <row r="370" spans="2:41" ht="23.25">
      <c r="B370" s="22" t="s">
        <v>64</v>
      </c>
      <c r="V370" s="17"/>
      <c r="X370" s="209"/>
      <c r="AC370" s="203"/>
      <c r="AD370" s="203"/>
      <c r="AE370" s="20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7" t="s">
        <v>308</v>
      </c>
      <c r="AB371" s="197"/>
      <c r="AC371" s="197"/>
      <c r="AD371" s="197"/>
    </row>
    <row r="372" spans="2:41" ht="23.25">
      <c r="B372" s="1" t="s">
        <v>0</v>
      </c>
      <c r="C372" s="19">
        <f>H388</f>
        <v>590</v>
      </c>
      <c r="E372" s="197" t="s">
        <v>308</v>
      </c>
      <c r="F372" s="197"/>
      <c r="G372" s="197"/>
      <c r="H372" s="19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198" t="str">
        <f>IF(C376&lt;0,"NO PAGAR","COBRAR")</f>
        <v>COBRAR</v>
      </c>
      <c r="C377" s="19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8" t="str">
        <f>IF(Y376&lt;0,"NO PAGAR","COBRAR")</f>
        <v>NO PAGAR</v>
      </c>
      <c r="Y377" s="19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196" t="s">
        <v>31</v>
      </c>
      <c r="AB405" s="196"/>
      <c r="AC405" s="196"/>
    </row>
    <row r="406" spans="1:43" ht="15" customHeight="1">
      <c r="H406" s="75"/>
      <c r="I406" s="75"/>
      <c r="J406" s="75"/>
      <c r="V406" s="17"/>
      <c r="AA406" s="196"/>
      <c r="AB406" s="196"/>
      <c r="AC406" s="19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7" t="s">
        <v>62</v>
      </c>
      <c r="F410" s="197"/>
      <c r="G410" s="197"/>
      <c r="H410" s="197"/>
      <c r="V410" s="17"/>
      <c r="X410" s="23" t="s">
        <v>82</v>
      </c>
      <c r="Y410" s="20">
        <f>IF(B410="PAGADO",0,C415)</f>
        <v>0</v>
      </c>
      <c r="AA410" s="197" t="s">
        <v>142</v>
      </c>
      <c r="AB410" s="197"/>
      <c r="AC410" s="197"/>
      <c r="AD410" s="19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199" t="str">
        <f>IF(Y415&lt;0,"NO PAGAR","COBRAR'")</f>
        <v>COBRAR'</v>
      </c>
      <c r="Y416" s="19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199" t="str">
        <f>IF(C415&lt;0,"NO PAGAR","COBRAR'")</f>
        <v>COBRAR'</v>
      </c>
      <c r="C417" s="19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5" t="s">
        <v>29</v>
      </c>
      <c r="AD441" s="195"/>
      <c r="AE441" s="195"/>
    </row>
    <row r="442" spans="2:41" ht="35.25" customHeight="1">
      <c r="H442" s="75" t="s">
        <v>28</v>
      </c>
      <c r="I442" s="75"/>
      <c r="J442" s="75"/>
      <c r="V442" s="17"/>
      <c r="AC442" s="195"/>
      <c r="AD442" s="195"/>
      <c r="AE442" s="195"/>
    </row>
    <row r="443" spans="2:41" ht="15" customHeight="1">
      <c r="H443" s="75"/>
      <c r="I443" s="75"/>
      <c r="J443" s="75"/>
      <c r="V443" s="17"/>
      <c r="AC443" s="195"/>
      <c r="AD443" s="195"/>
      <c r="AE443" s="19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7" t="s">
        <v>308</v>
      </c>
      <c r="F447" s="197"/>
      <c r="G447" s="197"/>
      <c r="H447" s="197"/>
      <c r="V447" s="17"/>
      <c r="X447" s="23" t="s">
        <v>32</v>
      </c>
      <c r="Y447" s="20">
        <f>IF(B447="PAGADO",0,C452)</f>
        <v>221.34</v>
      </c>
      <c r="AA447" s="197" t="s">
        <v>253</v>
      </c>
      <c r="AB447" s="197"/>
      <c r="AC447" s="197"/>
      <c r="AD447" s="19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8" t="str">
        <f>IF(C452&lt;0,"NO PAGAR","COBRAR")</f>
        <v>COBRAR</v>
      </c>
      <c r="C453" s="19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8" t="str">
        <f>IF(Y452&lt;0,"NO PAGAR","COBRAR")</f>
        <v>NO PAGAR</v>
      </c>
      <c r="Y453" s="19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196" t="s">
        <v>31</v>
      </c>
      <c r="AB480" s="196"/>
      <c r="AC480" s="196"/>
    </row>
    <row r="481" spans="2:41" ht="15" customHeight="1">
      <c r="H481" s="75"/>
      <c r="I481" s="75"/>
      <c r="J481" s="75"/>
      <c r="V481" s="17"/>
      <c r="AA481" s="196"/>
      <c r="AB481" s="196"/>
      <c r="AC481" s="19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7" t="s">
        <v>62</v>
      </c>
      <c r="F483" s="197"/>
      <c r="G483" s="197"/>
      <c r="H483" s="197"/>
      <c r="V483" s="17"/>
      <c r="X483" s="23" t="s">
        <v>32</v>
      </c>
      <c r="Y483" s="20">
        <f>IF(B1251="PAGADO",0,C488)</f>
        <v>-88.629999999999654</v>
      </c>
      <c r="AA483" s="197" t="s">
        <v>253</v>
      </c>
      <c r="AB483" s="197"/>
      <c r="AC483" s="197"/>
      <c r="AD483" s="19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199" t="str">
        <f>IF(Y488&lt;0,"NO PAGAR","COBRAR'")</f>
        <v>NO PAGAR</v>
      </c>
      <c r="Y489" s="19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9" t="str">
        <f>IF(C488&lt;0,"NO PAGAR","COBRAR'")</f>
        <v>NO PAGAR</v>
      </c>
      <c r="C490" s="19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5" t="s">
        <v>29</v>
      </c>
      <c r="AD522" s="195"/>
      <c r="AE522" s="195"/>
    </row>
    <row r="523" spans="2:41" ht="30" customHeight="1">
      <c r="H523" s="75" t="s">
        <v>28</v>
      </c>
      <c r="I523" s="75"/>
      <c r="J523" s="75"/>
      <c r="V523" s="17"/>
      <c r="AC523" s="195"/>
      <c r="AD523" s="195"/>
      <c r="AE523" s="19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7" t="s">
        <v>253</v>
      </c>
      <c r="F525" s="197"/>
      <c r="G525" s="197"/>
      <c r="H525" s="197"/>
      <c r="V525" s="17"/>
      <c r="X525" s="23" t="s">
        <v>32</v>
      </c>
      <c r="Y525" s="20">
        <f>IF(B525="PAGADO",0,C530)</f>
        <v>-2189.3999999999996</v>
      </c>
      <c r="AA525" s="197" t="s">
        <v>1050</v>
      </c>
      <c r="AB525" s="197"/>
      <c r="AC525" s="197"/>
      <c r="AD525" s="19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8" t="str">
        <f>IF(C530&lt;0,"NO PAGAR","COBRAR")</f>
        <v>NO PAGAR</v>
      </c>
      <c r="C531" s="19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198" t="str">
        <f>IF(Y530&lt;0,"NO PAGAR","COBRAR")</f>
        <v>NO PAGAR</v>
      </c>
      <c r="Y531" s="19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196" t="s">
        <v>31</v>
      </c>
      <c r="AB565" s="196"/>
      <c r="AC565" s="19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7" t="s">
        <v>308</v>
      </c>
      <c r="F567" s="197"/>
      <c r="G567" s="197"/>
      <c r="H567" s="197"/>
      <c r="V567" s="17"/>
      <c r="X567" s="23" t="s">
        <v>32</v>
      </c>
      <c r="Y567" s="20">
        <f>IF(B1350="PAGADO",0,C572)</f>
        <v>-1694.4249999999993</v>
      </c>
      <c r="AA567" s="197" t="s">
        <v>308</v>
      </c>
      <c r="AB567" s="197"/>
      <c r="AC567" s="197"/>
      <c r="AD567" s="19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9" t="str">
        <f>IF(Y572&lt;0,"NO PAGAR","COBRAR'")</f>
        <v>NO PAGAR</v>
      </c>
      <c r="Y573" s="19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9" t="str">
        <f>IF(C572&lt;0,"NO PAGAR","COBRAR'")</f>
        <v>NO PAGAR</v>
      </c>
      <c r="C574" s="19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5" t="s">
        <v>29</v>
      </c>
      <c r="AD608" s="195"/>
      <c r="AE608" s="195"/>
    </row>
    <row r="609" spans="2:41" ht="23.25" customHeight="1">
      <c r="H609" s="75" t="s">
        <v>28</v>
      </c>
      <c r="I609" s="75"/>
      <c r="J609" s="75"/>
      <c r="V609" s="17"/>
      <c r="AC609" s="195"/>
      <c r="AD609" s="195"/>
      <c r="AE609" s="195"/>
    </row>
    <row r="610" spans="2:41" ht="15" customHeight="1">
      <c r="H610" s="75"/>
      <c r="I610" s="75"/>
      <c r="J610" s="75"/>
      <c r="V610" s="17"/>
      <c r="AC610" s="195"/>
      <c r="AD610" s="195"/>
      <c r="AE610" s="19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7" t="s">
        <v>308</v>
      </c>
      <c r="F614" s="197"/>
      <c r="G614" s="197"/>
      <c r="H614" s="197"/>
      <c r="V614" s="17"/>
      <c r="X614" s="23" t="s">
        <v>32</v>
      </c>
      <c r="Y614" s="20">
        <f>IF(B614="PAGADO",0,C619)</f>
        <v>-782.98099999999931</v>
      </c>
      <c r="AA614" s="197" t="s">
        <v>308</v>
      </c>
      <c r="AB614" s="197"/>
      <c r="AC614" s="197"/>
      <c r="AD614" s="19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198" t="str">
        <f>IF(C619&lt;0,"NO PAGAR","COBRAR")</f>
        <v>NO PAGAR</v>
      </c>
      <c r="C620" s="19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198" t="str">
        <f>IF(Y619&lt;0,"NO PAGAR","COBRAR")</f>
        <v>NO PAGAR</v>
      </c>
      <c r="Y620" s="19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2" t="s">
        <v>7</v>
      </c>
      <c r="AB630" s="193"/>
      <c r="AC630" s="19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196" t="s">
        <v>31</v>
      </c>
      <c r="AB649" s="196"/>
      <c r="AC649" s="196"/>
    </row>
    <row r="650" spans="1:43" ht="15" customHeight="1">
      <c r="H650" s="75"/>
      <c r="I650" s="75"/>
      <c r="J650" s="75"/>
      <c r="V650" s="17"/>
      <c r="AA650" s="196"/>
      <c r="AB650" s="196"/>
      <c r="AC650" s="19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7" t="s">
        <v>308</v>
      </c>
      <c r="F652" s="197"/>
      <c r="G652" s="197"/>
      <c r="H652" s="197"/>
      <c r="V652" s="17"/>
      <c r="X652" s="23" t="s">
        <v>32</v>
      </c>
      <c r="Y652" s="20">
        <f>IF(B1443="PAGADO",0,C657)</f>
        <v>125.01900000000069</v>
      </c>
      <c r="AA652" s="197" t="s">
        <v>308</v>
      </c>
      <c r="AB652" s="197"/>
      <c r="AC652" s="197"/>
      <c r="AD652" s="19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199" t="str">
        <f>IF(Y657&lt;0,"NO PAGAR","COBRAR'")</f>
        <v>NO PAGAR</v>
      </c>
      <c r="Y658" s="19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9" t="str">
        <f>IF(C657&lt;0,"NO PAGAR","COBRAR'")</f>
        <v>COBRAR'</v>
      </c>
      <c r="C659" s="199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7" t="s">
        <v>110</v>
      </c>
      <c r="AL689" s="207"/>
      <c r="AM689" s="207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197" t="s">
        <v>62</v>
      </c>
      <c r="AB692" s="197"/>
      <c r="AC692" s="197"/>
      <c r="AD692" s="19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7" t="s">
        <v>308</v>
      </c>
      <c r="F696" s="197"/>
      <c r="G696" s="197"/>
      <c r="H696" s="19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8" t="str">
        <f>IF(Y697&lt;0,"NO PAGAR","COBRAR")</f>
        <v>NO PAGAR</v>
      </c>
      <c r="Y698" s="19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198" t="str">
        <f>IF(C701&lt;0,"NO PAGAR","COBRAR")</f>
        <v>NO PAGAR</v>
      </c>
      <c r="C702" s="19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196" t="s">
        <v>31</v>
      </c>
      <c r="AB736" s="196"/>
      <c r="AC736" s="196"/>
    </row>
    <row r="737" spans="2:41" ht="15" customHeight="1">
      <c r="H737" s="75"/>
      <c r="I737" s="75"/>
      <c r="J737" s="75"/>
      <c r="V737" s="17"/>
      <c r="AA737" s="196"/>
      <c r="AB737" s="196"/>
      <c r="AC737" s="196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197" t="s">
        <v>308</v>
      </c>
      <c r="F739" s="197"/>
      <c r="G739" s="197"/>
      <c r="H739" s="197"/>
      <c r="O739" s="207" t="s">
        <v>10</v>
      </c>
      <c r="P739" s="207"/>
      <c r="Q739" s="207"/>
      <c r="V739" s="17"/>
      <c r="X739" s="23" t="s">
        <v>32</v>
      </c>
      <c r="Y739" s="20">
        <f>IF(B1536="PAGADO",0,C744)</f>
        <v>-1361.6249999999995</v>
      </c>
      <c r="AA739" s="197" t="s">
        <v>308</v>
      </c>
      <c r="AB739" s="197"/>
      <c r="AC739" s="197"/>
      <c r="AD739" s="197"/>
      <c r="AK739" s="197" t="s">
        <v>1437</v>
      </c>
      <c r="AL739" s="197"/>
      <c r="AM739" s="197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tr">
        <f>IF(Y744&lt;0,"NO PAGAR","COBRAR'")</f>
        <v>NO PAGAR</v>
      </c>
      <c r="Y745" s="199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199" t="str">
        <f>IF(C744&lt;0,"NO PAGAR","COBRAR'")</f>
        <v>NO PAGAR</v>
      </c>
      <c r="C746" s="19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320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197" t="s">
        <v>62</v>
      </c>
      <c r="F784" s="197"/>
      <c r="G784" s="197"/>
      <c r="H784" s="197"/>
      <c r="V784" s="17"/>
      <c r="X784" s="23" t="s">
        <v>32</v>
      </c>
      <c r="Y784" s="20">
        <f>IF(B784="PAGADO",0,C789)</f>
        <v>-4595.6350000000002</v>
      </c>
      <c r="AA784" s="197" t="s">
        <v>20</v>
      </c>
      <c r="AB784" s="197"/>
      <c r="AC784" s="197"/>
      <c r="AD784" s="197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0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1461</v>
      </c>
      <c r="G786" s="3" t="s">
        <v>1462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1461</v>
      </c>
      <c r="G787" s="3" t="s">
        <v>1462</v>
      </c>
      <c r="H787" s="5">
        <v>90</v>
      </c>
      <c r="I787" t="s">
        <v>146</v>
      </c>
      <c r="N787" s="25">
        <v>45202</v>
      </c>
      <c r="O787" s="3" t="s">
        <v>1459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9</v>
      </c>
      <c r="C788" s="20">
        <f>C811</f>
        <v>5175.6350000000002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4595.6350000000002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6" t="s">
        <v>25</v>
      </c>
      <c r="C789" s="21">
        <f>C787-C788</f>
        <v>-4595.6350000000002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-4595.6350000000002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6.25">
      <c r="B790" s="198" t="str">
        <f>IF(C789&lt;0,"NO PAGAR","COBRAR")</f>
        <v>NO PAGAR</v>
      </c>
      <c r="C790" s="19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8" t="str">
        <f>IF(Y789&lt;0,"NO PAGAR","COBRAR")</f>
        <v>NO PAGAR</v>
      </c>
      <c r="Y790" s="19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90" t="s">
        <v>9</v>
      </c>
      <c r="C791" s="19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0" t="s">
        <v>9</v>
      </c>
      <c r="Y791" s="19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4595.6350000000002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1509</v>
      </c>
      <c r="C800" s="10">
        <f>S808</f>
        <v>600.01</v>
      </c>
      <c r="E800" s="192" t="s">
        <v>7</v>
      </c>
      <c r="F800" s="193"/>
      <c r="G800" s="194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2" t="s">
        <v>7</v>
      </c>
      <c r="AB800" s="193"/>
      <c r="AC800" s="194"/>
      <c r="AD800" s="5">
        <f>SUM(AD786:AD799)</f>
        <v>0</v>
      </c>
      <c r="AJ800" s="3"/>
      <c r="AK800" s="3"/>
      <c r="AL800" s="3"/>
      <c r="AM800" s="3"/>
      <c r="AN800" s="18"/>
      <c r="AO800" s="3"/>
    </row>
    <row r="801" spans="2:41">
      <c r="B801" s="12"/>
      <c r="C801" s="10"/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192" t="s">
        <v>7</v>
      </c>
      <c r="O802" s="193"/>
      <c r="P802" s="193"/>
      <c r="Q802" s="194"/>
      <c r="R802" s="18">
        <f>SUM(R786:R801)</f>
        <v>3214</v>
      </c>
      <c r="S802" s="3"/>
      <c r="V802" s="17"/>
      <c r="X802" s="12"/>
      <c r="Y802" s="10"/>
      <c r="AJ802" s="192" t="s">
        <v>7</v>
      </c>
      <c r="AK802" s="193"/>
      <c r="AL802" s="193"/>
      <c r="AM802" s="194"/>
      <c r="AN802" s="18">
        <f>SUM(AN786:AN801)</f>
        <v>0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1499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1498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1497</v>
      </c>
      <c r="Q805" s="125" t="s">
        <v>474</v>
      </c>
      <c r="R805" s="127">
        <v>39.997999999999998</v>
      </c>
      <c r="S805" s="127">
        <v>70</v>
      </c>
      <c r="T805" s="128" t="s">
        <v>1496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1495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1494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5175.6350000000002</v>
      </c>
      <c r="V811" s="17"/>
      <c r="X811" s="15" t="s">
        <v>18</v>
      </c>
      <c r="Y811" s="16">
        <f>SUM(Y792:Y810)</f>
        <v>4595.6350000000002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196" t="s">
        <v>31</v>
      </c>
      <c r="AB824" s="196"/>
      <c r="AC824" s="196"/>
    </row>
    <row r="825" spans="1:43" ht="15" customHeight="1">
      <c r="H825" s="75"/>
      <c r="I825" s="75"/>
      <c r="J825" s="75"/>
      <c r="V825" s="17"/>
      <c r="AA825" s="196"/>
      <c r="AB825" s="196"/>
      <c r="AC825" s="196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-4595.6350000000002</v>
      </c>
      <c r="E829" s="197" t="s">
        <v>20</v>
      </c>
      <c r="F829" s="197"/>
      <c r="G829" s="197"/>
      <c r="H829" s="197"/>
      <c r="V829" s="17"/>
      <c r="X829" s="23" t="s">
        <v>32</v>
      </c>
      <c r="Y829" s="20">
        <f>IF(B1629="PAGADO",0,C834)</f>
        <v>-4595.6350000000002</v>
      </c>
      <c r="AA829" s="197" t="s">
        <v>20</v>
      </c>
      <c r="AB829" s="197"/>
      <c r="AC829" s="197"/>
      <c r="AD829" s="197"/>
    </row>
    <row r="830" spans="1:43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C857</f>
        <v>4595.6350000000002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4595.6350000000002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-4595.6350000000002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-4595.6350000000002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9" t="str">
        <f>IF(Y834&lt;0,"NO PAGAR","COBRAR'")</f>
        <v>NO PAGAR</v>
      </c>
      <c r="Y835" s="199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199" t="str">
        <f>IF(C834&lt;0,"NO PAGAR","COBRAR'")</f>
        <v>NO PAGAR</v>
      </c>
      <c r="C836" s="199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90" t="s">
        <v>9</v>
      </c>
      <c r="C837" s="19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0" t="s">
        <v>9</v>
      </c>
      <c r="Y837" s="19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4595.6350000000002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4595.6350000000002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192" t="s">
        <v>7</v>
      </c>
      <c r="F845" s="193"/>
      <c r="G845" s="194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2" t="s">
        <v>7</v>
      </c>
      <c r="AB845" s="193"/>
      <c r="AC845" s="194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92" t="s">
        <v>7</v>
      </c>
      <c r="O847" s="193"/>
      <c r="P847" s="193"/>
      <c r="Q847" s="194"/>
      <c r="R847" s="18">
        <f>SUM(R831:R846)</f>
        <v>0</v>
      </c>
      <c r="S847" s="3"/>
      <c r="V847" s="17"/>
      <c r="X847" s="12"/>
      <c r="Y847" s="10"/>
      <c r="AJ847" s="192" t="s">
        <v>7</v>
      </c>
      <c r="AK847" s="193"/>
      <c r="AL847" s="193"/>
      <c r="AM847" s="194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4595.6350000000002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4595.6350000000002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-4595.6350000000002</v>
      </c>
      <c r="E878" s="197" t="s">
        <v>20</v>
      </c>
      <c r="F878" s="197"/>
      <c r="G878" s="197"/>
      <c r="H878" s="197"/>
      <c r="V878" s="17"/>
      <c r="X878" s="23" t="s">
        <v>32</v>
      </c>
      <c r="Y878" s="20">
        <f>IF(B878="PAGADO",0,C883)</f>
        <v>-4595.6350000000002</v>
      </c>
      <c r="AA878" s="197" t="s">
        <v>20</v>
      </c>
      <c r="AB878" s="197"/>
      <c r="AC878" s="197"/>
      <c r="AD878" s="197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4595.6350000000002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4595.6350000000002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-4595.6350000000002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-4595.6350000000002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198" t="str">
        <f>IF(C883&lt;0,"NO PAGAR","COBRAR")</f>
        <v>NO PAGAR</v>
      </c>
      <c r="C884" s="19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8" t="str">
        <f>IF(Y883&lt;0,"NO PAGAR","COBRAR")</f>
        <v>NO PAGAR</v>
      </c>
      <c r="Y884" s="19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0" t="s">
        <v>9</v>
      </c>
      <c r="C885" s="19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0" t="s">
        <v>9</v>
      </c>
      <c r="Y885" s="19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4595.6350000000002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4595.6350000000002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192" t="s">
        <v>7</v>
      </c>
      <c r="F894" s="193"/>
      <c r="G894" s="194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2" t="s">
        <v>7</v>
      </c>
      <c r="AB894" s="193"/>
      <c r="AC894" s="194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192" t="s">
        <v>7</v>
      </c>
      <c r="O896" s="193"/>
      <c r="P896" s="193"/>
      <c r="Q896" s="194"/>
      <c r="R896" s="18">
        <f>SUM(R880:R895)</f>
        <v>0</v>
      </c>
      <c r="S896" s="3"/>
      <c r="V896" s="17"/>
      <c r="X896" s="12"/>
      <c r="Y896" s="10"/>
      <c r="AJ896" s="192" t="s">
        <v>7</v>
      </c>
      <c r="AK896" s="193"/>
      <c r="AL896" s="193"/>
      <c r="AM896" s="194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4595.6350000000002</v>
      </c>
      <c r="V905" s="17"/>
      <c r="X905" s="15" t="s">
        <v>18</v>
      </c>
      <c r="Y905" s="16">
        <f>SUM(Y886:Y904)</f>
        <v>4595.6350000000002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196" t="s">
        <v>31</v>
      </c>
      <c r="AB918" s="196"/>
      <c r="AC918" s="196"/>
    </row>
    <row r="919" spans="1:43" ht="15" customHeight="1">
      <c r="H919" s="75"/>
      <c r="I919" s="75"/>
      <c r="J919" s="75"/>
      <c r="V919" s="17"/>
      <c r="AA919" s="196"/>
      <c r="AB919" s="196"/>
      <c r="AC919" s="196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-4595.6350000000002</v>
      </c>
      <c r="E923" s="197" t="s">
        <v>20</v>
      </c>
      <c r="F923" s="197"/>
      <c r="G923" s="197"/>
      <c r="H923" s="197"/>
      <c r="V923" s="17"/>
      <c r="X923" s="23" t="s">
        <v>32</v>
      </c>
      <c r="Y923" s="20">
        <f>IF(B1723="PAGADO",0,C928)</f>
        <v>-4595.6350000000002</v>
      </c>
      <c r="AA923" s="197" t="s">
        <v>20</v>
      </c>
      <c r="AB923" s="197"/>
      <c r="AC923" s="197"/>
      <c r="AD923" s="197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4595.6350000000002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4595.6350000000002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-4595.6350000000002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-4595.6350000000002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9" t="str">
        <f>IF(Y928&lt;0,"NO PAGAR","COBRAR'")</f>
        <v>NO PAGAR</v>
      </c>
      <c r="Y929" s="199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199" t="str">
        <f>IF(C928&lt;0,"NO PAGAR","COBRAR'")</f>
        <v>NO PAGAR</v>
      </c>
      <c r="C930" s="199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0" t="s">
        <v>9</v>
      </c>
      <c r="C931" s="19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0" t="s">
        <v>9</v>
      </c>
      <c r="Y931" s="19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4595.6350000000002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4595.6350000000002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192" t="s">
        <v>7</v>
      </c>
      <c r="F939" s="193"/>
      <c r="G939" s="194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2" t="s">
        <v>7</v>
      </c>
      <c r="AB939" s="193"/>
      <c r="AC939" s="194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92" t="s">
        <v>7</v>
      </c>
      <c r="O941" s="193"/>
      <c r="P941" s="193"/>
      <c r="Q941" s="194"/>
      <c r="R941" s="18">
        <f>SUM(R925:R940)</f>
        <v>0</v>
      </c>
      <c r="S941" s="3"/>
      <c r="V941" s="17"/>
      <c r="X941" s="12"/>
      <c r="Y941" s="10"/>
      <c r="AJ941" s="192" t="s">
        <v>7</v>
      </c>
      <c r="AK941" s="193"/>
      <c r="AL941" s="193"/>
      <c r="AM941" s="194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4595.6350000000002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4595.6350000000002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-4595.6350000000002</v>
      </c>
      <c r="E971" s="197" t="s">
        <v>20</v>
      </c>
      <c r="F971" s="197"/>
      <c r="G971" s="197"/>
      <c r="H971" s="197"/>
      <c r="V971" s="17"/>
      <c r="X971" s="23" t="s">
        <v>32</v>
      </c>
      <c r="Y971" s="20">
        <f>IF(B971="PAGADO",0,C976)</f>
        <v>-4595.6350000000002</v>
      </c>
      <c r="AA971" s="197" t="s">
        <v>20</v>
      </c>
      <c r="AB971" s="197"/>
      <c r="AC971" s="197"/>
      <c r="AD971" s="197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4595.6350000000002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4595.6350000000002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-4595.6350000000002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-4595.6350000000002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198" t="str">
        <f>IF(C976&lt;0,"NO PAGAR","COBRAR")</f>
        <v>NO PAGAR</v>
      </c>
      <c r="C977" s="19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8" t="str">
        <f>IF(Y976&lt;0,"NO PAGAR","COBRAR")</f>
        <v>NO PAGAR</v>
      </c>
      <c r="Y977" s="19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0" t="s">
        <v>9</v>
      </c>
      <c r="C978" s="19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0" t="s">
        <v>9</v>
      </c>
      <c r="Y978" s="19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4595.6350000000002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4595.6350000000002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92" t="s">
        <v>7</v>
      </c>
      <c r="F987" s="193"/>
      <c r="G987" s="194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2" t="s">
        <v>7</v>
      </c>
      <c r="AB987" s="193"/>
      <c r="AC987" s="194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192" t="s">
        <v>7</v>
      </c>
      <c r="O989" s="193"/>
      <c r="P989" s="193"/>
      <c r="Q989" s="194"/>
      <c r="R989" s="18">
        <f>SUM(R973:R988)</f>
        <v>0</v>
      </c>
      <c r="S989" s="3"/>
      <c r="V989" s="17"/>
      <c r="X989" s="12"/>
      <c r="Y989" s="10"/>
      <c r="AJ989" s="192" t="s">
        <v>7</v>
      </c>
      <c r="AK989" s="193"/>
      <c r="AL989" s="193"/>
      <c r="AM989" s="194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4595.6350000000002</v>
      </c>
      <c r="V998" s="17"/>
      <c r="X998" s="15" t="s">
        <v>18</v>
      </c>
      <c r="Y998" s="16">
        <f>SUM(Y979:Y997)</f>
        <v>4595.6350000000002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196" t="s">
        <v>31</v>
      </c>
      <c r="AB1011" s="196"/>
      <c r="AC1011" s="196"/>
    </row>
    <row r="1012" spans="1:43" ht="15" customHeight="1">
      <c r="H1012" s="75"/>
      <c r="I1012" s="75"/>
      <c r="J1012" s="75"/>
      <c r="V1012" s="17"/>
      <c r="AA1012" s="196"/>
      <c r="AB1012" s="196"/>
      <c r="AC1012" s="196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-4595.6350000000002</v>
      </c>
      <c r="E1016" s="197" t="s">
        <v>20</v>
      </c>
      <c r="F1016" s="197"/>
      <c r="G1016" s="197"/>
      <c r="H1016" s="197"/>
      <c r="V1016" s="17"/>
      <c r="X1016" s="23" t="s">
        <v>32</v>
      </c>
      <c r="Y1016" s="20">
        <f>IF(B1816="PAGADO",0,C1021)</f>
        <v>-4595.6350000000002</v>
      </c>
      <c r="AA1016" s="197" t="s">
        <v>20</v>
      </c>
      <c r="AB1016" s="197"/>
      <c r="AC1016" s="197"/>
      <c r="AD1016" s="197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4595.6350000000002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4595.6350000000002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-4595.6350000000002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-4595.6350000000002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9" t="str">
        <f>IF(Y1021&lt;0,"NO PAGAR","COBRAR'")</f>
        <v>NO PAGAR</v>
      </c>
      <c r="Y1022" s="199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199" t="str">
        <f>IF(C1021&lt;0,"NO PAGAR","COBRAR'")</f>
        <v>NO PAGAR</v>
      </c>
      <c r="C1023" s="199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0" t="s">
        <v>9</v>
      </c>
      <c r="C1024" s="19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0" t="s">
        <v>9</v>
      </c>
      <c r="Y1024" s="19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4595.6350000000002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4595.6350000000002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192" t="s">
        <v>7</v>
      </c>
      <c r="F1032" s="193"/>
      <c r="G1032" s="194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2" t="s">
        <v>7</v>
      </c>
      <c r="AB1032" s="193"/>
      <c r="AC1032" s="194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92" t="s">
        <v>7</v>
      </c>
      <c r="O1034" s="193"/>
      <c r="P1034" s="193"/>
      <c r="Q1034" s="194"/>
      <c r="R1034" s="18">
        <f>SUM(R1018:R1033)</f>
        <v>0</v>
      </c>
      <c r="S1034" s="3"/>
      <c r="V1034" s="17"/>
      <c r="X1034" s="12"/>
      <c r="Y1034" s="10"/>
      <c r="AJ1034" s="192" t="s">
        <v>7</v>
      </c>
      <c r="AK1034" s="193"/>
      <c r="AL1034" s="193"/>
      <c r="AM1034" s="194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4595.6350000000002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4595.6350000000002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7" t="s">
        <v>78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78</v>
      </c>
      <c r="AB8" s="197"/>
      <c r="AC8" s="197"/>
      <c r="AD8" s="19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213</v>
      </c>
      <c r="F53" s="197"/>
      <c r="G53" s="197"/>
      <c r="H53" s="197"/>
      <c r="V53" s="17"/>
      <c r="X53" s="23" t="s">
        <v>32</v>
      </c>
      <c r="Y53" s="20">
        <f>IF(B53="PAGADO",0,C58)</f>
        <v>540</v>
      </c>
      <c r="AA53" s="197" t="s">
        <v>78</v>
      </c>
      <c r="AB53" s="197"/>
      <c r="AC53" s="197"/>
      <c r="AD53" s="19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5" t="s">
        <v>29</v>
      </c>
      <c r="AD95" s="195"/>
      <c r="AE95" s="195"/>
    </row>
    <row r="96" spans="2:31">
      <c r="H96" s="196" t="s">
        <v>28</v>
      </c>
      <c r="I96" s="196"/>
      <c r="J96" s="196"/>
      <c r="V96" s="17"/>
      <c r="AC96" s="195"/>
      <c r="AD96" s="195"/>
      <c r="AE96" s="195"/>
    </row>
    <row r="97" spans="2:41">
      <c r="H97" s="196"/>
      <c r="I97" s="196"/>
      <c r="J97" s="196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7" t="s">
        <v>78</v>
      </c>
      <c r="F101" s="197"/>
      <c r="G101" s="197"/>
      <c r="H101" s="197"/>
      <c r="V101" s="17"/>
      <c r="X101" s="23" t="s">
        <v>32</v>
      </c>
      <c r="Y101" s="20">
        <f>IF(B101="PAGADO",0,C106)</f>
        <v>0</v>
      </c>
      <c r="AA101" s="197" t="s">
        <v>309</v>
      </c>
      <c r="AB101" s="197"/>
      <c r="AC101" s="197"/>
      <c r="AD101" s="19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8" t="str">
        <f>IF(C106&lt;0,"NO PAGAR","COBRAR")</f>
        <v>COBRAR</v>
      </c>
      <c r="C107" s="19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COBRAR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6" t="s">
        <v>30</v>
      </c>
      <c r="I133" s="196"/>
      <c r="J133" s="196"/>
      <c r="V133" s="17"/>
      <c r="AA133" s="196" t="s">
        <v>31</v>
      </c>
      <c r="AB133" s="196"/>
      <c r="AC133" s="196"/>
    </row>
    <row r="134" spans="1:43">
      <c r="H134" s="196"/>
      <c r="I134" s="196"/>
      <c r="J134" s="196"/>
      <c r="V134" s="17"/>
      <c r="AA134" s="196"/>
      <c r="AB134" s="196"/>
      <c r="AC134" s="19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7" t="s">
        <v>309</v>
      </c>
      <c r="F138" s="197"/>
      <c r="G138" s="197"/>
      <c r="H138" s="197"/>
      <c r="V138" s="17"/>
      <c r="X138" s="23" t="s">
        <v>32</v>
      </c>
      <c r="Y138" s="20">
        <f>IF(B138="PAGADO",0,C143)</f>
        <v>670</v>
      </c>
      <c r="AA138" s="197" t="s">
        <v>78</v>
      </c>
      <c r="AB138" s="197"/>
      <c r="AC138" s="197"/>
      <c r="AD138" s="19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tr">
        <f>IF(Y143&lt;0,"NO PAGAR","COBRAR'")</f>
        <v>COBRAR'</v>
      </c>
      <c r="Y144" s="19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9" t="str">
        <f>IF(C143&lt;0,"NO PAGAR","COBRAR'")</f>
        <v>COBRAR'</v>
      </c>
      <c r="C145" s="19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5" t="s">
        <v>29</v>
      </c>
      <c r="AD181" s="195"/>
      <c r="AE181" s="195"/>
    </row>
    <row r="182" spans="2:41">
      <c r="H182" s="196" t="s">
        <v>28</v>
      </c>
      <c r="I182" s="196"/>
      <c r="J182" s="196"/>
      <c r="V182" s="17"/>
      <c r="AC182" s="195"/>
      <c r="AD182" s="195"/>
      <c r="AE182" s="195"/>
    </row>
    <row r="183" spans="2:41">
      <c r="H183" s="196"/>
      <c r="I183" s="196"/>
      <c r="J183" s="196"/>
      <c r="V183" s="17"/>
      <c r="AC183" s="195"/>
      <c r="AD183" s="195"/>
      <c r="AE183" s="19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7" t="s">
        <v>432</v>
      </c>
      <c r="F187" s="197"/>
      <c r="G187" s="197"/>
      <c r="H187" s="197"/>
      <c r="O187" s="58" t="s">
        <v>431</v>
      </c>
      <c r="V187" s="17"/>
      <c r="X187" s="23" t="s">
        <v>32</v>
      </c>
      <c r="Y187" s="20">
        <f>IF(B187="PAGADO",0,C192)</f>
        <v>0</v>
      </c>
      <c r="AA187" s="197" t="s">
        <v>20</v>
      </c>
      <c r="AB187" s="197"/>
      <c r="AC187" s="197"/>
      <c r="AD187" s="19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8" t="str">
        <f>IF(C192&lt;0,"NO PAGAR","COBRAR")</f>
        <v>COBRAR</v>
      </c>
      <c r="C193" s="19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tr">
        <f>IF(Y192&lt;0,"NO PAGAR","COBRAR")</f>
        <v>COBRAR</v>
      </c>
      <c r="Y193" s="19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6" t="s">
        <v>30</v>
      </c>
      <c r="I227" s="196"/>
      <c r="J227" s="196"/>
      <c r="V227" s="17"/>
      <c r="AA227" s="196" t="s">
        <v>31</v>
      </c>
      <c r="AB227" s="196"/>
      <c r="AC227" s="196"/>
    </row>
    <row r="228" spans="1:43">
      <c r="H228" s="196"/>
      <c r="I228" s="196"/>
      <c r="J228" s="196"/>
      <c r="V228" s="17"/>
      <c r="AA228" s="196"/>
      <c r="AB228" s="196"/>
      <c r="AC228" s="19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7" t="s">
        <v>20</v>
      </c>
      <c r="F232" s="197"/>
      <c r="G232" s="197"/>
      <c r="H232" s="197"/>
      <c r="V232" s="17"/>
      <c r="X232" s="23" t="s">
        <v>32</v>
      </c>
      <c r="Y232" s="20">
        <f>IF(B232="PAGADO",0,C237)</f>
        <v>0</v>
      </c>
      <c r="AA232" s="197" t="s">
        <v>20</v>
      </c>
      <c r="AB232" s="197"/>
      <c r="AC232" s="197"/>
      <c r="AD232" s="19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tr">
        <f>IF(Y237&lt;0,"NO PAGAR","COBRAR'")</f>
        <v>COBRAR'</v>
      </c>
      <c r="Y238" s="19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9" t="str">
        <f>IF(C237&lt;0,"NO PAGAR","COBRAR'")</f>
        <v>COBRAR'</v>
      </c>
      <c r="C239" s="19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5" t="s">
        <v>29</v>
      </c>
      <c r="AD273" s="195"/>
      <c r="AE273" s="195"/>
    </row>
    <row r="274" spans="2:41">
      <c r="H274" s="196" t="s">
        <v>28</v>
      </c>
      <c r="I274" s="196"/>
      <c r="J274" s="196"/>
      <c r="V274" s="17"/>
      <c r="AC274" s="195"/>
      <c r="AD274" s="195"/>
      <c r="AE274" s="195"/>
    </row>
    <row r="275" spans="2:41">
      <c r="H275" s="196"/>
      <c r="I275" s="196"/>
      <c r="J275" s="196"/>
      <c r="V275" s="17"/>
      <c r="AC275" s="195"/>
      <c r="AD275" s="195"/>
      <c r="AE275" s="19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7" t="s">
        <v>20</v>
      </c>
      <c r="F279" s="197"/>
      <c r="G279" s="197"/>
      <c r="H279" s="197"/>
      <c r="V279" s="17"/>
      <c r="X279" s="23" t="s">
        <v>32</v>
      </c>
      <c r="Y279" s="20">
        <f>IF(B279="PAGADO",0,C284)</f>
        <v>0</v>
      </c>
      <c r="AA279" s="197" t="s">
        <v>20</v>
      </c>
      <c r="AB279" s="197"/>
      <c r="AC279" s="197"/>
      <c r="AD279" s="19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8" t="str">
        <f>IF(C284&lt;0,"NO PAGAR","COBRAR")</f>
        <v>COBRAR</v>
      </c>
      <c r="C285" s="19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tr">
        <f>IF(Y284&lt;0,"NO PAGAR","COBRAR")</f>
        <v>COBRAR</v>
      </c>
      <c r="Y285" s="19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6" t="s">
        <v>30</v>
      </c>
      <c r="I319" s="196"/>
      <c r="J319" s="196"/>
      <c r="V319" s="17"/>
      <c r="AA319" s="196" t="s">
        <v>31</v>
      </c>
      <c r="AB319" s="196"/>
      <c r="AC319" s="196"/>
    </row>
    <row r="320" spans="1:43">
      <c r="H320" s="196"/>
      <c r="I320" s="196"/>
      <c r="J320" s="196"/>
      <c r="V320" s="17"/>
      <c r="AA320" s="196"/>
      <c r="AB320" s="196"/>
      <c r="AC320" s="19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7" t="s">
        <v>20</v>
      </c>
      <c r="F324" s="197"/>
      <c r="G324" s="197"/>
      <c r="H324" s="197"/>
      <c r="V324" s="17"/>
      <c r="X324" s="23" t="s">
        <v>32</v>
      </c>
      <c r="Y324" s="20">
        <f>IF(B1124="PAGADO",0,C329)</f>
        <v>0</v>
      </c>
      <c r="AA324" s="197" t="s">
        <v>20</v>
      </c>
      <c r="AB324" s="197"/>
      <c r="AC324" s="197"/>
      <c r="AD324" s="19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tr">
        <f>IF(Y329&lt;0,"NO PAGAR","COBRAR'")</f>
        <v>COBRAR'</v>
      </c>
      <c r="Y330" s="19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9" t="str">
        <f>IF(C329&lt;0,"NO PAGAR","COBRAR'")</f>
        <v>COBRAR'</v>
      </c>
      <c r="C331" s="19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5" t="s">
        <v>29</v>
      </c>
      <c r="AD366" s="195"/>
      <c r="AE366" s="195"/>
    </row>
    <row r="367" spans="5:31">
      <c r="H367" s="196" t="s">
        <v>28</v>
      </c>
      <c r="I367" s="196"/>
      <c r="J367" s="196"/>
      <c r="V367" s="17"/>
      <c r="AC367" s="195"/>
      <c r="AD367" s="195"/>
      <c r="AE367" s="195"/>
    </row>
    <row r="368" spans="5:31">
      <c r="H368" s="196"/>
      <c r="I368" s="196"/>
      <c r="J368" s="196"/>
      <c r="V368" s="17"/>
      <c r="AC368" s="195"/>
      <c r="AD368" s="195"/>
      <c r="AE368" s="19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7" t="s">
        <v>20</v>
      </c>
      <c r="F372" s="197"/>
      <c r="G372" s="197"/>
      <c r="H372" s="197"/>
      <c r="V372" s="17"/>
      <c r="X372" s="23" t="s">
        <v>32</v>
      </c>
      <c r="Y372" s="20">
        <f>IF(B372="PAGADO",0,C377)</f>
        <v>0</v>
      </c>
      <c r="AA372" s="197" t="s">
        <v>20</v>
      </c>
      <c r="AB372" s="197"/>
      <c r="AC372" s="197"/>
      <c r="AD372" s="19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8" t="str">
        <f>IF(C377&lt;0,"NO PAGAR","COBRAR")</f>
        <v>COBRAR</v>
      </c>
      <c r="C378" s="19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tr">
        <f>IF(Y377&lt;0,"NO PAGAR","COBRAR")</f>
        <v>COBRAR</v>
      </c>
      <c r="Y378" s="19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6" t="s">
        <v>30</v>
      </c>
      <c r="I412" s="196"/>
      <c r="J412" s="196"/>
      <c r="V412" s="17"/>
      <c r="AA412" s="196" t="s">
        <v>31</v>
      </c>
      <c r="AB412" s="196"/>
      <c r="AC412" s="196"/>
    </row>
    <row r="413" spans="1:43">
      <c r="H413" s="196"/>
      <c r="I413" s="196"/>
      <c r="J413" s="196"/>
      <c r="V413" s="17"/>
      <c r="AA413" s="196"/>
      <c r="AB413" s="196"/>
      <c r="AC413" s="19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7" t="s">
        <v>20</v>
      </c>
      <c r="F417" s="197"/>
      <c r="G417" s="197"/>
      <c r="H417" s="197"/>
      <c r="V417" s="17"/>
      <c r="X417" s="23" t="s">
        <v>32</v>
      </c>
      <c r="Y417" s="20">
        <f>IF(B1217="PAGADO",0,C422)</f>
        <v>0</v>
      </c>
      <c r="AA417" s="197" t="s">
        <v>20</v>
      </c>
      <c r="AB417" s="197"/>
      <c r="AC417" s="197"/>
      <c r="AD417" s="19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tr">
        <f>IF(Y422&lt;0,"NO PAGAR","COBRAR'")</f>
        <v>COBRAR'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9" t="str">
        <f>IF(C422&lt;0,"NO PAGAR","COBRAR'")</f>
        <v>COBRAR'</v>
      </c>
      <c r="C424" s="19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5" t="s">
        <v>29</v>
      </c>
      <c r="AD463" s="195"/>
      <c r="AE463" s="195"/>
    </row>
    <row r="464" spans="8:31">
      <c r="H464" s="196" t="s">
        <v>28</v>
      </c>
      <c r="I464" s="196"/>
      <c r="J464" s="196"/>
      <c r="V464" s="17"/>
      <c r="AC464" s="195"/>
      <c r="AD464" s="195"/>
      <c r="AE464" s="195"/>
    </row>
    <row r="465" spans="2:41">
      <c r="H465" s="196"/>
      <c r="I465" s="196"/>
      <c r="J465" s="196"/>
      <c r="V465" s="17"/>
      <c r="AC465" s="195"/>
      <c r="AD465" s="195"/>
      <c r="AE465" s="19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7" t="s">
        <v>20</v>
      </c>
      <c r="F469" s="197"/>
      <c r="G469" s="197"/>
      <c r="H469" s="197"/>
      <c r="V469" s="17"/>
      <c r="X469" s="23" t="s">
        <v>32</v>
      </c>
      <c r="Y469" s="20">
        <f>IF(B469="PAGADO",0,C474)</f>
        <v>0</v>
      </c>
      <c r="AA469" s="197" t="s">
        <v>20</v>
      </c>
      <c r="AB469" s="197"/>
      <c r="AC469" s="197"/>
      <c r="AD469" s="19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8" t="str">
        <f>IF(C474&lt;0,"NO PAGAR","COBRAR")</f>
        <v>COBRAR</v>
      </c>
      <c r="C475" s="19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8" t="str">
        <f>IF(Y474&lt;0,"NO PAGAR","COBRAR")</f>
        <v>COBRAR</v>
      </c>
      <c r="Y475" s="19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6" t="s">
        <v>30</v>
      </c>
      <c r="I509" s="196"/>
      <c r="J509" s="196"/>
      <c r="V509" s="17"/>
      <c r="AA509" s="196" t="s">
        <v>31</v>
      </c>
      <c r="AB509" s="196"/>
      <c r="AC509" s="196"/>
    </row>
    <row r="510" spans="1:43">
      <c r="H510" s="196"/>
      <c r="I510" s="196"/>
      <c r="J510" s="196"/>
      <c r="V510" s="17"/>
      <c r="AA510" s="196"/>
      <c r="AB510" s="196"/>
      <c r="AC510" s="19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7" t="s">
        <v>20</v>
      </c>
      <c r="F514" s="197"/>
      <c r="G514" s="197"/>
      <c r="H514" s="197"/>
      <c r="V514" s="17"/>
      <c r="X514" s="23" t="s">
        <v>32</v>
      </c>
      <c r="Y514" s="20">
        <f>IF(B1314="PAGADO",0,C519)</f>
        <v>0</v>
      </c>
      <c r="AA514" s="197" t="s">
        <v>20</v>
      </c>
      <c r="AB514" s="197"/>
      <c r="AC514" s="197"/>
      <c r="AD514" s="19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9" t="str">
        <f>IF(Y519&lt;0,"NO PAGAR","COBRAR'")</f>
        <v>COBRAR'</v>
      </c>
      <c r="Y520" s="19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9" t="str">
        <f>IF(C519&lt;0,"NO PAGAR","COBRAR'")</f>
        <v>COBRAR'</v>
      </c>
      <c r="C521" s="19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5" t="s">
        <v>29</v>
      </c>
      <c r="AD562" s="195"/>
      <c r="AE562" s="195"/>
    </row>
    <row r="563" spans="2:41">
      <c r="H563" s="196" t="s">
        <v>28</v>
      </c>
      <c r="I563" s="196"/>
      <c r="J563" s="196"/>
      <c r="V563" s="17"/>
      <c r="AC563" s="195"/>
      <c r="AD563" s="195"/>
      <c r="AE563" s="195"/>
    </row>
    <row r="564" spans="2:41">
      <c r="H564" s="196"/>
      <c r="I564" s="196"/>
      <c r="J564" s="196"/>
      <c r="V564" s="17"/>
      <c r="AC564" s="195"/>
      <c r="AD564" s="195"/>
      <c r="AE564" s="19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7" t="s">
        <v>20</v>
      </c>
      <c r="F568" s="197"/>
      <c r="G568" s="197"/>
      <c r="H568" s="197"/>
      <c r="V568" s="17"/>
      <c r="X568" s="23" t="s">
        <v>32</v>
      </c>
      <c r="Y568" s="20">
        <f>IF(B568="PAGADO",0,C573)</f>
        <v>0</v>
      </c>
      <c r="AA568" s="197" t="s">
        <v>20</v>
      </c>
      <c r="AB568" s="197"/>
      <c r="AC568" s="197"/>
      <c r="AD568" s="19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8" t="str">
        <f>IF(C573&lt;0,"NO PAGAR","COBRAR")</f>
        <v>COBRAR</v>
      </c>
      <c r="C574" s="19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8" t="str">
        <f>IF(Y573&lt;0,"NO PAGAR","COBRAR")</f>
        <v>COBRAR</v>
      </c>
      <c r="Y574" s="19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6" t="s">
        <v>30</v>
      </c>
      <c r="I608" s="196"/>
      <c r="J608" s="196"/>
      <c r="V608" s="17"/>
      <c r="AA608" s="196" t="s">
        <v>31</v>
      </c>
      <c r="AB608" s="196"/>
      <c r="AC608" s="196"/>
    </row>
    <row r="609" spans="2:41">
      <c r="H609" s="196"/>
      <c r="I609" s="196"/>
      <c r="J609" s="196"/>
      <c r="V609" s="17"/>
      <c r="AA609" s="196"/>
      <c r="AB609" s="196"/>
      <c r="AC609" s="19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7" t="s">
        <v>20</v>
      </c>
      <c r="F613" s="197"/>
      <c r="G613" s="197"/>
      <c r="H613" s="197"/>
      <c r="V613" s="17"/>
      <c r="X613" s="23" t="s">
        <v>32</v>
      </c>
      <c r="Y613" s="20">
        <f>IF(B1413="PAGADO",0,C618)</f>
        <v>0</v>
      </c>
      <c r="AA613" s="197" t="s">
        <v>20</v>
      </c>
      <c r="AB613" s="197"/>
      <c r="AC613" s="197"/>
      <c r="AD613" s="19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9" t="str">
        <f>IF(Y618&lt;0,"NO PAGAR","COBRAR'")</f>
        <v>COBRAR'</v>
      </c>
      <c r="Y619" s="19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9" t="str">
        <f>IF(C618&lt;0,"NO PAGAR","COBRAR'")</f>
        <v>COBRAR'</v>
      </c>
      <c r="C620" s="19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5" t="s">
        <v>29</v>
      </c>
      <c r="AD655" s="195"/>
      <c r="AE655" s="195"/>
    </row>
    <row r="656" spans="2:31">
      <c r="H656" s="196" t="s">
        <v>28</v>
      </c>
      <c r="I656" s="196"/>
      <c r="J656" s="196"/>
      <c r="V656" s="17"/>
      <c r="AC656" s="195"/>
      <c r="AD656" s="195"/>
      <c r="AE656" s="195"/>
    </row>
    <row r="657" spans="2:41">
      <c r="H657" s="196"/>
      <c r="I657" s="196"/>
      <c r="J657" s="196"/>
      <c r="V657" s="17"/>
      <c r="AC657" s="195"/>
      <c r="AD657" s="195"/>
      <c r="AE657" s="19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7" t="s">
        <v>20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20</v>
      </c>
      <c r="AB661" s="197"/>
      <c r="AC661" s="197"/>
      <c r="AD661" s="19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8" t="str">
        <f>IF(C666&lt;0,"NO PAGAR","COBRAR")</f>
        <v>COBRAR</v>
      </c>
      <c r="C667" s="19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PAGAR","COBRAR")</f>
        <v>COBRAR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6" t="s">
        <v>30</v>
      </c>
      <c r="I701" s="196"/>
      <c r="J701" s="196"/>
      <c r="V701" s="17"/>
      <c r="AA701" s="196" t="s">
        <v>31</v>
      </c>
      <c r="AB701" s="196"/>
      <c r="AC701" s="196"/>
    </row>
    <row r="702" spans="1:43">
      <c r="H702" s="196"/>
      <c r="I702" s="196"/>
      <c r="J702" s="196"/>
      <c r="V702" s="17"/>
      <c r="AA702" s="196"/>
      <c r="AB702" s="196"/>
      <c r="AC702" s="19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7" t="s">
        <v>20</v>
      </c>
      <c r="F706" s="197"/>
      <c r="G706" s="197"/>
      <c r="H706" s="197"/>
      <c r="V706" s="17"/>
      <c r="X706" s="23" t="s">
        <v>32</v>
      </c>
      <c r="Y706" s="20">
        <f>IF(B1506="PAGADO",0,C711)</f>
        <v>0</v>
      </c>
      <c r="AA706" s="197" t="s">
        <v>20</v>
      </c>
      <c r="AB706" s="197"/>
      <c r="AC706" s="197"/>
      <c r="AD706" s="19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9" t="str">
        <f>IF(Y711&lt;0,"NO PAGAR","COBRAR'")</f>
        <v>COBRAR'</v>
      </c>
      <c r="Y712" s="19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9" t="str">
        <f>IF(C711&lt;0,"NO PAGAR","COBRAR'")</f>
        <v>COBRAR'</v>
      </c>
      <c r="C713" s="19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5" t="s">
        <v>29</v>
      </c>
      <c r="AD748" s="195"/>
      <c r="AE748" s="195"/>
    </row>
    <row r="749" spans="8:31">
      <c r="H749" s="196" t="s">
        <v>28</v>
      </c>
      <c r="I749" s="196"/>
      <c r="J749" s="196"/>
      <c r="V749" s="17"/>
      <c r="AC749" s="195"/>
      <c r="AD749" s="195"/>
      <c r="AE749" s="195"/>
    </row>
    <row r="750" spans="8:31">
      <c r="H750" s="196"/>
      <c r="I750" s="196"/>
      <c r="J750" s="196"/>
      <c r="V750" s="17"/>
      <c r="AC750" s="195"/>
      <c r="AD750" s="195"/>
      <c r="AE750" s="19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7" t="s">
        <v>20</v>
      </c>
      <c r="F754" s="197"/>
      <c r="G754" s="197"/>
      <c r="H754" s="197"/>
      <c r="V754" s="17"/>
      <c r="X754" s="23" t="s">
        <v>32</v>
      </c>
      <c r="Y754" s="20">
        <f>IF(B754="PAGADO",0,C759)</f>
        <v>0</v>
      </c>
      <c r="AA754" s="197" t="s">
        <v>20</v>
      </c>
      <c r="AB754" s="197"/>
      <c r="AC754" s="197"/>
      <c r="AD754" s="19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8" t="str">
        <f>IF(C759&lt;0,"NO PAGAR","COBRAR")</f>
        <v>COBRAR</v>
      </c>
      <c r="C760" s="19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8" t="str">
        <f>IF(Y759&lt;0,"NO PAGAR","COBRAR")</f>
        <v>COBRAR</v>
      </c>
      <c r="Y760" s="19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6" t="s">
        <v>30</v>
      </c>
      <c r="I794" s="196"/>
      <c r="J794" s="196"/>
      <c r="V794" s="17"/>
      <c r="AA794" s="196" t="s">
        <v>31</v>
      </c>
      <c r="AB794" s="196"/>
      <c r="AC794" s="196"/>
    </row>
    <row r="795" spans="1:43">
      <c r="H795" s="196"/>
      <c r="I795" s="196"/>
      <c r="J795" s="196"/>
      <c r="V795" s="17"/>
      <c r="AA795" s="196"/>
      <c r="AB795" s="196"/>
      <c r="AC795" s="19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7" t="s">
        <v>20</v>
      </c>
      <c r="F799" s="197"/>
      <c r="G799" s="197"/>
      <c r="H799" s="197"/>
      <c r="V799" s="17"/>
      <c r="X799" s="23" t="s">
        <v>32</v>
      </c>
      <c r="Y799" s="20">
        <f>IF(B1599="PAGADO",0,C804)</f>
        <v>0</v>
      </c>
      <c r="AA799" s="197" t="s">
        <v>20</v>
      </c>
      <c r="AB799" s="197"/>
      <c r="AC799" s="197"/>
      <c r="AD799" s="19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9" t="str">
        <f>IF(Y804&lt;0,"NO PAGAR","COBRAR'")</f>
        <v>COBRAR'</v>
      </c>
      <c r="Y805" s="19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9" t="str">
        <f>IF(C804&lt;0,"NO PAGAR","COBRAR'")</f>
        <v>COBRAR'</v>
      </c>
      <c r="C806" s="19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5" t="s">
        <v>29</v>
      </c>
      <c r="AD841" s="195"/>
      <c r="AE841" s="195"/>
    </row>
    <row r="842" spans="2:41">
      <c r="H842" s="196" t="s">
        <v>28</v>
      </c>
      <c r="I842" s="196"/>
      <c r="J842" s="196"/>
      <c r="V842" s="17"/>
      <c r="AC842" s="195"/>
      <c r="AD842" s="195"/>
      <c r="AE842" s="195"/>
    </row>
    <row r="843" spans="2:41">
      <c r="H843" s="196"/>
      <c r="I843" s="196"/>
      <c r="J843" s="196"/>
      <c r="V843" s="17"/>
      <c r="AC843" s="195"/>
      <c r="AD843" s="195"/>
      <c r="AE843" s="19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7" t="s">
        <v>20</v>
      </c>
      <c r="F847" s="197"/>
      <c r="G847" s="197"/>
      <c r="H847" s="197"/>
      <c r="V847" s="17"/>
      <c r="X847" s="23" t="s">
        <v>32</v>
      </c>
      <c r="Y847" s="20">
        <f>IF(B847="PAGADO",0,C852)</f>
        <v>0</v>
      </c>
      <c r="AA847" s="197" t="s">
        <v>20</v>
      </c>
      <c r="AB847" s="197"/>
      <c r="AC847" s="197"/>
      <c r="AD847" s="19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8" t="str">
        <f>IF(C852&lt;0,"NO PAGAR","COBRAR")</f>
        <v>COBRAR</v>
      </c>
      <c r="C853" s="19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8" t="str">
        <f>IF(Y852&lt;0,"NO PAGAR","COBRAR")</f>
        <v>COBRAR</v>
      </c>
      <c r="Y853" s="19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6" t="s">
        <v>30</v>
      </c>
      <c r="I887" s="196"/>
      <c r="J887" s="196"/>
      <c r="V887" s="17"/>
      <c r="AA887" s="196" t="s">
        <v>31</v>
      </c>
      <c r="AB887" s="196"/>
      <c r="AC887" s="196"/>
    </row>
    <row r="888" spans="1:43">
      <c r="H888" s="196"/>
      <c r="I888" s="196"/>
      <c r="J888" s="196"/>
      <c r="V888" s="17"/>
      <c r="AA888" s="196"/>
      <c r="AB888" s="196"/>
      <c r="AC888" s="19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7" t="s">
        <v>20</v>
      </c>
      <c r="F892" s="197"/>
      <c r="G892" s="197"/>
      <c r="H892" s="197"/>
      <c r="V892" s="17"/>
      <c r="X892" s="23" t="s">
        <v>32</v>
      </c>
      <c r="Y892" s="20">
        <f>IF(B1692="PAGADO",0,C897)</f>
        <v>0</v>
      </c>
      <c r="AA892" s="197" t="s">
        <v>20</v>
      </c>
      <c r="AB892" s="197"/>
      <c r="AC892" s="197"/>
      <c r="AD892" s="19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9" t="str">
        <f>IF(Y897&lt;0,"NO PAGAR","COBRAR'")</f>
        <v>COBRAR'</v>
      </c>
      <c r="Y898" s="19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9" t="str">
        <f>IF(C897&lt;0,"NO PAGAR","COBRAR'")</f>
        <v>COBRAR'</v>
      </c>
      <c r="C899" s="19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5" t="s">
        <v>29</v>
      </c>
      <c r="AD935" s="195"/>
      <c r="AE935" s="195"/>
    </row>
    <row r="936" spans="2:41">
      <c r="H936" s="196" t="s">
        <v>28</v>
      </c>
      <c r="I936" s="196"/>
      <c r="J936" s="196"/>
      <c r="V936" s="17"/>
      <c r="AC936" s="195"/>
      <c r="AD936" s="195"/>
      <c r="AE936" s="195"/>
    </row>
    <row r="937" spans="2:41">
      <c r="H937" s="196"/>
      <c r="I937" s="196"/>
      <c r="J937" s="196"/>
      <c r="V937" s="17"/>
      <c r="AC937" s="195"/>
      <c r="AD937" s="195"/>
      <c r="AE937" s="19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7" t="s">
        <v>20</v>
      </c>
      <c r="F941" s="197"/>
      <c r="G941" s="197"/>
      <c r="H941" s="197"/>
      <c r="V941" s="17"/>
      <c r="X941" s="23" t="s">
        <v>32</v>
      </c>
      <c r="Y941" s="20">
        <f>IF(B941="PAGADO",0,C946)</f>
        <v>0</v>
      </c>
      <c r="AA941" s="197" t="s">
        <v>20</v>
      </c>
      <c r="AB941" s="197"/>
      <c r="AC941" s="197"/>
      <c r="AD941" s="19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8" t="str">
        <f>IF(C946&lt;0,"NO PAGAR","COBRAR")</f>
        <v>COBRAR</v>
      </c>
      <c r="C947" s="19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8" t="str">
        <f>IF(Y946&lt;0,"NO PAGAR","COBRAR")</f>
        <v>COBRAR</v>
      </c>
      <c r="Y947" s="19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6" t="s">
        <v>30</v>
      </c>
      <c r="I981" s="196"/>
      <c r="J981" s="196"/>
      <c r="V981" s="17"/>
      <c r="AA981" s="196" t="s">
        <v>31</v>
      </c>
      <c r="AB981" s="196"/>
      <c r="AC981" s="196"/>
    </row>
    <row r="982" spans="1:43">
      <c r="H982" s="196"/>
      <c r="I982" s="196"/>
      <c r="J982" s="196"/>
      <c r="V982" s="17"/>
      <c r="AA982" s="196"/>
      <c r="AB982" s="196"/>
      <c r="AC982" s="19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7" t="s">
        <v>20</v>
      </c>
      <c r="F986" s="197"/>
      <c r="G986" s="197"/>
      <c r="H986" s="197"/>
      <c r="V986" s="17"/>
      <c r="X986" s="23" t="s">
        <v>32</v>
      </c>
      <c r="Y986" s="20">
        <f>IF(B1786="PAGADO",0,C991)</f>
        <v>0</v>
      </c>
      <c r="AA986" s="197" t="s">
        <v>20</v>
      </c>
      <c r="AB986" s="197"/>
      <c r="AC986" s="197"/>
      <c r="AD986" s="19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9" t="str">
        <f>IF(Y991&lt;0,"NO PAGAR","COBRAR'")</f>
        <v>COBRAR'</v>
      </c>
      <c r="Y992" s="19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9" t="str">
        <f>IF(C991&lt;0,"NO PAGAR","COBRAR'")</f>
        <v>COBRAR'</v>
      </c>
      <c r="C993" s="19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5" t="s">
        <v>29</v>
      </c>
      <c r="AD1028" s="195"/>
      <c r="AE1028" s="195"/>
    </row>
    <row r="1029" spans="2:41">
      <c r="H1029" s="196" t="s">
        <v>28</v>
      </c>
      <c r="I1029" s="196"/>
      <c r="J1029" s="196"/>
      <c r="V1029" s="17"/>
      <c r="AC1029" s="195"/>
      <c r="AD1029" s="195"/>
      <c r="AE1029" s="195"/>
    </row>
    <row r="1030" spans="2:41">
      <c r="H1030" s="196"/>
      <c r="I1030" s="196"/>
      <c r="J1030" s="196"/>
      <c r="V1030" s="17"/>
      <c r="AC1030" s="195"/>
      <c r="AD1030" s="195"/>
      <c r="AE1030" s="19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7" t="s">
        <v>20</v>
      </c>
      <c r="F1034" s="197"/>
      <c r="G1034" s="197"/>
      <c r="H1034" s="197"/>
      <c r="V1034" s="17"/>
      <c r="X1034" s="23" t="s">
        <v>32</v>
      </c>
      <c r="Y1034" s="20">
        <f>IF(B1034="PAGADO",0,C1039)</f>
        <v>0</v>
      </c>
      <c r="AA1034" s="197" t="s">
        <v>20</v>
      </c>
      <c r="AB1034" s="197"/>
      <c r="AC1034" s="197"/>
      <c r="AD1034" s="19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8" t="str">
        <f>IF(C1039&lt;0,"NO PAGAR","COBRAR")</f>
        <v>COBRAR</v>
      </c>
      <c r="C1040" s="19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8" t="str">
        <f>IF(Y1039&lt;0,"NO PAGAR","COBRAR")</f>
        <v>COBRAR</v>
      </c>
      <c r="Y1040" s="19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6" t="s">
        <v>30</v>
      </c>
      <c r="I1074" s="196"/>
      <c r="J1074" s="196"/>
      <c r="V1074" s="17"/>
      <c r="AA1074" s="196" t="s">
        <v>31</v>
      </c>
      <c r="AB1074" s="196"/>
      <c r="AC1074" s="196"/>
    </row>
    <row r="1075" spans="2:41">
      <c r="H1075" s="196"/>
      <c r="I1075" s="196"/>
      <c r="J1075" s="196"/>
      <c r="V1075" s="17"/>
      <c r="AA1075" s="196"/>
      <c r="AB1075" s="196"/>
      <c r="AC1075" s="19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7" t="s">
        <v>20</v>
      </c>
      <c r="F1079" s="197"/>
      <c r="G1079" s="197"/>
      <c r="H1079" s="197"/>
      <c r="V1079" s="17"/>
      <c r="X1079" s="23" t="s">
        <v>32</v>
      </c>
      <c r="Y1079" s="20">
        <f>IF(B1879="PAGADO",0,C1084)</f>
        <v>0</v>
      </c>
      <c r="AA1079" s="197" t="s">
        <v>20</v>
      </c>
      <c r="AB1079" s="197"/>
      <c r="AC1079" s="197"/>
      <c r="AD1079" s="19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9" t="str">
        <f>IF(Y1084&lt;0,"NO PAGAR","COBRAR'")</f>
        <v>COBRAR'</v>
      </c>
      <c r="Y1085" s="19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9" t="str">
        <f>IF(C1084&lt;0,"NO PAGAR","COBRAR'")</f>
        <v>COBRAR'</v>
      </c>
      <c r="C1086" s="19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224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238</v>
      </c>
      <c r="AB53" s="197"/>
      <c r="AC53" s="197"/>
      <c r="AD53" s="19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7" t="s">
        <v>20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7" t="s">
        <v>398</v>
      </c>
      <c r="F200" s="197"/>
      <c r="G200" s="197"/>
      <c r="H200" s="197"/>
      <c r="V200" s="17"/>
      <c r="X200" s="23" t="s">
        <v>82</v>
      </c>
      <c r="Y200" s="20">
        <f>IF(B200="PAGADO",0,C205)</f>
        <v>0</v>
      </c>
      <c r="AA200" s="197" t="s">
        <v>435</v>
      </c>
      <c r="AB200" s="197"/>
      <c r="AC200" s="197"/>
      <c r="AD200" s="19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7" t="s">
        <v>513</v>
      </c>
      <c r="F245" s="197"/>
      <c r="G245" s="197"/>
      <c r="H245" s="197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7" t="s">
        <v>398</v>
      </c>
      <c r="AB245" s="197"/>
      <c r="AC245" s="197"/>
      <c r="AD245" s="19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COBRAR'</v>
      </c>
      <c r="C252" s="199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559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7" t="s">
        <v>20</v>
      </c>
      <c r="F292" s="197"/>
      <c r="G292" s="197"/>
      <c r="H292" s="197"/>
      <c r="V292" s="17"/>
      <c r="X292" s="23" t="s">
        <v>32</v>
      </c>
      <c r="Y292" s="20">
        <f>IF(B292="PAGADO",0,C297)</f>
        <v>-200</v>
      </c>
      <c r="AA292" s="197" t="s">
        <v>610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7" t="s">
        <v>20</v>
      </c>
      <c r="F337" s="197"/>
      <c r="G337" s="197"/>
      <c r="H337" s="197"/>
      <c r="V337" s="17"/>
      <c r="X337" s="23" t="s">
        <v>32</v>
      </c>
      <c r="Y337" s="20">
        <f>IF(B1129="PAGADO",0,C342)</f>
        <v>14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6" t="s">
        <v>28</v>
      </c>
      <c r="I380" s="196"/>
      <c r="J380" s="196"/>
      <c r="V380" s="17"/>
      <c r="AC380" s="195"/>
      <c r="AD380" s="195"/>
      <c r="AE380" s="195"/>
    </row>
    <row r="381" spans="2:31">
      <c r="H381" s="196"/>
      <c r="I381" s="196"/>
      <c r="J381" s="196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14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COBRAR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COBRAR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7" t="s">
        <v>435</v>
      </c>
      <c r="F430" s="197"/>
      <c r="G430" s="197"/>
      <c r="H430" s="197"/>
      <c r="V430" s="17"/>
      <c r="X430" s="23" t="s">
        <v>75</v>
      </c>
      <c r="Y430" s="20">
        <f>IF(B430="PAGADO",0,C435)</f>
        <v>0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COBRAR'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9" t="str">
        <f>IF(C435&lt;0,"NO PAGAR","COBRAR'")</f>
        <v>COBRAR'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5" t="s">
        <v>29</v>
      </c>
      <c r="AD468" s="195"/>
      <c r="AE468" s="195"/>
    </row>
    <row r="469" spans="2:41">
      <c r="H469" s="196" t="s">
        <v>28</v>
      </c>
      <c r="I469" s="196"/>
      <c r="J469" s="196"/>
      <c r="V469" s="17"/>
      <c r="AC469" s="195"/>
      <c r="AD469" s="195"/>
      <c r="AE469" s="195"/>
    </row>
    <row r="470" spans="2:41">
      <c r="H470" s="196"/>
      <c r="I470" s="196"/>
      <c r="J470" s="196"/>
      <c r="V470" s="17"/>
      <c r="AC470" s="195"/>
      <c r="AD470" s="195"/>
      <c r="AE470" s="19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7" t="s">
        <v>20</v>
      </c>
      <c r="F474" s="197"/>
      <c r="G474" s="197"/>
      <c r="H474" s="197"/>
      <c r="V474" s="17"/>
      <c r="X474" s="23" t="s">
        <v>32</v>
      </c>
      <c r="Y474" s="20">
        <f>IF(B474="PAGADO",0,C479)</f>
        <v>0</v>
      </c>
      <c r="AA474" s="197" t="s">
        <v>20</v>
      </c>
      <c r="AB474" s="197"/>
      <c r="AC474" s="197"/>
      <c r="AD474" s="19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8" t="str">
        <f>IF(C479&lt;0,"NO PAGAR","COBRAR")</f>
        <v>COBRAR</v>
      </c>
      <c r="C480" s="19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8" t="str">
        <f>IF(Y479&lt;0,"NO PAGAR","COBRAR")</f>
        <v>COBRAR</v>
      </c>
      <c r="Y480" s="19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6" t="s">
        <v>30</v>
      </c>
      <c r="I514" s="196"/>
      <c r="J514" s="196"/>
      <c r="V514" s="17"/>
      <c r="AA514" s="196" t="s">
        <v>31</v>
      </c>
      <c r="AB514" s="196"/>
      <c r="AC514" s="196"/>
    </row>
    <row r="515" spans="2:41">
      <c r="H515" s="196"/>
      <c r="I515" s="196"/>
      <c r="J515" s="196"/>
      <c r="V515" s="17"/>
      <c r="AA515" s="196"/>
      <c r="AB515" s="196"/>
      <c r="AC515" s="19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7" t="s">
        <v>20</v>
      </c>
      <c r="F519" s="197"/>
      <c r="G519" s="197"/>
      <c r="H519" s="197"/>
      <c r="V519" s="17"/>
      <c r="X519" s="23" t="s">
        <v>32</v>
      </c>
      <c r="Y519" s="20">
        <f>IF(B1319="PAGADO",0,C524)</f>
        <v>0</v>
      </c>
      <c r="AA519" s="197" t="s">
        <v>20</v>
      </c>
      <c r="AB519" s="197"/>
      <c r="AC519" s="197"/>
      <c r="AD519" s="19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9" t="str">
        <f>IF(Y524&lt;0,"NO PAGAR","COBRAR'")</f>
        <v>COBRAR'</v>
      </c>
      <c r="Y525" s="19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9" t="str">
        <f>IF(C524&lt;0,"NO PAGAR","COBRAR'")</f>
        <v>COBRAR'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5" t="s">
        <v>29</v>
      </c>
      <c r="AD567" s="195"/>
      <c r="AE567" s="195"/>
    </row>
    <row r="568" spans="2:41">
      <c r="H568" s="196" t="s">
        <v>28</v>
      </c>
      <c r="I568" s="196"/>
      <c r="J568" s="196"/>
      <c r="V568" s="17"/>
      <c r="AC568" s="195"/>
      <c r="AD568" s="195"/>
      <c r="AE568" s="195"/>
    </row>
    <row r="569" spans="2:41">
      <c r="H569" s="196"/>
      <c r="I569" s="196"/>
      <c r="J569" s="196"/>
      <c r="V569" s="17"/>
      <c r="AC569" s="195"/>
      <c r="AD569" s="195"/>
      <c r="AE569" s="19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7" t="s">
        <v>20</v>
      </c>
      <c r="F573" s="197"/>
      <c r="G573" s="197"/>
      <c r="H573" s="197"/>
      <c r="V573" s="17"/>
      <c r="X573" s="23" t="s">
        <v>32</v>
      </c>
      <c r="Y573" s="20">
        <f>IF(B573="PAGADO",0,C578)</f>
        <v>0</v>
      </c>
      <c r="AA573" s="197" t="s">
        <v>20</v>
      </c>
      <c r="AB573" s="197"/>
      <c r="AC573" s="197"/>
      <c r="AD573" s="19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8" t="str">
        <f>IF(C578&lt;0,"NO PAGAR","COBRAR")</f>
        <v>COBRAR</v>
      </c>
      <c r="C579" s="19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8" t="str">
        <f>IF(Y578&lt;0,"NO PAGAR","COBRAR")</f>
        <v>COBRAR</v>
      </c>
      <c r="Y579" s="19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6" t="s">
        <v>30</v>
      </c>
      <c r="I613" s="196"/>
      <c r="J613" s="196"/>
      <c r="V613" s="17"/>
      <c r="AA613" s="196" t="s">
        <v>31</v>
      </c>
      <c r="AB613" s="196"/>
      <c r="AC613" s="196"/>
    </row>
    <row r="614" spans="1:43">
      <c r="H614" s="196"/>
      <c r="I614" s="196"/>
      <c r="J614" s="196"/>
      <c r="V614" s="17"/>
      <c r="AA614" s="196"/>
      <c r="AB614" s="196"/>
      <c r="AC614" s="19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7" t="s">
        <v>20</v>
      </c>
      <c r="F618" s="197"/>
      <c r="G618" s="197"/>
      <c r="H618" s="197"/>
      <c r="V618" s="17"/>
      <c r="X618" s="23" t="s">
        <v>32</v>
      </c>
      <c r="Y618" s="20">
        <f>IF(B1418="PAGADO",0,C623)</f>
        <v>0</v>
      </c>
      <c r="AA618" s="197" t="s">
        <v>20</v>
      </c>
      <c r="AB618" s="197"/>
      <c r="AC618" s="197"/>
      <c r="AD618" s="19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tr">
        <f>IF(Y623&lt;0,"NO PAGAR","COBRAR'")</f>
        <v>COBRAR'</v>
      </c>
      <c r="Y624" s="19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9" t="str">
        <f>IF(C623&lt;0,"NO PAGAR","COBRAR'")</f>
        <v>COBRAR'</v>
      </c>
      <c r="C625" s="19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5" t="s">
        <v>29</v>
      </c>
      <c r="AD660" s="195"/>
      <c r="AE660" s="195"/>
    </row>
    <row r="661" spans="2:41">
      <c r="H661" s="196" t="s">
        <v>28</v>
      </c>
      <c r="I661" s="196"/>
      <c r="J661" s="196"/>
      <c r="V661" s="17"/>
      <c r="AC661" s="195"/>
      <c r="AD661" s="195"/>
      <c r="AE661" s="195"/>
    </row>
    <row r="662" spans="2:41">
      <c r="H662" s="196"/>
      <c r="I662" s="196"/>
      <c r="J662" s="196"/>
      <c r="V662" s="17"/>
      <c r="AC662" s="195"/>
      <c r="AD662" s="195"/>
      <c r="AE662" s="19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7" t="s">
        <v>20</v>
      </c>
      <c r="F666" s="197"/>
      <c r="G666" s="197"/>
      <c r="H666" s="197"/>
      <c r="V666" s="17"/>
      <c r="X666" s="23" t="s">
        <v>32</v>
      </c>
      <c r="Y666" s="20">
        <f>IF(B666="PAGADO",0,C671)</f>
        <v>0</v>
      </c>
      <c r="AA666" s="197" t="s">
        <v>20</v>
      </c>
      <c r="AB666" s="197"/>
      <c r="AC666" s="197"/>
      <c r="AD666" s="19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8" t="str">
        <f>IF(C671&lt;0,"NO PAGAR","COBRAR")</f>
        <v>COBRAR</v>
      </c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8" t="str">
        <f>IF(Y671&lt;0,"NO PAGAR","COBRAR")</f>
        <v>COBRAR</v>
      </c>
      <c r="Y672" s="19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6" t="s">
        <v>30</v>
      </c>
      <c r="I706" s="196"/>
      <c r="J706" s="196"/>
      <c r="V706" s="17"/>
      <c r="AA706" s="196" t="s">
        <v>31</v>
      </c>
      <c r="AB706" s="196"/>
      <c r="AC706" s="196"/>
    </row>
    <row r="707" spans="2:41">
      <c r="H707" s="196"/>
      <c r="I707" s="196"/>
      <c r="J707" s="196"/>
      <c r="V707" s="17"/>
      <c r="AA707" s="196"/>
      <c r="AB707" s="196"/>
      <c r="AC707" s="19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7" t="s">
        <v>20</v>
      </c>
      <c r="F711" s="197"/>
      <c r="G711" s="197"/>
      <c r="H711" s="197"/>
      <c r="V711" s="17"/>
      <c r="X711" s="23" t="s">
        <v>32</v>
      </c>
      <c r="Y711" s="20">
        <f>IF(B1511="PAGADO",0,C716)</f>
        <v>0</v>
      </c>
      <c r="AA711" s="197" t="s">
        <v>20</v>
      </c>
      <c r="AB711" s="197"/>
      <c r="AC711" s="197"/>
      <c r="AD711" s="19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9" t="str">
        <f>IF(Y716&lt;0,"NO PAGAR","COBRAR'")</f>
        <v>COBRAR'</v>
      </c>
      <c r="Y717" s="19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9" t="str">
        <f>IF(C716&lt;0,"NO PAGAR","COBRAR'")</f>
        <v>COBRAR'</v>
      </c>
      <c r="C718" s="19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5" t="s">
        <v>29</v>
      </c>
      <c r="AD753" s="195"/>
      <c r="AE753" s="195"/>
    </row>
    <row r="754" spans="2:41">
      <c r="H754" s="196" t="s">
        <v>28</v>
      </c>
      <c r="I754" s="196"/>
      <c r="J754" s="196"/>
      <c r="V754" s="17"/>
      <c r="AC754" s="195"/>
      <c r="AD754" s="195"/>
      <c r="AE754" s="195"/>
    </row>
    <row r="755" spans="2:41">
      <c r="H755" s="196"/>
      <c r="I755" s="196"/>
      <c r="J755" s="196"/>
      <c r="V755" s="17"/>
      <c r="AC755" s="195"/>
      <c r="AD755" s="195"/>
      <c r="AE755" s="19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7" t="s">
        <v>20</v>
      </c>
      <c r="F759" s="197"/>
      <c r="G759" s="197"/>
      <c r="H759" s="197"/>
      <c r="V759" s="17"/>
      <c r="X759" s="23" t="s">
        <v>32</v>
      </c>
      <c r="Y759" s="20">
        <f>IF(B759="PAGADO",0,C764)</f>
        <v>0</v>
      </c>
      <c r="AA759" s="197" t="s">
        <v>20</v>
      </c>
      <c r="AB759" s="197"/>
      <c r="AC759" s="197"/>
      <c r="AD759" s="19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8" t="str">
        <f>IF(C764&lt;0,"NO PAGAR","COBRAR")</f>
        <v>COBRAR</v>
      </c>
      <c r="C765" s="19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8" t="str">
        <f>IF(Y764&lt;0,"NO PAGAR","COBRAR")</f>
        <v>COBRAR</v>
      </c>
      <c r="Y765" s="19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6" t="s">
        <v>30</v>
      </c>
      <c r="I799" s="196"/>
      <c r="J799" s="196"/>
      <c r="V799" s="17"/>
      <c r="AA799" s="196" t="s">
        <v>31</v>
      </c>
      <c r="AB799" s="196"/>
      <c r="AC799" s="196"/>
    </row>
    <row r="800" spans="1:43">
      <c r="H800" s="196"/>
      <c r="I800" s="196"/>
      <c r="J800" s="196"/>
      <c r="V800" s="17"/>
      <c r="AA800" s="196"/>
      <c r="AB800" s="196"/>
      <c r="AC800" s="19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7" t="s">
        <v>20</v>
      </c>
      <c r="F804" s="197"/>
      <c r="G804" s="197"/>
      <c r="H804" s="197"/>
      <c r="V804" s="17"/>
      <c r="X804" s="23" t="s">
        <v>32</v>
      </c>
      <c r="Y804" s="20">
        <f>IF(B1604="PAGADO",0,C809)</f>
        <v>0</v>
      </c>
      <c r="AA804" s="197" t="s">
        <v>20</v>
      </c>
      <c r="AB804" s="197"/>
      <c r="AC804" s="197"/>
      <c r="AD804" s="19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9" t="str">
        <f>IF(Y809&lt;0,"NO PAGAR","COBRAR'")</f>
        <v>COBRAR'</v>
      </c>
      <c r="Y810" s="19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9" t="str">
        <f>IF(C809&lt;0,"NO PAGAR","COBRAR'")</f>
        <v>COBRAR'</v>
      </c>
      <c r="C811" s="19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5" t="s">
        <v>29</v>
      </c>
      <c r="AD846" s="195"/>
      <c r="AE846" s="195"/>
    </row>
    <row r="847" spans="5:31">
      <c r="H847" s="196" t="s">
        <v>28</v>
      </c>
      <c r="I847" s="196"/>
      <c r="J847" s="196"/>
      <c r="V847" s="17"/>
      <c r="AC847" s="195"/>
      <c r="AD847" s="195"/>
      <c r="AE847" s="195"/>
    </row>
    <row r="848" spans="5:31">
      <c r="H848" s="196"/>
      <c r="I848" s="196"/>
      <c r="J848" s="196"/>
      <c r="V848" s="17"/>
      <c r="AC848" s="195"/>
      <c r="AD848" s="195"/>
      <c r="AE848" s="19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7" t="s">
        <v>20</v>
      </c>
      <c r="F852" s="197"/>
      <c r="G852" s="197"/>
      <c r="H852" s="197"/>
      <c r="V852" s="17"/>
      <c r="X852" s="23" t="s">
        <v>32</v>
      </c>
      <c r="Y852" s="20">
        <f>IF(B852="PAGADO",0,C857)</f>
        <v>0</v>
      </c>
      <c r="AA852" s="197" t="s">
        <v>20</v>
      </c>
      <c r="AB852" s="197"/>
      <c r="AC852" s="197"/>
      <c r="AD852" s="19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8" t="str">
        <f>IF(C857&lt;0,"NO PAGAR","COBRAR")</f>
        <v>COBRAR</v>
      </c>
      <c r="C858" s="19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8" t="str">
        <f>IF(Y857&lt;0,"NO PAGAR","COBRAR")</f>
        <v>COBRAR</v>
      </c>
      <c r="Y858" s="19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6" t="s">
        <v>30</v>
      </c>
      <c r="I892" s="196"/>
      <c r="J892" s="196"/>
      <c r="V892" s="17"/>
      <c r="AA892" s="196" t="s">
        <v>31</v>
      </c>
      <c r="AB892" s="196"/>
      <c r="AC892" s="196"/>
    </row>
    <row r="893" spans="1:43">
      <c r="H893" s="196"/>
      <c r="I893" s="196"/>
      <c r="J893" s="196"/>
      <c r="V893" s="17"/>
      <c r="AA893" s="196"/>
      <c r="AB893" s="196"/>
      <c r="AC893" s="19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7" t="s">
        <v>20</v>
      </c>
      <c r="F897" s="197"/>
      <c r="G897" s="197"/>
      <c r="H897" s="197"/>
      <c r="V897" s="17"/>
      <c r="X897" s="23" t="s">
        <v>32</v>
      </c>
      <c r="Y897" s="20">
        <f>IF(B1697="PAGADO",0,C902)</f>
        <v>0</v>
      </c>
      <c r="AA897" s="197" t="s">
        <v>20</v>
      </c>
      <c r="AB897" s="197"/>
      <c r="AC897" s="197"/>
      <c r="AD897" s="19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9" t="str">
        <f>IF(Y902&lt;0,"NO PAGAR","COBRAR'")</f>
        <v>COBRAR'</v>
      </c>
      <c r="Y903" s="19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9" t="str">
        <f>IF(C902&lt;0,"NO PAGAR","COBRAR'")</f>
        <v>COBRAR'</v>
      </c>
      <c r="C904" s="19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5" t="s">
        <v>29</v>
      </c>
      <c r="AD940" s="195"/>
      <c r="AE940" s="195"/>
    </row>
    <row r="941" spans="8:31">
      <c r="H941" s="196" t="s">
        <v>28</v>
      </c>
      <c r="I941" s="196"/>
      <c r="J941" s="196"/>
      <c r="V941" s="17"/>
      <c r="AC941" s="195"/>
      <c r="AD941" s="195"/>
      <c r="AE941" s="195"/>
    </row>
    <row r="942" spans="8:31">
      <c r="H942" s="196"/>
      <c r="I942" s="196"/>
      <c r="J942" s="196"/>
      <c r="V942" s="17"/>
      <c r="AC942" s="195"/>
      <c r="AD942" s="195"/>
      <c r="AE942" s="19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7" t="s">
        <v>20</v>
      </c>
      <c r="F946" s="197"/>
      <c r="G946" s="197"/>
      <c r="H946" s="197"/>
      <c r="V946" s="17"/>
      <c r="X946" s="23" t="s">
        <v>32</v>
      </c>
      <c r="Y946" s="20">
        <f>IF(B946="PAGADO",0,C951)</f>
        <v>0</v>
      </c>
      <c r="AA946" s="197" t="s">
        <v>20</v>
      </c>
      <c r="AB946" s="197"/>
      <c r="AC946" s="197"/>
      <c r="AD946" s="19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8" t="str">
        <f>IF(C951&lt;0,"NO PAGAR","COBRAR")</f>
        <v>COBRAR</v>
      </c>
      <c r="C952" s="19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8" t="str">
        <f>IF(Y951&lt;0,"NO PAGAR","COBRAR")</f>
        <v>COBRAR</v>
      </c>
      <c r="Y952" s="19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6" t="s">
        <v>30</v>
      </c>
      <c r="I986" s="196"/>
      <c r="J986" s="196"/>
      <c r="V986" s="17"/>
      <c r="AA986" s="196" t="s">
        <v>31</v>
      </c>
      <c r="AB986" s="196"/>
      <c r="AC986" s="196"/>
    </row>
    <row r="987" spans="1:43">
      <c r="H987" s="196"/>
      <c r="I987" s="196"/>
      <c r="J987" s="196"/>
      <c r="V987" s="17"/>
      <c r="AA987" s="196"/>
      <c r="AB987" s="196"/>
      <c r="AC987" s="19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7" t="s">
        <v>20</v>
      </c>
      <c r="F991" s="197"/>
      <c r="G991" s="197"/>
      <c r="H991" s="197"/>
      <c r="V991" s="17"/>
      <c r="X991" s="23" t="s">
        <v>32</v>
      </c>
      <c r="Y991" s="20">
        <f>IF(B1791="PAGADO",0,C996)</f>
        <v>0</v>
      </c>
      <c r="AA991" s="197" t="s">
        <v>20</v>
      </c>
      <c r="AB991" s="197"/>
      <c r="AC991" s="197"/>
      <c r="AD991" s="19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9" t="str">
        <f>IF(Y996&lt;0,"NO PAGAR","COBRAR'")</f>
        <v>COBRAR'</v>
      </c>
      <c r="Y997" s="19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9" t="str">
        <f>IF(C996&lt;0,"NO PAGAR","COBRAR'")</f>
        <v>COBRAR'</v>
      </c>
      <c r="C998" s="19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5" t="s">
        <v>29</v>
      </c>
      <c r="AD1033" s="195"/>
      <c r="AE1033" s="195"/>
    </row>
    <row r="1034" spans="2:41">
      <c r="H1034" s="196" t="s">
        <v>28</v>
      </c>
      <c r="I1034" s="196"/>
      <c r="J1034" s="196"/>
      <c r="V1034" s="17"/>
      <c r="AC1034" s="195"/>
      <c r="AD1034" s="195"/>
      <c r="AE1034" s="195"/>
    </row>
    <row r="1035" spans="2:41">
      <c r="H1035" s="196"/>
      <c r="I1035" s="196"/>
      <c r="J1035" s="196"/>
      <c r="V1035" s="17"/>
      <c r="AC1035" s="195"/>
      <c r="AD1035" s="195"/>
      <c r="AE1035" s="19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7" t="s">
        <v>20</v>
      </c>
      <c r="F1039" s="197"/>
      <c r="G1039" s="197"/>
      <c r="H1039" s="197"/>
      <c r="V1039" s="17"/>
      <c r="X1039" s="23" t="s">
        <v>32</v>
      </c>
      <c r="Y1039" s="20">
        <f>IF(B1039="PAGADO",0,C1044)</f>
        <v>0</v>
      </c>
      <c r="AA1039" s="197" t="s">
        <v>20</v>
      </c>
      <c r="AB1039" s="197"/>
      <c r="AC1039" s="197"/>
      <c r="AD1039" s="19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8" t="str">
        <f>IF(C1044&lt;0,"NO PAGAR","COBRAR")</f>
        <v>COBRAR</v>
      </c>
      <c r="C1045" s="19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8" t="str">
        <f>IF(Y1044&lt;0,"NO PAGAR","COBRAR")</f>
        <v>COBRAR</v>
      </c>
      <c r="Y1045" s="19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6" t="s">
        <v>30</v>
      </c>
      <c r="I1079" s="196"/>
      <c r="J1079" s="196"/>
      <c r="V1079" s="17"/>
      <c r="AA1079" s="196" t="s">
        <v>31</v>
      </c>
      <c r="AB1079" s="196"/>
      <c r="AC1079" s="196"/>
    </row>
    <row r="1080" spans="1:43">
      <c r="H1080" s="196"/>
      <c r="I1080" s="196"/>
      <c r="J1080" s="196"/>
      <c r="V1080" s="17"/>
      <c r="AA1080" s="196"/>
      <c r="AB1080" s="196"/>
      <c r="AC1080" s="19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7" t="s">
        <v>20</v>
      </c>
      <c r="F1084" s="197"/>
      <c r="G1084" s="197"/>
      <c r="H1084" s="197"/>
      <c r="V1084" s="17"/>
      <c r="X1084" s="23" t="s">
        <v>32</v>
      </c>
      <c r="Y1084" s="20">
        <f>IF(B1884="PAGADO",0,C1089)</f>
        <v>0</v>
      </c>
      <c r="AA1084" s="197" t="s">
        <v>20</v>
      </c>
      <c r="AB1084" s="197"/>
      <c r="AC1084" s="197"/>
      <c r="AD1084" s="19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9" t="str">
        <f>IF(Y1089&lt;0,"NO PAGAR","COBRAR'")</f>
        <v>COBRAR'</v>
      </c>
      <c r="Y1090" s="19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9" t="str">
        <f>IF(C1089&lt;0,"NO PAGAR","COBRAR'")</f>
        <v>COBRAR'</v>
      </c>
      <c r="C1091" s="19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U638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/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259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309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7" t="s">
        <v>224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7" t="s">
        <v>437</v>
      </c>
      <c r="F200" s="197"/>
      <c r="G200" s="197"/>
      <c r="H200" s="197"/>
      <c r="V200" s="17"/>
      <c r="X200" s="23" t="s">
        <v>130</v>
      </c>
      <c r="Y200" s="20">
        <f>IF(B200="PAGADO",0,C205)</f>
        <v>520</v>
      </c>
      <c r="AA200" s="197" t="s">
        <v>20</v>
      </c>
      <c r="AB200" s="197"/>
      <c r="AC200" s="197"/>
      <c r="AD200" s="19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7" t="s">
        <v>224</v>
      </c>
      <c r="F245" s="197"/>
      <c r="G245" s="197"/>
      <c r="H245" s="197"/>
      <c r="V245" s="17"/>
      <c r="X245" s="23" t="s">
        <v>130</v>
      </c>
      <c r="Y245" s="20">
        <f>IF(B245="PAGADO",0,C250)</f>
        <v>0</v>
      </c>
      <c r="AA245" s="197" t="s">
        <v>562</v>
      </c>
      <c r="AB245" s="197"/>
      <c r="AC245" s="197"/>
      <c r="AD245" s="19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COBRAR'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COBRAR'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7" t="s">
        <v>20</v>
      </c>
      <c r="F292" s="197"/>
      <c r="G292" s="197"/>
      <c r="H292" s="197"/>
      <c r="V292" s="17"/>
      <c r="X292" s="23" t="s">
        <v>579</v>
      </c>
      <c r="Y292" s="20">
        <f>IF(B292="PAGADO",0,C297)</f>
        <v>0</v>
      </c>
      <c r="AA292" s="197" t="s">
        <v>224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COBRAR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7" t="s">
        <v>562</v>
      </c>
      <c r="F337" s="197"/>
      <c r="G337" s="197"/>
      <c r="H337" s="197"/>
      <c r="V337" s="17"/>
      <c r="X337" s="23" t="s">
        <v>32</v>
      </c>
      <c r="Y337" s="20">
        <f>IF(B337="PAGADO",0,C342)</f>
        <v>0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5" t="s">
        <v>29</v>
      </c>
      <c r="AD373" s="195"/>
      <c r="AE373" s="195"/>
    </row>
    <row r="374" spans="2:41">
      <c r="H374" s="196" t="s">
        <v>28</v>
      </c>
      <c r="I374" s="196"/>
      <c r="J374" s="196"/>
      <c r="V374" s="17"/>
      <c r="AC374" s="195"/>
      <c r="AD374" s="195"/>
      <c r="AE374" s="195"/>
    </row>
    <row r="375" spans="2:41">
      <c r="H375" s="196"/>
      <c r="I375" s="196"/>
      <c r="J375" s="196"/>
      <c r="V375" s="17"/>
      <c r="AC375" s="195"/>
      <c r="AD375" s="195"/>
      <c r="AE375" s="19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7" t="s">
        <v>20</v>
      </c>
      <c r="F379" s="197"/>
      <c r="G379" s="197"/>
      <c r="H379" s="197"/>
      <c r="V379" s="17"/>
      <c r="X379" s="23" t="s">
        <v>82</v>
      </c>
      <c r="Y379" s="20">
        <f>IF(B379="PAGADO",0,C384)</f>
        <v>0</v>
      </c>
      <c r="AA379" s="197" t="s">
        <v>562</v>
      </c>
      <c r="AB379" s="197"/>
      <c r="AC379" s="197"/>
      <c r="AD379" s="19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8" t="str">
        <f>IF(C384&lt;0,"NO PAGAR","COBRAR")</f>
        <v>COBRAR</v>
      </c>
      <c r="C385" s="19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COBRAR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6" t="s">
        <v>30</v>
      </c>
      <c r="I414" s="196"/>
      <c r="J414" s="196"/>
      <c r="V414" s="17"/>
      <c r="AA414" s="196" t="s">
        <v>31</v>
      </c>
      <c r="AB414" s="196"/>
      <c r="AC414" s="196"/>
    </row>
    <row r="415" spans="1:43">
      <c r="H415" s="196"/>
      <c r="I415" s="196"/>
      <c r="J415" s="196"/>
      <c r="V415" s="17"/>
      <c r="AA415" s="196"/>
      <c r="AB415" s="196"/>
      <c r="AC415" s="19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7" t="s">
        <v>20</v>
      </c>
      <c r="F419" s="197"/>
      <c r="G419" s="197"/>
      <c r="H419" s="197"/>
      <c r="V419" s="17"/>
      <c r="X419" s="23" t="s">
        <v>82</v>
      </c>
      <c r="Y419" s="20">
        <f>IF(B1179="PAGADO",0,C424)</f>
        <v>0</v>
      </c>
      <c r="AA419" s="197" t="s">
        <v>846</v>
      </c>
      <c r="AB419" s="197"/>
      <c r="AC419" s="197"/>
      <c r="AD419" s="19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tr">
        <f>IF(Y424&lt;0,"NO PAGAR","COBRAR'")</f>
        <v>COBRAR'</v>
      </c>
      <c r="Y425" s="19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9" t="str">
        <f>IF(C424&lt;0,"NO PAGAR","COBRAR'")</f>
        <v>COBRAR'</v>
      </c>
      <c r="C426" s="19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5" t="s">
        <v>29</v>
      </c>
      <c r="AD458" s="195"/>
      <c r="AE458" s="195"/>
    </row>
    <row r="459" spans="2:31">
      <c r="H459" s="196" t="s">
        <v>28</v>
      </c>
      <c r="I459" s="196"/>
      <c r="J459" s="196"/>
      <c r="V459" s="17"/>
      <c r="AC459" s="195"/>
      <c r="AD459" s="195"/>
      <c r="AE459" s="195"/>
    </row>
    <row r="460" spans="2:31">
      <c r="H460" s="196"/>
      <c r="I460" s="196"/>
      <c r="J460" s="196"/>
      <c r="V460" s="17"/>
      <c r="AC460" s="195"/>
      <c r="AD460" s="195"/>
      <c r="AE460" s="19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7" t="s">
        <v>20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20</v>
      </c>
      <c r="AB464" s="197"/>
      <c r="AC464" s="197"/>
      <c r="AD464" s="19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8" t="str">
        <f>IF(C469&lt;0,"NO PAGAR","COBRAR")</f>
        <v>COBRAR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COBRAR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6" t="s">
        <v>30</v>
      </c>
      <c r="I504" s="196"/>
      <c r="J504" s="196"/>
      <c r="V504" s="17"/>
      <c r="AA504" s="196" t="s">
        <v>31</v>
      </c>
      <c r="AB504" s="196"/>
      <c r="AC504" s="196"/>
    </row>
    <row r="505" spans="1:43">
      <c r="H505" s="196"/>
      <c r="I505" s="196"/>
      <c r="J505" s="196"/>
      <c r="V505" s="17"/>
      <c r="AA505" s="196"/>
      <c r="AB505" s="196"/>
      <c r="AC505" s="19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7" t="s">
        <v>20</v>
      </c>
      <c r="F509" s="197"/>
      <c r="G509" s="197"/>
      <c r="H509" s="197"/>
      <c r="V509" s="17"/>
      <c r="X509" s="23" t="s">
        <v>82</v>
      </c>
      <c r="Y509" s="20">
        <f>IF(B1276="PAGADO",0,C514)</f>
        <v>0</v>
      </c>
      <c r="AA509" s="197" t="s">
        <v>846</v>
      </c>
      <c r="AB509" s="197"/>
      <c r="AC509" s="197"/>
      <c r="AD509" s="19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9" t="str">
        <f>IF(Y514&lt;0,"NO PAGAR","COBRAR'")</f>
        <v>COBRAR'</v>
      </c>
      <c r="Y515" s="19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9" t="str">
        <f>IF(C514&lt;0,"NO PAGAR","COBRAR'")</f>
        <v>COBRAR'</v>
      </c>
      <c r="C516" s="19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5" t="s">
        <v>29</v>
      </c>
      <c r="AD550" s="195"/>
      <c r="AE550" s="195"/>
    </row>
    <row r="551" spans="2:41">
      <c r="H551" s="196" t="s">
        <v>28</v>
      </c>
      <c r="I551" s="196"/>
      <c r="J551" s="196"/>
      <c r="V551" s="17"/>
      <c r="AC551" s="195"/>
      <c r="AD551" s="195"/>
      <c r="AE551" s="195"/>
    </row>
    <row r="552" spans="2:41">
      <c r="H552" s="196"/>
      <c r="I552" s="196"/>
      <c r="J552" s="196"/>
      <c r="V552" s="17"/>
      <c r="AC552" s="195"/>
      <c r="AD552" s="195"/>
      <c r="AE552" s="19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7" t="s">
        <v>1021</v>
      </c>
      <c r="F556" s="197"/>
      <c r="G556" s="197"/>
      <c r="H556" s="197"/>
      <c r="V556" s="17"/>
      <c r="X556" s="23" t="s">
        <v>32</v>
      </c>
      <c r="Y556" s="20">
        <f>IF(B556="PAGADO",0,C561)</f>
        <v>0</v>
      </c>
      <c r="AA556" s="197" t="s">
        <v>20</v>
      </c>
      <c r="AB556" s="197"/>
      <c r="AC556" s="197"/>
      <c r="AD556" s="19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8" t="str">
        <f>IF(C561&lt;0,"NO PAGAR","COBRAR")</f>
        <v>COBRAR</v>
      </c>
      <c r="C562" s="19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8" t="str">
        <f>IF(Y561&lt;0,"NO PAGAR","COBRAR")</f>
        <v>COBRAR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6" t="s">
        <v>30</v>
      </c>
      <c r="I591" s="196"/>
      <c r="J591" s="196"/>
      <c r="V591" s="17"/>
      <c r="AA591" s="196" t="s">
        <v>31</v>
      </c>
      <c r="AB591" s="196"/>
      <c r="AC591" s="196"/>
    </row>
    <row r="592" spans="1:43">
      <c r="H592" s="196"/>
      <c r="I592" s="196"/>
      <c r="J592" s="196"/>
      <c r="V592" s="17"/>
      <c r="AA592" s="196"/>
      <c r="AB592" s="196"/>
      <c r="AC592" s="19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7" t="s">
        <v>20</v>
      </c>
      <c r="F596" s="197"/>
      <c r="G596" s="197"/>
      <c r="H596" s="197"/>
      <c r="V596" s="17"/>
      <c r="X596" s="23" t="s">
        <v>32</v>
      </c>
      <c r="Y596" s="20">
        <f>IF(B1375="PAGADO",0,C601)</f>
        <v>0</v>
      </c>
      <c r="AA596" s="197" t="s">
        <v>20</v>
      </c>
      <c r="AB596" s="197"/>
      <c r="AC596" s="197"/>
      <c r="AD596" s="19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9" t="str">
        <f>IF(Y601&lt;0,"NO PAGAR","COBRAR'")</f>
        <v>COBRAR'</v>
      </c>
      <c r="Y602" s="19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9" t="str">
        <f>IF(C601&lt;0,"NO PAGAR","COBRAR'")</f>
        <v>COBRAR'</v>
      </c>
      <c r="C603" s="19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5" t="s">
        <v>29</v>
      </c>
      <c r="AD638" s="195"/>
      <c r="AE638" s="195"/>
    </row>
    <row r="639" spans="5:31">
      <c r="H639" s="196" t="s">
        <v>28</v>
      </c>
      <c r="I639" s="196"/>
      <c r="J639" s="196"/>
      <c r="V639" s="17"/>
      <c r="AC639" s="195"/>
      <c r="AD639" s="195"/>
      <c r="AE639" s="195"/>
    </row>
    <row r="640" spans="5:31">
      <c r="H640" s="196"/>
      <c r="I640" s="196"/>
      <c r="J640" s="196"/>
      <c r="V640" s="17"/>
      <c r="AC640" s="195"/>
      <c r="AD640" s="195"/>
      <c r="AE640" s="19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7" t="s">
        <v>562</v>
      </c>
      <c r="F644" s="197"/>
      <c r="G644" s="197"/>
      <c r="H644" s="197"/>
      <c r="V644" s="17"/>
      <c r="X644" s="23" t="s">
        <v>156</v>
      </c>
      <c r="Y644" s="20">
        <f>IF(B644="PAGADO",0,C649)</f>
        <v>0</v>
      </c>
      <c r="AA644" s="197" t="s">
        <v>1102</v>
      </c>
      <c r="AB644" s="197"/>
      <c r="AC644" s="197"/>
      <c r="AD644" s="19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8" t="str">
        <f>IF(C649&lt;0,"NO PAGAR","COBRAR")</f>
        <v>COBRAR</v>
      </c>
      <c r="C650" s="19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8" t="str">
        <f>IF(Y649&lt;0,"NO PAGAR","COBRAR")</f>
        <v>COBRAR</v>
      </c>
      <c r="Y650" s="19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7" t="s">
        <v>858</v>
      </c>
      <c r="F684" s="197"/>
      <c r="G684" s="197"/>
      <c r="H684" s="197"/>
      <c r="V684" s="17"/>
      <c r="X684" s="23" t="s">
        <v>282</v>
      </c>
      <c r="Y684" s="20">
        <f>IF(B684="PAGADO",0,C689)</f>
        <v>0</v>
      </c>
      <c r="AA684" s="197" t="s">
        <v>1238</v>
      </c>
      <c r="AB684" s="197"/>
      <c r="AC684" s="197"/>
      <c r="AD684" s="19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5" t="s">
        <v>29</v>
      </c>
      <c r="AD722" s="195"/>
      <c r="AE722" s="195"/>
    </row>
    <row r="723" spans="2:41">
      <c r="H723" s="196" t="s">
        <v>28</v>
      </c>
      <c r="I723" s="196"/>
      <c r="J723" s="196"/>
      <c r="V723" s="17"/>
      <c r="AC723" s="195"/>
      <c r="AD723" s="195"/>
      <c r="AE723" s="195"/>
    </row>
    <row r="724" spans="2:41">
      <c r="H724" s="196"/>
      <c r="I724" s="196"/>
      <c r="J724" s="196"/>
      <c r="V724" s="17"/>
      <c r="AC724" s="195"/>
      <c r="AD724" s="195"/>
      <c r="AE724" s="195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7" t="s">
        <v>1307</v>
      </c>
      <c r="F728" s="197"/>
      <c r="G728" s="197"/>
      <c r="H728" s="197"/>
      <c r="V728" s="17"/>
      <c r="X728" s="23" t="s">
        <v>82</v>
      </c>
      <c r="Y728" s="20">
        <f>IF(B728="PAGADO",0,C733)</f>
        <v>0</v>
      </c>
      <c r="AA728" s="197" t="s">
        <v>1367</v>
      </c>
      <c r="AB728" s="197"/>
      <c r="AC728" s="197"/>
      <c r="AD728" s="19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8" t="str">
        <f>IF(C733&lt;0,"NO PAGAR","COBRAR")</f>
        <v>COBRAR</v>
      </c>
      <c r="C734" s="19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8" t="str">
        <f>IF(Y733&lt;0,"NO PAGAR","COBRAR")</f>
        <v>COBRAR</v>
      </c>
      <c r="Y734" s="19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1310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6" t="s">
        <v>30</v>
      </c>
      <c r="I762" s="196"/>
      <c r="J762" s="196"/>
      <c r="V762" s="17"/>
      <c r="AA762" s="196" t="s">
        <v>31</v>
      </c>
      <c r="AB762" s="196"/>
      <c r="AC762" s="196"/>
    </row>
    <row r="763" spans="1:43">
      <c r="H763" s="196"/>
      <c r="I763" s="196"/>
      <c r="J763" s="196"/>
      <c r="V763" s="17"/>
      <c r="AA763" s="196"/>
      <c r="AB763" s="196"/>
      <c r="AC763" s="19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7" t="s">
        <v>1410</v>
      </c>
      <c r="F767" s="197"/>
      <c r="G767" s="197"/>
      <c r="H767" s="197"/>
      <c r="V767" s="17"/>
      <c r="X767" s="23" t="s">
        <v>1419</v>
      </c>
      <c r="Y767" s="20">
        <f>IF(B767="PAGADO",0,C772)</f>
        <v>0</v>
      </c>
      <c r="AA767" s="197" t="s">
        <v>20</v>
      </c>
      <c r="AB767" s="197"/>
      <c r="AC767" s="197"/>
      <c r="AD767" s="197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9" t="str">
        <f>IF(Y772&lt;0,"NO PAGAR","COBRAR'")</f>
        <v>COBRAR'</v>
      </c>
      <c r="Y773" s="19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9" t="str">
        <f>IF(C772&lt;0,"NO PAGAR","COBRAR'")</f>
        <v>COBRAR'</v>
      </c>
      <c r="C774" s="19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2" t="s">
        <v>7</v>
      </c>
      <c r="AB783" s="193"/>
      <c r="AC783" s="19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5" t="s">
        <v>29</v>
      </c>
      <c r="AD803" s="195"/>
      <c r="AE803" s="195"/>
    </row>
    <row r="804" spans="2:41">
      <c r="H804" s="196" t="s">
        <v>28</v>
      </c>
      <c r="I804" s="196"/>
      <c r="J804" s="196"/>
      <c r="V804" s="17"/>
      <c r="AC804" s="195"/>
      <c r="AD804" s="195"/>
      <c r="AE804" s="195"/>
    </row>
    <row r="805" spans="2:41">
      <c r="H805" s="196"/>
      <c r="I805" s="196"/>
      <c r="J805" s="196"/>
      <c r="V805" s="17"/>
      <c r="AC805" s="195"/>
      <c r="AD805" s="195"/>
      <c r="AE805" s="195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7" t="s">
        <v>20</v>
      </c>
      <c r="F809" s="197"/>
      <c r="G809" s="197"/>
      <c r="H809" s="197"/>
      <c r="V809" s="17"/>
      <c r="X809" s="23" t="s">
        <v>32</v>
      </c>
      <c r="Y809" s="20">
        <f>IF(B809="PAGADO",0,C814)</f>
        <v>150</v>
      </c>
      <c r="AA809" s="197" t="s">
        <v>20</v>
      </c>
      <c r="AB809" s="197"/>
      <c r="AC809" s="197"/>
      <c r="AD809" s="197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8" t="str">
        <f>IF(C814&lt;0,"NO PAGAR","COBRAR")</f>
        <v>COBRAR</v>
      </c>
      <c r="C815" s="19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8" t="str">
        <f>IF(Y814&lt;0,"NO PAGAR","COBRAR")</f>
        <v>COBRAR</v>
      </c>
      <c r="Y815" s="19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2" t="s">
        <v>7</v>
      </c>
      <c r="F825" s="193"/>
      <c r="G825" s="194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2" t="s">
        <v>7</v>
      </c>
      <c r="O827" s="193"/>
      <c r="P827" s="193"/>
      <c r="Q827" s="194"/>
      <c r="R827" s="18">
        <f>SUM(R811:R826)</f>
        <v>0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6" t="s">
        <v>30</v>
      </c>
      <c r="I849" s="196"/>
      <c r="J849" s="196"/>
      <c r="V849" s="17"/>
      <c r="AA849" s="196" t="s">
        <v>31</v>
      </c>
      <c r="AB849" s="196"/>
      <c r="AC849" s="196"/>
    </row>
    <row r="850" spans="2:41">
      <c r="H850" s="196"/>
      <c r="I850" s="196"/>
      <c r="J850" s="196"/>
      <c r="V850" s="17"/>
      <c r="AA850" s="196"/>
      <c r="AB850" s="196"/>
      <c r="AC850" s="19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7" t="s">
        <v>20</v>
      </c>
      <c r="F854" s="197"/>
      <c r="G854" s="197"/>
      <c r="H854" s="197"/>
      <c r="V854" s="17"/>
      <c r="X854" s="23" t="s">
        <v>32</v>
      </c>
      <c r="Y854" s="20">
        <f>IF(B1654="PAGADO",0,C859)</f>
        <v>150</v>
      </c>
      <c r="AA854" s="197" t="s">
        <v>20</v>
      </c>
      <c r="AB854" s="197"/>
      <c r="AC854" s="197"/>
      <c r="AD854" s="19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9" t="str">
        <f>IF(Y859&lt;0,"NO PAGAR","COBRAR'")</f>
        <v>COBRAR'</v>
      </c>
      <c r="Y860" s="19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9" t="str">
        <f>IF(C859&lt;0,"NO PAGAR","COBRAR'")</f>
        <v>COBRAR'</v>
      </c>
      <c r="C861" s="19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5" t="s">
        <v>29</v>
      </c>
      <c r="AD897" s="195"/>
      <c r="AE897" s="195"/>
    </row>
    <row r="898" spans="2:41">
      <c r="H898" s="196" t="s">
        <v>28</v>
      </c>
      <c r="I898" s="196"/>
      <c r="J898" s="196"/>
      <c r="V898" s="17"/>
      <c r="AC898" s="195"/>
      <c r="AD898" s="195"/>
      <c r="AE898" s="195"/>
    </row>
    <row r="899" spans="2:41">
      <c r="H899" s="196"/>
      <c r="I899" s="196"/>
      <c r="J899" s="196"/>
      <c r="V899" s="17"/>
      <c r="AC899" s="195"/>
      <c r="AD899" s="195"/>
      <c r="AE899" s="195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7" t="s">
        <v>20</v>
      </c>
      <c r="F903" s="197"/>
      <c r="G903" s="197"/>
      <c r="H903" s="197"/>
      <c r="V903" s="17"/>
      <c r="X903" s="23" t="s">
        <v>32</v>
      </c>
      <c r="Y903" s="20">
        <f>IF(B903="PAGADO",0,C908)</f>
        <v>150</v>
      </c>
      <c r="AA903" s="197" t="s">
        <v>20</v>
      </c>
      <c r="AB903" s="197"/>
      <c r="AC903" s="197"/>
      <c r="AD903" s="19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8" t="str">
        <f>IF(C908&lt;0,"NO PAGAR","COBRAR")</f>
        <v>COBRAR</v>
      </c>
      <c r="C909" s="198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8" t="str">
        <f>IF(Y908&lt;0,"NO PAGAR","COBRAR")</f>
        <v>COBRAR</v>
      </c>
      <c r="Y909" s="19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6" t="s">
        <v>30</v>
      </c>
      <c r="I943" s="196"/>
      <c r="J943" s="196"/>
      <c r="V943" s="17"/>
      <c r="AA943" s="196" t="s">
        <v>31</v>
      </c>
      <c r="AB943" s="196"/>
      <c r="AC943" s="196"/>
    </row>
    <row r="944" spans="1:43">
      <c r="H944" s="196"/>
      <c r="I944" s="196"/>
      <c r="J944" s="196"/>
      <c r="V944" s="17"/>
      <c r="AA944" s="196"/>
      <c r="AB944" s="196"/>
      <c r="AC944" s="19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7" t="s">
        <v>20</v>
      </c>
      <c r="F948" s="197"/>
      <c r="G948" s="197"/>
      <c r="H948" s="197"/>
      <c r="V948" s="17"/>
      <c r="X948" s="23" t="s">
        <v>32</v>
      </c>
      <c r="Y948" s="20">
        <f>IF(B1748="PAGADO",0,C953)</f>
        <v>150</v>
      </c>
      <c r="AA948" s="197" t="s">
        <v>20</v>
      </c>
      <c r="AB948" s="197"/>
      <c r="AC948" s="197"/>
      <c r="AD948" s="19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9" t="str">
        <f>IF(Y953&lt;0,"NO PAGAR","COBRAR'")</f>
        <v>COBRAR'</v>
      </c>
      <c r="Y954" s="19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9" t="str">
        <f>IF(C953&lt;0,"NO PAGAR","COBRAR'")</f>
        <v>COBRAR'</v>
      </c>
      <c r="C955" s="19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5" t="s">
        <v>29</v>
      </c>
      <c r="AD990" s="195"/>
      <c r="AE990" s="195"/>
    </row>
    <row r="991" spans="5:31">
      <c r="H991" s="196" t="s">
        <v>28</v>
      </c>
      <c r="I991" s="196"/>
      <c r="J991" s="196"/>
      <c r="V991" s="17"/>
      <c r="AC991" s="195"/>
      <c r="AD991" s="195"/>
      <c r="AE991" s="195"/>
    </row>
    <row r="992" spans="5:31">
      <c r="H992" s="196"/>
      <c r="I992" s="196"/>
      <c r="J992" s="196"/>
      <c r="V992" s="17"/>
      <c r="AC992" s="195"/>
      <c r="AD992" s="195"/>
      <c r="AE992" s="195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7" t="s">
        <v>20</v>
      </c>
      <c r="F996" s="197"/>
      <c r="G996" s="197"/>
      <c r="H996" s="197"/>
      <c r="V996" s="17"/>
      <c r="X996" s="23" t="s">
        <v>32</v>
      </c>
      <c r="Y996" s="20">
        <f>IF(B996="PAGADO",0,C1001)</f>
        <v>150</v>
      </c>
      <c r="AA996" s="197" t="s">
        <v>20</v>
      </c>
      <c r="AB996" s="197"/>
      <c r="AC996" s="197"/>
      <c r="AD996" s="19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8" t="str">
        <f>IF(C1001&lt;0,"NO PAGAR","COBRAR")</f>
        <v>COBRAR</v>
      </c>
      <c r="C1002" s="198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8" t="str">
        <f>IF(Y1001&lt;0,"NO PAGAR","COBRAR")</f>
        <v>COBRAR</v>
      </c>
      <c r="Y1002" s="19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6" t="s">
        <v>30</v>
      </c>
      <c r="I1036" s="196"/>
      <c r="J1036" s="196"/>
      <c r="V1036" s="17"/>
      <c r="AA1036" s="196" t="s">
        <v>31</v>
      </c>
      <c r="AB1036" s="196"/>
      <c r="AC1036" s="196"/>
    </row>
    <row r="1037" spans="1:43">
      <c r="H1037" s="196"/>
      <c r="I1037" s="196"/>
      <c r="J1037" s="196"/>
      <c r="V1037" s="17"/>
      <c r="AA1037" s="196"/>
      <c r="AB1037" s="196"/>
      <c r="AC1037" s="19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7" t="s">
        <v>20</v>
      </c>
      <c r="F1041" s="197"/>
      <c r="G1041" s="197"/>
      <c r="H1041" s="197"/>
      <c r="V1041" s="17"/>
      <c r="X1041" s="23" t="s">
        <v>32</v>
      </c>
      <c r="Y1041" s="20">
        <f>IF(B1841="PAGADO",0,C1046)</f>
        <v>150</v>
      </c>
      <c r="AA1041" s="197" t="s">
        <v>20</v>
      </c>
      <c r="AB1041" s="197"/>
      <c r="AC1041" s="197"/>
      <c r="AD1041" s="19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9" t="str">
        <f>IF(Y1046&lt;0,"NO PAGAR","COBRAR'")</f>
        <v>COBRAR'</v>
      </c>
      <c r="Y1047" s="19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9" t="str">
        <f>IF(C1046&lt;0,"NO PAGAR","COBRAR'")</f>
        <v>COBRAR'</v>
      </c>
      <c r="C1048" s="19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134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157</v>
      </c>
      <c r="AB8" s="197"/>
      <c r="AC8" s="197"/>
      <c r="AD8" s="19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ht="15" customHeight="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195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239</v>
      </c>
      <c r="AB53" s="197"/>
      <c r="AC53" s="197"/>
      <c r="AD53" s="19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5" t="s">
        <v>29</v>
      </c>
      <c r="AD93" s="195"/>
      <c r="AE93" s="195"/>
    </row>
    <row r="94" spans="2:31">
      <c r="H94" s="196" t="s">
        <v>28</v>
      </c>
      <c r="I94" s="196"/>
      <c r="J94" s="196"/>
      <c r="V94" s="17"/>
      <c r="AC94" s="195"/>
      <c r="AD94" s="195"/>
      <c r="AE94" s="195"/>
    </row>
    <row r="95" spans="2:31">
      <c r="H95" s="196"/>
      <c r="I95" s="196"/>
      <c r="J95" s="196"/>
      <c r="V95" s="17"/>
      <c r="AC95" s="195"/>
      <c r="AD95" s="195"/>
      <c r="AE95" s="19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7" t="s">
        <v>287</v>
      </c>
      <c r="F99" s="197"/>
      <c r="G99" s="197"/>
      <c r="H99" s="197"/>
      <c r="V99" s="17"/>
      <c r="X99" s="23" t="s">
        <v>282</v>
      </c>
      <c r="Y99" s="20">
        <f>IF(B99="PAGADO",0,C104)</f>
        <v>0</v>
      </c>
      <c r="AA99" s="197" t="s">
        <v>134</v>
      </c>
      <c r="AB99" s="197"/>
      <c r="AC99" s="197"/>
      <c r="AD99" s="19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8" t="str">
        <f>IF(C104&lt;0,"NO PAGAR","COBRAR")</f>
        <v>COBRAR</v>
      </c>
      <c r="C105" s="19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8" t="str">
        <f>IF(Y104&lt;0,"NO PAGAR","COBRAR")</f>
        <v>COBRAR</v>
      </c>
      <c r="Y105" s="19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7" t="s">
        <v>20</v>
      </c>
      <c r="F136" s="197"/>
      <c r="G136" s="197"/>
      <c r="H136" s="197"/>
      <c r="V136" s="17"/>
      <c r="X136" s="23" t="s">
        <v>82</v>
      </c>
      <c r="Y136" s="20">
        <f>IF(B136="PAGADO",0,C141)</f>
        <v>0</v>
      </c>
      <c r="AA136" s="197" t="s">
        <v>20</v>
      </c>
      <c r="AB136" s="197"/>
      <c r="AC136" s="197"/>
      <c r="AD136" s="19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COBRAR'</v>
      </c>
      <c r="Y142" s="19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9" t="str">
        <f>IF(C141&lt;0,"NO PAGAR","COBRAR'")</f>
        <v>COBRAR'</v>
      </c>
      <c r="C143" s="19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5" t="s">
        <v>29</v>
      </c>
      <c r="AD179" s="195"/>
      <c r="AE179" s="195"/>
    </row>
    <row r="180" spans="2:41">
      <c r="H180" s="196" t="s">
        <v>28</v>
      </c>
      <c r="I180" s="196"/>
      <c r="J180" s="196"/>
      <c r="V180" s="17"/>
      <c r="AC180" s="195"/>
      <c r="AD180" s="195"/>
      <c r="AE180" s="195"/>
    </row>
    <row r="181" spans="2:41">
      <c r="H181" s="196"/>
      <c r="I181" s="196"/>
      <c r="J181" s="196"/>
      <c r="V181" s="17"/>
      <c r="AC181" s="195"/>
      <c r="AD181" s="195"/>
      <c r="AE181" s="19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7" t="s">
        <v>20</v>
      </c>
      <c r="F185" s="197"/>
      <c r="G185" s="197"/>
      <c r="H185" s="197"/>
      <c r="V185" s="17"/>
      <c r="X185" s="23" t="s">
        <v>82</v>
      </c>
      <c r="Y185" s="20">
        <f>IF(B185="PAGADO",0,C190)</f>
        <v>0</v>
      </c>
      <c r="AA185" s="197" t="s">
        <v>20</v>
      </c>
      <c r="AB185" s="197"/>
      <c r="AC185" s="197"/>
      <c r="AD185" s="19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8" t="str">
        <f>IF(C190&lt;0,"NO PAGAR","COBRAR")</f>
        <v>COBRAR</v>
      </c>
      <c r="C191" s="19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8" t="str">
        <f>IF(Y190&lt;0,"NO PAGAR","COBRAR")</f>
        <v>COBRAR</v>
      </c>
      <c r="Y191" s="19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6" t="s">
        <v>30</v>
      </c>
      <c r="I225" s="196"/>
      <c r="J225" s="196"/>
      <c r="V225" s="17"/>
      <c r="AA225" s="196" t="s">
        <v>31</v>
      </c>
      <c r="AB225" s="196"/>
      <c r="AC225" s="196"/>
    </row>
    <row r="226" spans="2:41">
      <c r="H226" s="196"/>
      <c r="I226" s="196"/>
      <c r="J226" s="196"/>
      <c r="V226" s="17"/>
      <c r="AA226" s="196"/>
      <c r="AB226" s="196"/>
      <c r="AC226" s="19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7" t="s">
        <v>20</v>
      </c>
      <c r="F230" s="197"/>
      <c r="G230" s="197"/>
      <c r="H230" s="197"/>
      <c r="V230" s="17"/>
      <c r="X230" s="23" t="s">
        <v>32</v>
      </c>
      <c r="Y230" s="20">
        <f>IF(B993="PAGADO",0,C235)</f>
        <v>0</v>
      </c>
      <c r="AA230" s="197" t="s">
        <v>20</v>
      </c>
      <c r="AB230" s="197"/>
      <c r="AC230" s="197"/>
      <c r="AD230" s="19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9" t="str">
        <f>IF(Y235&lt;0,"NO PAGAR","COBRAR'")</f>
        <v>COBRAR'</v>
      </c>
      <c r="Y236" s="19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9" t="str">
        <f>IF(C235&lt;0,"NO PAGAR","COBRAR'")</f>
        <v>COBRAR'</v>
      </c>
      <c r="C237" s="19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5" t="s">
        <v>29</v>
      </c>
      <c r="AD271" s="195"/>
      <c r="AE271" s="195"/>
    </row>
    <row r="272" spans="2:31">
      <c r="H272" s="196" t="s">
        <v>28</v>
      </c>
      <c r="I272" s="196"/>
      <c r="J272" s="196"/>
      <c r="V272" s="17"/>
      <c r="AC272" s="195"/>
      <c r="AD272" s="195"/>
      <c r="AE272" s="195"/>
    </row>
    <row r="273" spans="2:41">
      <c r="H273" s="196"/>
      <c r="I273" s="196"/>
      <c r="J273" s="196"/>
      <c r="V273" s="17"/>
      <c r="AC273" s="195"/>
      <c r="AD273" s="195"/>
      <c r="AE273" s="19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7" t="s">
        <v>20</v>
      </c>
      <c r="F277" s="197"/>
      <c r="G277" s="197"/>
      <c r="H277" s="197"/>
      <c r="V277" s="17"/>
      <c r="X277" s="23" t="s">
        <v>282</v>
      </c>
      <c r="Y277" s="20">
        <f>IF(B277="PAGADO",0,C282)</f>
        <v>0</v>
      </c>
      <c r="AA277" s="197" t="s">
        <v>134</v>
      </c>
      <c r="AB277" s="197"/>
      <c r="AC277" s="197"/>
      <c r="AD277" s="19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8" t="str">
        <f>IF(C282&lt;0,"NO PAGAR","COBRAR")</f>
        <v>COBRAR</v>
      </c>
      <c r="C283" s="19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8" t="str">
        <f>IF(Y282&lt;0,"NO PAGAR","COBRAR")</f>
        <v>COBRAR</v>
      </c>
      <c r="Y283" s="19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6" t="s">
        <v>30</v>
      </c>
      <c r="I317" s="196"/>
      <c r="J317" s="196"/>
      <c r="V317" s="17"/>
      <c r="AA317" s="196" t="s">
        <v>31</v>
      </c>
      <c r="AB317" s="196"/>
      <c r="AC317" s="196"/>
    </row>
    <row r="318" spans="1:43">
      <c r="H318" s="196"/>
      <c r="I318" s="196"/>
      <c r="J318" s="196"/>
      <c r="V318" s="17"/>
      <c r="AA318" s="196"/>
      <c r="AB318" s="196"/>
      <c r="AC318" s="19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7" t="s">
        <v>20</v>
      </c>
      <c r="F322" s="197"/>
      <c r="G322" s="197"/>
      <c r="H322" s="197"/>
      <c r="V322" s="17"/>
      <c r="X322" s="23" t="s">
        <v>32</v>
      </c>
      <c r="Y322" s="20">
        <f>IF(B1085="PAGADO",0,C327)</f>
        <v>0</v>
      </c>
      <c r="AA322" s="197" t="s">
        <v>20</v>
      </c>
      <c r="AB322" s="197"/>
      <c r="AC322" s="197"/>
      <c r="AD322" s="19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9" t="str">
        <f>IF(Y327&lt;0,"NO PAGAR","COBRAR'")</f>
        <v>COBRAR'</v>
      </c>
      <c r="Y328" s="19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9" t="str">
        <f>IF(C327&lt;0,"NO PAGAR","COBRAR'")</f>
        <v>COBRAR'</v>
      </c>
      <c r="C329" s="19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5" t="s">
        <v>29</v>
      </c>
      <c r="AD364" s="195"/>
      <c r="AE364" s="195"/>
    </row>
    <row r="365" spans="8:31">
      <c r="H365" s="196" t="s">
        <v>28</v>
      </c>
      <c r="I365" s="196"/>
      <c r="J365" s="196"/>
      <c r="V365" s="17"/>
      <c r="AC365" s="195"/>
      <c r="AD365" s="195"/>
      <c r="AE365" s="195"/>
    </row>
    <row r="366" spans="8:31">
      <c r="H366" s="196"/>
      <c r="I366" s="196"/>
      <c r="J366" s="196"/>
      <c r="V366" s="17"/>
      <c r="AC366" s="195"/>
      <c r="AD366" s="195"/>
      <c r="AE366" s="19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7" t="s">
        <v>20</v>
      </c>
      <c r="F370" s="197"/>
      <c r="G370" s="197"/>
      <c r="H370" s="197"/>
      <c r="V370" s="17"/>
      <c r="X370" s="23" t="s">
        <v>32</v>
      </c>
      <c r="Y370" s="20">
        <f>IF(B370="PAGADO",0,C375)</f>
        <v>0</v>
      </c>
      <c r="AA370" s="197" t="s">
        <v>20</v>
      </c>
      <c r="AB370" s="197"/>
      <c r="AC370" s="197"/>
      <c r="AD370" s="19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8" t="str">
        <f>IF(C375&lt;0,"NO PAGAR","COBRAR")</f>
        <v>COBRAR</v>
      </c>
      <c r="C376" s="19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tr">
        <f>IF(Y375&lt;0,"NO PAGAR","COBRAR")</f>
        <v>COBRAR</v>
      </c>
      <c r="Y376" s="19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6" t="s">
        <v>30</v>
      </c>
      <c r="I410" s="196"/>
      <c r="J410" s="196"/>
      <c r="V410" s="17"/>
      <c r="AA410" s="196" t="s">
        <v>31</v>
      </c>
      <c r="AB410" s="196"/>
      <c r="AC410" s="196"/>
    </row>
    <row r="411" spans="1:43">
      <c r="H411" s="196"/>
      <c r="I411" s="196"/>
      <c r="J411" s="196"/>
      <c r="V411" s="17"/>
      <c r="AA411" s="196"/>
      <c r="AB411" s="196"/>
      <c r="AC411" s="19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7" t="s">
        <v>20</v>
      </c>
      <c r="F415" s="197"/>
      <c r="G415" s="197"/>
      <c r="H415" s="197"/>
      <c r="V415" s="17"/>
      <c r="X415" s="23" t="s">
        <v>156</v>
      </c>
      <c r="Y415" s="20">
        <f>IF(B1178="PAGADO",0,C420)</f>
        <v>0</v>
      </c>
      <c r="AA415" s="197" t="s">
        <v>858</v>
      </c>
      <c r="AB415" s="197"/>
      <c r="AC415" s="197"/>
      <c r="AD415" s="19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COBRAR'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5" t="s">
        <v>29</v>
      </c>
      <c r="AD454" s="195"/>
      <c r="AE454" s="195"/>
    </row>
    <row r="455" spans="2:41">
      <c r="H455" s="196" t="s">
        <v>28</v>
      </c>
      <c r="I455" s="196"/>
      <c r="J455" s="196"/>
      <c r="V455" s="17"/>
      <c r="AC455" s="195"/>
      <c r="AD455" s="195"/>
      <c r="AE455" s="195"/>
    </row>
    <row r="456" spans="2:41">
      <c r="H456" s="196"/>
      <c r="I456" s="196"/>
      <c r="J456" s="196"/>
      <c r="V456" s="17"/>
      <c r="AC456" s="195"/>
      <c r="AD456" s="195"/>
      <c r="AE456" s="19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7" t="s">
        <v>20</v>
      </c>
      <c r="F460" s="197"/>
      <c r="G460" s="197"/>
      <c r="H460" s="197"/>
      <c r="V460" s="17"/>
      <c r="X460" s="23" t="s">
        <v>32</v>
      </c>
      <c r="Y460" s="20">
        <f>IF(B460="PAGADO",0,C465)</f>
        <v>0</v>
      </c>
      <c r="AA460" s="197" t="s">
        <v>919</v>
      </c>
      <c r="AB460" s="197"/>
      <c r="AC460" s="197"/>
      <c r="AD460" s="19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8" t="str">
        <f>IF(C465&lt;0,"NO PAGAR","COBRAR")</f>
        <v>COBRAR</v>
      </c>
      <c r="C466" s="19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tr">
        <f>IF(Y465&lt;0,"NO PAGAR","COBRAR")</f>
        <v>COBRAR</v>
      </c>
      <c r="Y466" s="19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6" t="s">
        <v>30</v>
      </c>
      <c r="I500" s="196"/>
      <c r="J500" s="196"/>
      <c r="V500" s="17"/>
      <c r="AA500" s="196" t="s">
        <v>31</v>
      </c>
      <c r="AB500" s="196"/>
      <c r="AC500" s="196"/>
    </row>
    <row r="501" spans="1:43">
      <c r="H501" s="196"/>
      <c r="I501" s="196"/>
      <c r="J501" s="196"/>
      <c r="V501" s="17"/>
      <c r="AA501" s="196"/>
      <c r="AB501" s="196"/>
      <c r="AC501" s="19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7" t="s">
        <v>989</v>
      </c>
      <c r="F505" s="197"/>
      <c r="G505" s="197"/>
      <c r="H505" s="197"/>
      <c r="V505" s="17"/>
      <c r="X505" s="23" t="s">
        <v>156</v>
      </c>
      <c r="Y505" s="20">
        <f>IF(B505="PAGADO",0,C510)</f>
        <v>0</v>
      </c>
      <c r="AA505" s="197" t="s">
        <v>20</v>
      </c>
      <c r="AB505" s="197"/>
      <c r="AC505" s="197"/>
      <c r="AD505" s="19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tr">
        <f>IF(Y510&lt;0,"NO PAGAR","COBRAR'")</f>
        <v>COBRAR'</v>
      </c>
      <c r="Y511" s="19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9" t="s">
        <v>991</v>
      </c>
      <c r="C512" s="19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7" t="s">
        <v>20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6" t="s">
        <v>30</v>
      </c>
      <c r="I592" s="196"/>
      <c r="J592" s="196"/>
      <c r="V592" s="17"/>
      <c r="AA592" s="196" t="s">
        <v>31</v>
      </c>
      <c r="AB592" s="196"/>
      <c r="AC592" s="196"/>
    </row>
    <row r="593" spans="2:41">
      <c r="H593" s="196"/>
      <c r="I593" s="196"/>
      <c r="J593" s="196"/>
      <c r="V593" s="17"/>
      <c r="AA593" s="196"/>
      <c r="AB593" s="196"/>
      <c r="AC593" s="19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7" t="s">
        <v>20</v>
      </c>
      <c r="F597" s="197"/>
      <c r="G597" s="197"/>
      <c r="H597" s="197"/>
      <c r="V597" s="17"/>
      <c r="X597" s="23" t="s">
        <v>32</v>
      </c>
      <c r="Y597" s="20">
        <f>IF(B1374="PAGADO",0,C602)</f>
        <v>0</v>
      </c>
      <c r="AA597" s="197" t="s">
        <v>20</v>
      </c>
      <c r="AB597" s="197"/>
      <c r="AC597" s="197"/>
      <c r="AD597" s="19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9" t="str">
        <f>IF(Y602&lt;0,"NO PAGAR","COBRAR'")</f>
        <v>COBRAR'</v>
      </c>
      <c r="Y603" s="19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9" t="str">
        <f>IF(C602&lt;0,"NO PAGAR","COBRAR'")</f>
        <v>COBRAR'</v>
      </c>
      <c r="C604" s="19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5" t="s">
        <v>29</v>
      </c>
      <c r="AD639" s="195"/>
      <c r="AE639" s="195"/>
    </row>
    <row r="640" spans="2:31">
      <c r="H640" s="196" t="s">
        <v>28</v>
      </c>
      <c r="I640" s="196"/>
      <c r="J640" s="196"/>
      <c r="V640" s="17"/>
      <c r="AC640" s="195"/>
      <c r="AD640" s="195"/>
      <c r="AE640" s="195"/>
    </row>
    <row r="641" spans="2:41">
      <c r="H641" s="196"/>
      <c r="I641" s="196"/>
      <c r="J641" s="196"/>
      <c r="V641" s="17"/>
      <c r="AC641" s="195"/>
      <c r="AD641" s="195"/>
      <c r="AE641" s="19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7" t="s">
        <v>20</v>
      </c>
      <c r="F645" s="197"/>
      <c r="G645" s="197"/>
      <c r="H645" s="197"/>
      <c r="V645" s="17"/>
      <c r="X645" s="23" t="s">
        <v>32</v>
      </c>
      <c r="Y645" s="20">
        <f>IF(B645="PAGADO",0,C650)</f>
        <v>0</v>
      </c>
      <c r="AA645" s="197" t="s">
        <v>437</v>
      </c>
      <c r="AB645" s="197"/>
      <c r="AC645" s="197"/>
      <c r="AD645" s="19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8" t="str">
        <f>IF(C650&lt;0,"NO PAGAR","COBRAR")</f>
        <v>COBRAR</v>
      </c>
      <c r="C651" s="19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tr">
        <f>IF(Y650&lt;0,"NO PAGAR","COBRAR")</f>
        <v>COBRAR</v>
      </c>
      <c r="Y651" s="19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7" t="s">
        <v>1187</v>
      </c>
      <c r="F684" s="197"/>
      <c r="G684" s="197"/>
      <c r="H684" s="197"/>
      <c r="V684" s="17"/>
      <c r="X684" s="23" t="s">
        <v>82</v>
      </c>
      <c r="Y684" s="20">
        <f>IF(B684="PAGADO",0,C689)</f>
        <v>0</v>
      </c>
      <c r="AA684" s="197" t="s">
        <v>1267</v>
      </c>
      <c r="AB684" s="197"/>
      <c r="AC684" s="197"/>
      <c r="AD684" s="19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5" t="s">
        <v>29</v>
      </c>
      <c r="AD719" s="195"/>
      <c r="AE719" s="195"/>
    </row>
    <row r="720" spans="2:31">
      <c r="H720" s="196" t="s">
        <v>28</v>
      </c>
      <c r="I720" s="196"/>
      <c r="J720" s="196"/>
      <c r="V720" s="17"/>
      <c r="AC720" s="195"/>
      <c r="AD720" s="195"/>
      <c r="AE720" s="195"/>
    </row>
    <row r="721" spans="2:41">
      <c r="H721" s="196"/>
      <c r="I721" s="196"/>
      <c r="J721" s="196"/>
      <c r="V721" s="17"/>
      <c r="AC721" s="195"/>
      <c r="AD721" s="195"/>
      <c r="AE721" s="195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7" t="s">
        <v>1308</v>
      </c>
      <c r="F725" s="197"/>
      <c r="G725" s="197"/>
      <c r="H725" s="197"/>
      <c r="V725" s="17"/>
      <c r="X725" s="23" t="s">
        <v>82</v>
      </c>
      <c r="Y725" s="20">
        <f>IF(B725="PAGADO",0,C730)</f>
        <v>0</v>
      </c>
      <c r="AA725" s="197" t="s">
        <v>1364</v>
      </c>
      <c r="AB725" s="197"/>
      <c r="AC725" s="197"/>
      <c r="AD725" s="19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8" t="str">
        <f>IF(C730&lt;0,"NO PAGAR","COBRAR")</f>
        <v>COBRAR</v>
      </c>
      <c r="C731" s="19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8" t="str">
        <f>IF(Y730&lt;0,"NO PAGAR","COBRAR")</f>
        <v>COBRAR</v>
      </c>
      <c r="Y731" s="19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197" t="s">
        <v>20</v>
      </c>
      <c r="F763" s="197"/>
      <c r="G763" s="197"/>
      <c r="H763" s="197"/>
      <c r="V763" s="17"/>
      <c r="X763" s="23" t="s">
        <v>282</v>
      </c>
      <c r="Y763" s="20">
        <f>IF(B1560="PAGADO",0,C768)</f>
        <v>0</v>
      </c>
      <c r="AA763" s="197" t="s">
        <v>195</v>
      </c>
      <c r="AB763" s="197"/>
      <c r="AC763" s="197"/>
      <c r="AD763" s="197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9" t="str">
        <f>IF(Y768&lt;0,"NO PAGAR","COBRAR'")</f>
        <v>COBRAR'</v>
      </c>
      <c r="Y769" s="19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199" t="str">
        <f>IF(C768&lt;0,"NO PAGAR","COBRAR'")</f>
        <v>COBRAR'</v>
      </c>
      <c r="C770" s="19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0" t="s">
        <v>9</v>
      </c>
      <c r="C771" s="19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">
        <v>9</v>
      </c>
      <c r="Y771" s="19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2" t="s">
        <v>7</v>
      </c>
      <c r="F779" s="193"/>
      <c r="G779" s="19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2" t="s">
        <v>7</v>
      </c>
      <c r="AB779" s="193"/>
      <c r="AC779" s="19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2" t="s">
        <v>7</v>
      </c>
      <c r="O781" s="193"/>
      <c r="P781" s="193"/>
      <c r="Q781" s="194"/>
      <c r="R781" s="18">
        <f>SUM(R765:R780)</f>
        <v>0</v>
      </c>
      <c r="S781" s="3"/>
      <c r="V781" s="17"/>
      <c r="X781" s="12"/>
      <c r="Y781" s="10"/>
      <c r="AJ781" s="192" t="s">
        <v>7</v>
      </c>
      <c r="AK781" s="193"/>
      <c r="AL781" s="193"/>
      <c r="AM781" s="194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195" t="s">
        <v>29</v>
      </c>
      <c r="AD802" s="195"/>
      <c r="AE802" s="195"/>
    </row>
    <row r="803" spans="2:41">
      <c r="H803" s="196" t="s">
        <v>28</v>
      </c>
      <c r="I803" s="196"/>
      <c r="J803" s="196"/>
      <c r="V803" s="17"/>
      <c r="AC803" s="195"/>
      <c r="AD803" s="195"/>
      <c r="AE803" s="195"/>
    </row>
    <row r="804" spans="2:41">
      <c r="H804" s="196"/>
      <c r="I804" s="196"/>
      <c r="J804" s="196"/>
      <c r="V804" s="17"/>
      <c r="AC804" s="195"/>
      <c r="AD804" s="195"/>
      <c r="AE804" s="195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1100</v>
      </c>
      <c r="E808" s="197" t="s">
        <v>20</v>
      </c>
      <c r="F808" s="197"/>
      <c r="G808" s="197"/>
      <c r="H808" s="197"/>
      <c r="V808" s="17"/>
      <c r="X808" s="23" t="s">
        <v>32</v>
      </c>
      <c r="Y808" s="20">
        <f>IF(B808="PAGADO",0,C813)</f>
        <v>1100</v>
      </c>
      <c r="AA808" s="197" t="s">
        <v>20</v>
      </c>
      <c r="AB808" s="197"/>
      <c r="AC808" s="197"/>
      <c r="AD808" s="197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198" t="str">
        <f>IF(C813&lt;0,"NO PAGAR","COBRAR")</f>
        <v>COBRAR</v>
      </c>
      <c r="C814" s="198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98" t="str">
        <f>IF(Y813&lt;0,"NO PAGAR","COBRAR")</f>
        <v>COBRAR</v>
      </c>
      <c r="Y814" s="198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0" t="s">
        <v>9</v>
      </c>
      <c r="C815" s="19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0" t="s">
        <v>9</v>
      </c>
      <c r="Y815" s="19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192" t="s">
        <v>7</v>
      </c>
      <c r="F824" s="193"/>
      <c r="G824" s="194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2" t="s">
        <v>7</v>
      </c>
      <c r="AB824" s="193"/>
      <c r="AC824" s="194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92" t="s">
        <v>7</v>
      </c>
      <c r="O826" s="193"/>
      <c r="P826" s="193"/>
      <c r="Q826" s="194"/>
      <c r="R826" s="18">
        <f>SUM(R810:R825)</f>
        <v>0</v>
      </c>
      <c r="S826" s="3"/>
      <c r="V826" s="17"/>
      <c r="X826" s="12"/>
      <c r="Y826" s="10"/>
      <c r="AJ826" s="192" t="s">
        <v>7</v>
      </c>
      <c r="AK826" s="193"/>
      <c r="AL826" s="193"/>
      <c r="AM826" s="194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196" t="s">
        <v>30</v>
      </c>
      <c r="I848" s="196"/>
      <c r="J848" s="196"/>
      <c r="V848" s="17"/>
      <c r="AA848" s="196" t="s">
        <v>31</v>
      </c>
      <c r="AB848" s="196"/>
      <c r="AC848" s="196"/>
    </row>
    <row r="849" spans="2:41">
      <c r="H849" s="196"/>
      <c r="I849" s="196"/>
      <c r="J849" s="196"/>
      <c r="V849" s="17"/>
      <c r="AA849" s="196"/>
      <c r="AB849" s="196"/>
      <c r="AC849" s="196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IF(X808="PAGADO",0,C813)</f>
        <v>1100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IF(B1653="PAGADO",0,C858)</f>
        <v>1100</v>
      </c>
      <c r="AA853" s="197" t="s">
        <v>20</v>
      </c>
      <c r="AB853" s="197"/>
      <c r="AC853" s="197"/>
      <c r="AD853" s="19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PAGAR","COBRAR'")</f>
        <v>COBRAR'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199" t="str">
        <f>IF(C858&lt;0,"NO PAGAR","COBRAR'")</f>
        <v>COBRAR'</v>
      </c>
      <c r="C860" s="19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0" t="s">
        <v>9</v>
      </c>
      <c r="C861" s="19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0" t="s">
        <v>9</v>
      </c>
      <c r="Y861" s="191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195" t="s">
        <v>29</v>
      </c>
      <c r="AD896" s="195"/>
      <c r="AE896" s="195"/>
    </row>
    <row r="897" spans="2:41">
      <c r="H897" s="196" t="s">
        <v>28</v>
      </c>
      <c r="I897" s="196"/>
      <c r="J897" s="196"/>
      <c r="V897" s="17"/>
      <c r="AC897" s="195"/>
      <c r="AD897" s="195"/>
      <c r="AE897" s="195"/>
    </row>
    <row r="898" spans="2:41">
      <c r="H898" s="196"/>
      <c r="I898" s="196"/>
      <c r="J898" s="196"/>
      <c r="V898" s="17"/>
      <c r="AC898" s="195"/>
      <c r="AD898" s="195"/>
      <c r="AE898" s="195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197" t="s">
        <v>20</v>
      </c>
      <c r="F902" s="197"/>
      <c r="G902" s="197"/>
      <c r="H902" s="197"/>
      <c r="V902" s="17"/>
      <c r="X902" s="23" t="s">
        <v>32</v>
      </c>
      <c r="Y902" s="20">
        <f>IF(B902="PAGADO",0,C907)</f>
        <v>1100</v>
      </c>
      <c r="AA902" s="197" t="s">
        <v>20</v>
      </c>
      <c r="AB902" s="197"/>
      <c r="AC902" s="197"/>
      <c r="AD902" s="197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198" t="str">
        <f>IF(C907&lt;0,"NO PAGAR","COBRAR")</f>
        <v>COBRAR</v>
      </c>
      <c r="C908" s="198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98" t="str">
        <f>IF(Y907&lt;0,"NO PAGAR","COBRAR")</f>
        <v>COBRAR</v>
      </c>
      <c r="Y908" s="198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0" t="s">
        <v>9</v>
      </c>
      <c r="C909" s="19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0" t="s">
        <v>9</v>
      </c>
      <c r="Y909" s="19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192" t="s">
        <v>7</v>
      </c>
      <c r="F918" s="193"/>
      <c r="G918" s="194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2" t="s">
        <v>7</v>
      </c>
      <c r="AB918" s="193"/>
      <c r="AC918" s="194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92" t="s">
        <v>7</v>
      </c>
      <c r="O920" s="193"/>
      <c r="P920" s="193"/>
      <c r="Q920" s="194"/>
      <c r="R920" s="18">
        <f>SUM(R904:R919)</f>
        <v>0</v>
      </c>
      <c r="S920" s="3"/>
      <c r="V920" s="17"/>
      <c r="X920" s="12"/>
      <c r="Y920" s="10"/>
      <c r="AJ920" s="192" t="s">
        <v>7</v>
      </c>
      <c r="AK920" s="193"/>
      <c r="AL920" s="193"/>
      <c r="AM920" s="194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196" t="s">
        <v>30</v>
      </c>
      <c r="I942" s="196"/>
      <c r="J942" s="196"/>
      <c r="V942" s="17"/>
      <c r="AA942" s="196" t="s">
        <v>31</v>
      </c>
      <c r="AB942" s="196"/>
      <c r="AC942" s="196"/>
    </row>
    <row r="943" spans="1:43">
      <c r="H943" s="196"/>
      <c r="I943" s="196"/>
      <c r="J943" s="196"/>
      <c r="V943" s="17"/>
      <c r="AA943" s="196"/>
      <c r="AB943" s="196"/>
      <c r="AC943" s="196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IF(B1747="PAGADO",0,C952)</f>
        <v>1100</v>
      </c>
      <c r="AA947" s="197" t="s">
        <v>20</v>
      </c>
      <c r="AB947" s="197"/>
      <c r="AC947" s="197"/>
      <c r="AD947" s="19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PAGAR","COBRAR'")</f>
        <v>COBRAR'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199" t="str">
        <f>IF(C952&lt;0,"NO PAGAR","COBRAR'")</f>
        <v>COBRAR'</v>
      </c>
      <c r="C954" s="19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0" t="s">
        <v>9</v>
      </c>
      <c r="C955" s="19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0" t="s">
        <v>9</v>
      </c>
      <c r="Y955" s="191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195" t="s">
        <v>29</v>
      </c>
      <c r="AD989" s="195"/>
      <c r="AE989" s="195"/>
    </row>
    <row r="990" spans="8:31">
      <c r="H990" s="196" t="s">
        <v>28</v>
      </c>
      <c r="I990" s="196"/>
      <c r="J990" s="196"/>
      <c r="V990" s="17"/>
      <c r="AC990" s="195"/>
      <c r="AD990" s="195"/>
      <c r="AE990" s="195"/>
    </row>
    <row r="991" spans="8:31">
      <c r="H991" s="196"/>
      <c r="I991" s="196"/>
      <c r="J991" s="196"/>
      <c r="V991" s="17"/>
      <c r="AC991" s="195"/>
      <c r="AD991" s="195"/>
      <c r="AE991" s="195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197" t="s">
        <v>20</v>
      </c>
      <c r="F995" s="197"/>
      <c r="G995" s="197"/>
      <c r="H995" s="197"/>
      <c r="V995" s="17"/>
      <c r="X995" s="23" t="s">
        <v>32</v>
      </c>
      <c r="Y995" s="20">
        <f>IF(B995="PAGADO",0,C1000)</f>
        <v>1100</v>
      </c>
      <c r="AA995" s="197" t="s">
        <v>20</v>
      </c>
      <c r="AB995" s="197"/>
      <c r="AC995" s="197"/>
      <c r="AD995" s="197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198" t="str">
        <f>IF(C1000&lt;0,"NO PAGAR","COBRAR")</f>
        <v>COBRAR</v>
      </c>
      <c r="C1001" s="198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98" t="str">
        <f>IF(Y1000&lt;0,"NO PAGAR","COBRAR")</f>
        <v>COBRAR</v>
      </c>
      <c r="Y1001" s="198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0" t="s">
        <v>9</v>
      </c>
      <c r="C1002" s="19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0" t="s">
        <v>9</v>
      </c>
      <c r="Y1002" s="19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192" t="s">
        <v>7</v>
      </c>
      <c r="F1011" s="193"/>
      <c r="G1011" s="194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2" t="s">
        <v>7</v>
      </c>
      <c r="AB1011" s="193"/>
      <c r="AC1011" s="194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92" t="s">
        <v>7</v>
      </c>
      <c r="O1013" s="193"/>
      <c r="P1013" s="193"/>
      <c r="Q1013" s="194"/>
      <c r="R1013" s="18">
        <f>SUM(R997:R1012)</f>
        <v>0</v>
      </c>
      <c r="S1013" s="3"/>
      <c r="V1013" s="17"/>
      <c r="X1013" s="12"/>
      <c r="Y1013" s="10"/>
      <c r="AJ1013" s="192" t="s">
        <v>7</v>
      </c>
      <c r="AK1013" s="193"/>
      <c r="AL1013" s="193"/>
      <c r="AM1013" s="194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196" t="s">
        <v>30</v>
      </c>
      <c r="I1035" s="196"/>
      <c r="J1035" s="196"/>
      <c r="V1035" s="17"/>
      <c r="AA1035" s="196" t="s">
        <v>31</v>
      </c>
      <c r="AB1035" s="196"/>
      <c r="AC1035" s="196"/>
    </row>
    <row r="1036" spans="1:43">
      <c r="H1036" s="196"/>
      <c r="I1036" s="196"/>
      <c r="J1036" s="196"/>
      <c r="V1036" s="17"/>
      <c r="AA1036" s="196"/>
      <c r="AB1036" s="196"/>
      <c r="AC1036" s="196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IF(B1840="PAGADO",0,C1045)</f>
        <v>1100</v>
      </c>
      <c r="AA1040" s="197" t="s">
        <v>20</v>
      </c>
      <c r="AB1040" s="197"/>
      <c r="AC1040" s="197"/>
      <c r="AD1040" s="19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PAGAR","COBRAR'")</f>
        <v>COBRAR'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199" t="str">
        <f>IF(C1045&lt;0,"NO PAGAR","COBRAR'")</f>
        <v>COBRAR'</v>
      </c>
      <c r="C1047" s="19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0" t="s">
        <v>9</v>
      </c>
      <c r="C1048" s="19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0" t="s">
        <v>9</v>
      </c>
      <c r="Y1048" s="191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62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206</v>
      </c>
      <c r="F53" s="197"/>
      <c r="G53" s="197"/>
      <c r="H53" s="197"/>
      <c r="V53" s="17"/>
      <c r="X53" s="23" t="s">
        <v>32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7" t="s">
        <v>342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7" t="s">
        <v>308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82</v>
      </c>
      <c r="Y236" s="20">
        <f>IF(B1005="PAGADO",0,C241)</f>
        <v>0</v>
      </c>
      <c r="AA236" s="197" t="s">
        <v>253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7" t="s">
        <v>20</v>
      </c>
      <c r="F328" s="197"/>
      <c r="G328" s="197"/>
      <c r="H328" s="197"/>
      <c r="V328" s="17"/>
      <c r="X328" s="23" t="s">
        <v>82</v>
      </c>
      <c r="Y328" s="20">
        <f>IF(B1097="PAGADO",0,C333)</f>
        <v>0</v>
      </c>
      <c r="AA328" s="197" t="s">
        <v>697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5" t="s">
        <v>29</v>
      </c>
      <c r="AD363" s="195"/>
      <c r="AE363" s="195"/>
    </row>
    <row r="364" spans="2:31">
      <c r="H364" s="196" t="s">
        <v>28</v>
      </c>
      <c r="I364" s="196"/>
      <c r="J364" s="196"/>
      <c r="V364" s="17"/>
      <c r="AC364" s="195"/>
      <c r="AD364" s="195"/>
      <c r="AE364" s="195"/>
    </row>
    <row r="365" spans="2:31">
      <c r="H365" s="196"/>
      <c r="I365" s="196"/>
      <c r="J365" s="196"/>
      <c r="V365" s="17"/>
      <c r="AC365" s="195"/>
      <c r="AD365" s="195"/>
      <c r="AE365" s="19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7" t="s">
        <v>20</v>
      </c>
      <c r="F369" s="197"/>
      <c r="G369" s="197"/>
      <c r="H369" s="197"/>
      <c r="V369" s="17"/>
      <c r="X369" s="23" t="s">
        <v>32</v>
      </c>
      <c r="Y369" s="20">
        <f>IF(B369="PAGADO",0,C374)</f>
        <v>0</v>
      </c>
      <c r="AA369" s="197" t="s">
        <v>20</v>
      </c>
      <c r="AB369" s="197"/>
      <c r="AC369" s="197"/>
      <c r="AD369" s="19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8" t="str">
        <f>IF(C374&lt;0,"NO PAGAR","COBRAR")</f>
        <v>COBRAR</v>
      </c>
      <c r="C375" s="19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8" t="str">
        <f>IF(Y374&lt;0,"NO PAGAR","COBRAR")</f>
        <v>COBRAR</v>
      </c>
      <c r="Y375" s="19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6" t="s">
        <v>30</v>
      </c>
      <c r="I409" s="196"/>
      <c r="J409" s="196"/>
      <c r="V409" s="17"/>
      <c r="AA409" s="196" t="s">
        <v>31</v>
      </c>
      <c r="AB409" s="196"/>
      <c r="AC409" s="196"/>
    </row>
    <row r="410" spans="1:43">
      <c r="H410" s="196"/>
      <c r="I410" s="196"/>
      <c r="J410" s="196"/>
      <c r="V410" s="17"/>
      <c r="AA410" s="196"/>
      <c r="AB410" s="196"/>
      <c r="AC410" s="19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7" t="s">
        <v>308</v>
      </c>
      <c r="F414" s="197"/>
      <c r="G414" s="197"/>
      <c r="H414" s="197"/>
      <c r="V414" s="17"/>
      <c r="X414" s="23" t="s">
        <v>32</v>
      </c>
      <c r="Y414" s="20">
        <f>IF(B414="PAGADO",0,C419)</f>
        <v>0</v>
      </c>
      <c r="AA414" s="197" t="s">
        <v>20</v>
      </c>
      <c r="AB414" s="197"/>
      <c r="AC414" s="197"/>
      <c r="AD414" s="19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9" t="str">
        <f>IF(Y419&lt;0,"NO PAGAR","COBRAR'")</f>
        <v>COBRAR'</v>
      </c>
      <c r="Y420" s="19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9" t="str">
        <f>IF(C419&lt;0,"NO PAGAR","COBRAR'")</f>
        <v>COBRAR'</v>
      </c>
      <c r="C421" s="199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5" t="s">
        <v>29</v>
      </c>
      <c r="AD453" s="195"/>
      <c r="AE453" s="195"/>
    </row>
    <row r="454" spans="2:41">
      <c r="H454" s="196" t="s">
        <v>28</v>
      </c>
      <c r="I454" s="196"/>
      <c r="J454" s="196"/>
      <c r="V454" s="17"/>
      <c r="AC454" s="195"/>
      <c r="AD454" s="195"/>
      <c r="AE454" s="195"/>
    </row>
    <row r="455" spans="2:41">
      <c r="H455" s="196"/>
      <c r="I455" s="196"/>
      <c r="J455" s="196"/>
      <c r="V455" s="17"/>
      <c r="AC455" s="195"/>
      <c r="AD455" s="195"/>
      <c r="AE455" s="19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7" t="s">
        <v>20</v>
      </c>
      <c r="F459" s="197"/>
      <c r="G459" s="197"/>
      <c r="H459" s="197"/>
      <c r="V459" s="17"/>
      <c r="X459" s="23" t="s">
        <v>32</v>
      </c>
      <c r="Y459" s="20">
        <f>IF(B459="PAGADO",0,C464)</f>
        <v>0</v>
      </c>
      <c r="AA459" s="197" t="s">
        <v>20</v>
      </c>
      <c r="AB459" s="197"/>
      <c r="AC459" s="197"/>
      <c r="AD459" s="19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8" t="str">
        <f>IF(C464&lt;0,"NO PAGAR","COBRAR")</f>
        <v>COBRAR</v>
      </c>
      <c r="C465" s="19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8" t="str">
        <f>IF(Y464&lt;0,"NO PAGAR","COBRAR")</f>
        <v>COBRAR</v>
      </c>
      <c r="Y465" s="19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6" t="s">
        <v>30</v>
      </c>
      <c r="I499" s="196"/>
      <c r="J499" s="196"/>
      <c r="V499" s="17"/>
      <c r="AA499" s="196" t="s">
        <v>31</v>
      </c>
      <c r="AB499" s="196"/>
      <c r="AC499" s="196"/>
    </row>
    <row r="500" spans="1:43">
      <c r="H500" s="196"/>
      <c r="I500" s="196"/>
      <c r="J500" s="196"/>
      <c r="V500" s="17"/>
      <c r="AA500" s="196"/>
      <c r="AB500" s="196"/>
      <c r="AC500" s="19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7" t="s">
        <v>253</v>
      </c>
      <c r="F504" s="197"/>
      <c r="G504" s="197"/>
      <c r="H504" s="197"/>
      <c r="V504" s="17"/>
      <c r="X504" s="23" t="s">
        <v>32</v>
      </c>
      <c r="Y504" s="20">
        <f>IF(B504="PAGADO",0,C509)</f>
        <v>0</v>
      </c>
      <c r="AA504" s="197" t="s">
        <v>1003</v>
      </c>
      <c r="AB504" s="197"/>
      <c r="AC504" s="197"/>
      <c r="AD504" s="19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9" t="str">
        <f>IF(Y509&lt;0,"NO PAGAR","COBRAR'")</f>
        <v>COBRAR'</v>
      </c>
      <c r="Y510" s="19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9" t="str">
        <f>IF(C509&lt;0,"NO PAGAR","COBRAR'")</f>
        <v>COBRAR'</v>
      </c>
      <c r="C511" s="19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7" t="s">
        <v>253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192" t="s">
        <v>7</v>
      </c>
      <c r="G573" s="194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6" t="s">
        <v>30</v>
      </c>
      <c r="I586" s="196"/>
      <c r="J586" s="196"/>
      <c r="V586" s="17"/>
      <c r="AA586" s="196" t="s">
        <v>31</v>
      </c>
      <c r="AB586" s="196"/>
      <c r="AC586" s="196"/>
    </row>
    <row r="587" spans="1:43">
      <c r="H587" s="196"/>
      <c r="I587" s="196"/>
      <c r="J587" s="196"/>
      <c r="V587" s="17"/>
      <c r="AA587" s="196"/>
      <c r="AB587" s="196"/>
      <c r="AC587" s="19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7" t="s">
        <v>20</v>
      </c>
      <c r="F591" s="197"/>
      <c r="G591" s="197"/>
      <c r="H591" s="197"/>
      <c r="V591" s="17"/>
      <c r="X591" s="23" t="s">
        <v>32</v>
      </c>
      <c r="Y591" s="20">
        <f>IF(B1386="PAGADO",0,C596)</f>
        <v>0</v>
      </c>
      <c r="AA591" s="197" t="s">
        <v>20</v>
      </c>
      <c r="AB591" s="197"/>
      <c r="AC591" s="197"/>
      <c r="AD591" s="19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tr">
        <f>IF(Y596&lt;0,"NO PAGAR","COBRAR'")</f>
        <v>COBRAR'</v>
      </c>
      <c r="Y597" s="19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9" t="str">
        <f>IF(C596&lt;0,"NO PAGAR","COBRAR'")</f>
        <v>COBRAR'</v>
      </c>
      <c r="C598" s="19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5" t="s">
        <v>29</v>
      </c>
      <c r="AD633" s="195"/>
      <c r="AE633" s="195"/>
    </row>
    <row r="634" spans="2:41">
      <c r="H634" s="196" t="s">
        <v>28</v>
      </c>
      <c r="I634" s="196"/>
      <c r="J634" s="196"/>
      <c r="V634" s="17"/>
      <c r="AC634" s="195"/>
      <c r="AD634" s="195"/>
      <c r="AE634" s="195"/>
    </row>
    <row r="635" spans="2:41">
      <c r="H635" s="196"/>
      <c r="I635" s="196"/>
      <c r="J635" s="196"/>
      <c r="V635" s="17"/>
      <c r="AC635" s="195"/>
      <c r="AD635" s="195"/>
      <c r="AE635" s="19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7" t="s">
        <v>308</v>
      </c>
      <c r="F639" s="197"/>
      <c r="G639" s="197"/>
      <c r="H639" s="197"/>
      <c r="V639" s="17"/>
      <c r="X639" s="23" t="s">
        <v>32</v>
      </c>
      <c r="Y639" s="20">
        <f>IF(B639="PAGADO",0,C644)</f>
        <v>0</v>
      </c>
      <c r="AA639" s="197" t="s">
        <v>20</v>
      </c>
      <c r="AB639" s="197"/>
      <c r="AC639" s="197"/>
      <c r="AD639" s="19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8" t="str">
        <f>IF(C644&lt;0,"NO PAGAR","COBRAR")</f>
        <v>COBRAR</v>
      </c>
      <c r="C645" s="19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198" t="str">
        <f>IF(Y644&lt;0,"NO PAGAR","COBRAR")</f>
        <v>COBRAR</v>
      </c>
      <c r="Y645" s="19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6" t="s">
        <v>30</v>
      </c>
      <c r="I674" s="196"/>
      <c r="J674" s="196"/>
      <c r="V674" s="17"/>
      <c r="AA674" s="196" t="s">
        <v>31</v>
      </c>
      <c r="AB674" s="196"/>
      <c r="AC674" s="196"/>
    </row>
    <row r="675" spans="2:41">
      <c r="H675" s="196"/>
      <c r="I675" s="196"/>
      <c r="J675" s="196"/>
      <c r="V675" s="17"/>
      <c r="AA675" s="196"/>
      <c r="AB675" s="196"/>
      <c r="AC675" s="19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7" t="s">
        <v>20</v>
      </c>
      <c r="F679" s="197"/>
      <c r="G679" s="197"/>
      <c r="H679" s="197"/>
      <c r="V679" s="17"/>
      <c r="X679" s="23" t="s">
        <v>32</v>
      </c>
      <c r="Y679" s="20">
        <f>IF(B1479="PAGADO",0,C684)</f>
        <v>0</v>
      </c>
      <c r="AA679" s="197" t="s">
        <v>20</v>
      </c>
      <c r="AB679" s="197"/>
      <c r="AC679" s="197"/>
      <c r="AD679" s="19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9" t="str">
        <f>IF(Y684&lt;0,"NO PAGAR","COBRAR'")</f>
        <v>COBRAR'</v>
      </c>
      <c r="Y685" s="19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9" t="str">
        <f>IF(C684&lt;0,"NO PAGAR","COBRAR'")</f>
        <v>COBRAR'</v>
      </c>
      <c r="C686" s="19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5" t="s">
        <v>29</v>
      </c>
      <c r="AD721" s="195"/>
      <c r="AE721" s="195"/>
    </row>
    <row r="722" spans="2:41">
      <c r="H722" s="196" t="s">
        <v>28</v>
      </c>
      <c r="I722" s="196"/>
      <c r="J722" s="196"/>
      <c r="V722" s="17"/>
      <c r="AC722" s="195"/>
      <c r="AD722" s="195"/>
      <c r="AE722" s="195"/>
    </row>
    <row r="723" spans="2:41">
      <c r="H723" s="196"/>
      <c r="I723" s="196"/>
      <c r="J723" s="196"/>
      <c r="V723" s="17"/>
      <c r="AC723" s="195"/>
      <c r="AD723" s="195"/>
      <c r="AE723" s="195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7" t="s">
        <v>20</v>
      </c>
      <c r="F727" s="197"/>
      <c r="G727" s="197"/>
      <c r="H727" s="197"/>
      <c r="V727" s="17"/>
      <c r="X727" s="23" t="s">
        <v>32</v>
      </c>
      <c r="Y727" s="20">
        <f>IF(B727="PAGADO",0,C732)</f>
        <v>110</v>
      </c>
      <c r="AA727" s="197" t="s">
        <v>20</v>
      </c>
      <c r="AB727" s="197"/>
      <c r="AC727" s="197"/>
      <c r="AD727" s="197"/>
    </row>
    <row r="728" spans="2:41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8" t="str">
        <f>IF(C732&lt;0,"NO PAGAR","COBRAR")</f>
        <v>COBRAR</v>
      </c>
      <c r="C733" s="19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8" t="str">
        <f>IF(Y732&lt;0,"NO PAGAR","COBRAR")</f>
        <v>COBRAR</v>
      </c>
      <c r="Y733" s="19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6" t="s">
        <v>30</v>
      </c>
      <c r="I767" s="196"/>
      <c r="J767" s="196"/>
      <c r="V767" s="17"/>
      <c r="AA767" s="196" t="s">
        <v>31</v>
      </c>
      <c r="AB767" s="196"/>
      <c r="AC767" s="196"/>
    </row>
    <row r="768" spans="1:43">
      <c r="H768" s="196"/>
      <c r="I768" s="196"/>
      <c r="J768" s="196"/>
      <c r="V768" s="17"/>
      <c r="AA768" s="196"/>
      <c r="AB768" s="196"/>
      <c r="AC768" s="19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110</v>
      </c>
      <c r="E772" s="197" t="s">
        <v>20</v>
      </c>
      <c r="F772" s="197"/>
      <c r="G772" s="197"/>
      <c r="H772" s="197"/>
      <c r="V772" s="17"/>
      <c r="X772" s="23" t="s">
        <v>32</v>
      </c>
      <c r="Y772" s="20">
        <f>IF(B1572="PAGADO",0,C777)</f>
        <v>110</v>
      </c>
      <c r="AA772" s="197" t="s">
        <v>20</v>
      </c>
      <c r="AB772" s="197"/>
      <c r="AC772" s="197"/>
      <c r="AD772" s="19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9" t="str">
        <f>IF(Y777&lt;0,"NO PAGAR","COBRAR'")</f>
        <v>COBRAR'</v>
      </c>
      <c r="Y778" s="19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9" t="str">
        <f>IF(C777&lt;0,"NO PAGAR","COBRAR'")</f>
        <v>COBRAR'</v>
      </c>
      <c r="C779" s="19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5" t="s">
        <v>29</v>
      </c>
      <c r="AD814" s="195"/>
      <c r="AE814" s="195"/>
    </row>
    <row r="815" spans="5:31">
      <c r="H815" s="196" t="s">
        <v>28</v>
      </c>
      <c r="I815" s="196"/>
      <c r="J815" s="196"/>
      <c r="V815" s="17"/>
      <c r="AC815" s="195"/>
      <c r="AD815" s="195"/>
      <c r="AE815" s="195"/>
    </row>
    <row r="816" spans="5:31">
      <c r="H816" s="196"/>
      <c r="I816" s="196"/>
      <c r="J816" s="196"/>
      <c r="V816" s="17"/>
      <c r="AC816" s="195"/>
      <c r="AD816" s="195"/>
      <c r="AE816" s="195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110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IF(B820="PAGADO",0,C825)</f>
        <v>110</v>
      </c>
      <c r="AA820" s="197" t="s">
        <v>20</v>
      </c>
      <c r="AB820" s="197"/>
      <c r="AC820" s="197"/>
      <c r="AD820" s="19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8" t="str">
        <f>IF(C825&lt;0,"NO PAGAR","COBRAR")</f>
        <v>COBRAR</v>
      </c>
      <c r="C826" s="19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8" t="str">
        <f>IF(Y825&lt;0,"NO PAGAR","COBRAR")</f>
        <v>COBRAR</v>
      </c>
      <c r="Y826" s="19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6" t="s">
        <v>30</v>
      </c>
      <c r="I860" s="196"/>
      <c r="J860" s="196"/>
      <c r="V860" s="17"/>
      <c r="AA860" s="196" t="s">
        <v>31</v>
      </c>
      <c r="AB860" s="196"/>
      <c r="AC860" s="196"/>
    </row>
    <row r="861" spans="1:43">
      <c r="H861" s="196"/>
      <c r="I861" s="196"/>
      <c r="J861" s="196"/>
      <c r="V861" s="17"/>
      <c r="AA861" s="196"/>
      <c r="AB861" s="196"/>
      <c r="AC861" s="19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110</v>
      </c>
      <c r="E865" s="197" t="s">
        <v>20</v>
      </c>
      <c r="F865" s="197"/>
      <c r="G865" s="197"/>
      <c r="H865" s="197"/>
      <c r="V865" s="17"/>
      <c r="X865" s="23" t="s">
        <v>32</v>
      </c>
      <c r="Y865" s="20">
        <f>IF(B1665="PAGADO",0,C870)</f>
        <v>110</v>
      </c>
      <c r="AA865" s="197" t="s">
        <v>20</v>
      </c>
      <c r="AB865" s="197"/>
      <c r="AC865" s="197"/>
      <c r="AD865" s="19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9" t="str">
        <f>IF(Y870&lt;0,"NO PAGAR","COBRAR'")</f>
        <v>COBRAR'</v>
      </c>
      <c r="Y871" s="199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9" t="str">
        <f>IF(C870&lt;0,"NO PAGAR","COBRAR'")</f>
        <v>COBRAR'</v>
      </c>
      <c r="C872" s="19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5" t="s">
        <v>29</v>
      </c>
      <c r="AD908" s="195"/>
      <c r="AE908" s="195"/>
    </row>
    <row r="909" spans="8:31">
      <c r="H909" s="196" t="s">
        <v>28</v>
      </c>
      <c r="I909" s="196"/>
      <c r="J909" s="196"/>
      <c r="V909" s="17"/>
      <c r="AC909" s="195"/>
      <c r="AD909" s="195"/>
      <c r="AE909" s="195"/>
    </row>
    <row r="910" spans="8:31">
      <c r="H910" s="196"/>
      <c r="I910" s="196"/>
      <c r="J910" s="196"/>
      <c r="V910" s="17"/>
      <c r="AC910" s="195"/>
      <c r="AD910" s="195"/>
      <c r="AE910" s="195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110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IF(B914="PAGADO",0,C919)</f>
        <v>110</v>
      </c>
      <c r="AA914" s="197" t="s">
        <v>20</v>
      </c>
      <c r="AB914" s="197"/>
      <c r="AC914" s="197"/>
      <c r="AD914" s="19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8" t="str">
        <f>IF(C919&lt;0,"NO PAGAR","COBRAR")</f>
        <v>COBRAR</v>
      </c>
      <c r="C920" s="19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8" t="str">
        <f>IF(Y919&lt;0,"NO PAGAR","COBRAR")</f>
        <v>COBRAR</v>
      </c>
      <c r="Y920" s="19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6" t="s">
        <v>30</v>
      </c>
      <c r="I954" s="196"/>
      <c r="J954" s="196"/>
      <c r="V954" s="17"/>
      <c r="AA954" s="196" t="s">
        <v>31</v>
      </c>
      <c r="AB954" s="196"/>
      <c r="AC954" s="196"/>
    </row>
    <row r="955" spans="1:43">
      <c r="H955" s="196"/>
      <c r="I955" s="196"/>
      <c r="J955" s="196"/>
      <c r="V955" s="17"/>
      <c r="AA955" s="196"/>
      <c r="AB955" s="196"/>
      <c r="AC955" s="196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110</v>
      </c>
      <c r="E959" s="197" t="s">
        <v>20</v>
      </c>
      <c r="F959" s="197"/>
      <c r="G959" s="197"/>
      <c r="H959" s="197"/>
      <c r="V959" s="17"/>
      <c r="X959" s="23" t="s">
        <v>32</v>
      </c>
      <c r="Y959" s="20">
        <f>IF(B1759="PAGADO",0,C964)</f>
        <v>110</v>
      </c>
      <c r="AA959" s="197" t="s">
        <v>20</v>
      </c>
      <c r="AB959" s="197"/>
      <c r="AC959" s="197"/>
      <c r="AD959" s="197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9" t="str">
        <f>IF(Y964&lt;0,"NO PAGAR","COBRAR'")</f>
        <v>COBRAR'</v>
      </c>
      <c r="Y965" s="19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9" t="str">
        <f>IF(C964&lt;0,"NO PAGAR","COBRAR'")</f>
        <v>COBRAR'</v>
      </c>
      <c r="C966" s="19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5" t="s">
        <v>29</v>
      </c>
      <c r="AD1001" s="195"/>
      <c r="AE1001" s="195"/>
    </row>
    <row r="1002" spans="2:41">
      <c r="H1002" s="196" t="s">
        <v>28</v>
      </c>
      <c r="I1002" s="196"/>
      <c r="J1002" s="196"/>
      <c r="V1002" s="17"/>
      <c r="AC1002" s="195"/>
      <c r="AD1002" s="195"/>
      <c r="AE1002" s="195"/>
    </row>
    <row r="1003" spans="2:41">
      <c r="H1003" s="196"/>
      <c r="I1003" s="196"/>
      <c r="J1003" s="196"/>
      <c r="V1003" s="17"/>
      <c r="AC1003" s="195"/>
      <c r="AD1003" s="195"/>
      <c r="AE1003" s="195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110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IF(B1007="PAGADO",0,C1012)</f>
        <v>110</v>
      </c>
      <c r="AA1007" s="197" t="s">
        <v>20</v>
      </c>
      <c r="AB1007" s="197"/>
      <c r="AC1007" s="197"/>
      <c r="AD1007" s="197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8" t="str">
        <f>IF(C1012&lt;0,"NO PAGAR","COBRAR")</f>
        <v>COBRAR</v>
      </c>
      <c r="C1013" s="19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8" t="str">
        <f>IF(Y1012&lt;0,"NO PAGAR","COBRAR")</f>
        <v>COBRAR</v>
      </c>
      <c r="Y1013" s="19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6" t="s">
        <v>30</v>
      </c>
      <c r="I1047" s="196"/>
      <c r="J1047" s="196"/>
      <c r="V1047" s="17"/>
      <c r="AA1047" s="196" t="s">
        <v>31</v>
      </c>
      <c r="AB1047" s="196"/>
      <c r="AC1047" s="196"/>
    </row>
    <row r="1048" spans="1:43">
      <c r="H1048" s="196"/>
      <c r="I1048" s="196"/>
      <c r="J1048" s="196"/>
      <c r="V1048" s="17"/>
      <c r="AA1048" s="196"/>
      <c r="AB1048" s="196"/>
      <c r="AC1048" s="196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110</v>
      </c>
      <c r="E1052" s="197" t="s">
        <v>20</v>
      </c>
      <c r="F1052" s="197"/>
      <c r="G1052" s="197"/>
      <c r="H1052" s="197"/>
      <c r="V1052" s="17"/>
      <c r="X1052" s="23" t="s">
        <v>32</v>
      </c>
      <c r="Y1052" s="20">
        <f>IF(B1852="PAGADO",0,C1057)</f>
        <v>110</v>
      </c>
      <c r="AA1052" s="197" t="s">
        <v>20</v>
      </c>
      <c r="AB1052" s="197"/>
      <c r="AC1052" s="197"/>
      <c r="AD1052" s="197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9" t="str">
        <f>IF(Y1057&lt;0,"NO PAGAR","COBRAR'")</f>
        <v>COBRAR'</v>
      </c>
      <c r="Y1058" s="19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9" t="str">
        <f>IF(C1057&lt;0,"NO PAGAR","COBRAR'")</f>
        <v>COBRAR'</v>
      </c>
      <c r="C1059" s="19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opLeftCell="A179" workbookViewId="0">
      <selection activeCell="E196" sqref="E196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18" t="s">
        <v>1134</v>
      </c>
      <c r="B2" s="219"/>
      <c r="C2" s="219"/>
      <c r="D2" s="219"/>
      <c r="E2" s="219"/>
      <c r="F2" s="219"/>
      <c r="G2" s="219"/>
      <c r="H2" s="220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18" t="s">
        <v>1302</v>
      </c>
      <c r="B81" s="219"/>
      <c r="C81" s="219"/>
      <c r="D81" s="219"/>
      <c r="E81" s="219"/>
      <c r="F81" s="219"/>
      <c r="G81" s="219"/>
      <c r="H81" s="220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18" t="s">
        <v>1446</v>
      </c>
      <c r="B178" s="219"/>
      <c r="C178" s="219"/>
      <c r="D178" s="219"/>
      <c r="E178" s="219"/>
      <c r="F178" s="219"/>
      <c r="G178" s="219"/>
      <c r="H178" s="220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1447</v>
      </c>
      <c r="D180" s="47" t="s">
        <v>1454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1448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1449</v>
      </c>
      <c r="C183" s="3" t="s">
        <v>308</v>
      </c>
      <c r="D183" s="47">
        <v>32</v>
      </c>
      <c r="E183" s="47" t="s">
        <v>1450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1455</v>
      </c>
      <c r="E184" s="47" t="s">
        <v>1451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1452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1456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1457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1453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1458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1460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 t="shared" ref="H193:H195" si="5">F193+G193</f>
        <v>310</v>
      </c>
    </row>
    <row r="194" spans="1:8">
      <c r="A194" s="25">
        <v>45203</v>
      </c>
      <c r="B194" s="3" t="s">
        <v>1449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 t="shared" si="5"/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 t="shared" si="5"/>
        <v>300</v>
      </c>
    </row>
    <row r="196" spans="1:8">
      <c r="A196" s="25"/>
      <c r="B196" s="3"/>
      <c r="C196" s="3"/>
      <c r="D196" s="3"/>
      <c r="E196" s="47"/>
      <c r="F196" s="167"/>
      <c r="G196" s="167"/>
      <c r="H196" s="167">
        <f t="shared" si="4"/>
        <v>0</v>
      </c>
    </row>
    <row r="197" spans="1:8">
      <c r="A197" s="25"/>
      <c r="B197" s="3"/>
      <c r="C197" s="3"/>
      <c r="D197" s="3"/>
      <c r="E197" s="47"/>
      <c r="F197" s="167"/>
      <c r="G197" s="167"/>
      <c r="H197" s="167">
        <f t="shared" si="4"/>
        <v>0</v>
      </c>
    </row>
    <row r="198" spans="1:8">
      <c r="A198" s="25"/>
      <c r="B198" s="3"/>
      <c r="C198" s="3"/>
      <c r="D198" s="3"/>
      <c r="E198" s="47"/>
      <c r="F198" s="167"/>
      <c r="G198" s="167"/>
      <c r="H198" s="167">
        <f t="shared" si="4"/>
        <v>0</v>
      </c>
    </row>
    <row r="199" spans="1:8">
      <c r="A199" s="25"/>
      <c r="B199" s="3"/>
      <c r="C199" s="3"/>
      <c r="D199" s="3"/>
      <c r="E199" s="47"/>
      <c r="F199" s="167"/>
      <c r="G199" s="167"/>
      <c r="H199" s="167">
        <f t="shared" si="4"/>
        <v>0</v>
      </c>
    </row>
    <row r="200" spans="1:8">
      <c r="A200" s="25"/>
      <c r="B200" s="3"/>
      <c r="C200" s="3"/>
      <c r="D200" s="3"/>
      <c r="E200" s="47"/>
      <c r="F200" s="167"/>
      <c r="G200" s="167"/>
      <c r="H200" s="167">
        <f t="shared" si="4"/>
        <v>0</v>
      </c>
    </row>
    <row r="201" spans="1:8">
      <c r="A201" s="25"/>
      <c r="B201" s="3"/>
      <c r="C201" s="3"/>
      <c r="D201" s="3"/>
      <c r="E201" s="47"/>
      <c r="F201" s="167"/>
      <c r="G201" s="167"/>
      <c r="H201" s="167">
        <f t="shared" si="4"/>
        <v>0</v>
      </c>
    </row>
    <row r="202" spans="1:8">
      <c r="A202" s="25"/>
      <c r="B202" s="3"/>
      <c r="C202" s="3"/>
      <c r="D202" s="3"/>
      <c r="E202" s="47"/>
      <c r="F202" s="167"/>
      <c r="G202" s="167"/>
      <c r="H202" s="167">
        <f t="shared" si="4"/>
        <v>0</v>
      </c>
    </row>
    <row r="203" spans="1:8">
      <c r="A203" s="25"/>
      <c r="B203" s="3"/>
      <c r="C203" s="3"/>
      <c r="D203" s="3"/>
      <c r="E203" s="47"/>
      <c r="F203" s="167"/>
      <c r="G203" s="167"/>
      <c r="H203" s="167">
        <f t="shared" si="4"/>
        <v>0</v>
      </c>
    </row>
    <row r="204" spans="1:8">
      <c r="A204" s="25"/>
      <c r="B204" s="3"/>
      <c r="C204" s="3"/>
      <c r="D204" s="3"/>
      <c r="E204" s="47"/>
      <c r="F204" s="167"/>
      <c r="G204" s="167"/>
      <c r="H204" s="167">
        <f t="shared" si="4"/>
        <v>0</v>
      </c>
    </row>
    <row r="205" spans="1:8">
      <c r="A205" s="25"/>
      <c r="B205" s="3"/>
      <c r="C205" s="3"/>
      <c r="D205" s="3"/>
      <c r="E205" s="47"/>
      <c r="F205" s="167"/>
      <c r="G205" s="167"/>
      <c r="H205" s="167">
        <f t="shared" si="4"/>
        <v>0</v>
      </c>
    </row>
    <row r="206" spans="1:8">
      <c r="A206" s="25"/>
      <c r="B206" s="3"/>
      <c r="C206" s="3"/>
      <c r="D206" s="3"/>
      <c r="E206" s="3"/>
      <c r="F206" s="167"/>
      <c r="G206" s="167"/>
      <c r="H206" s="167">
        <f t="shared" si="4"/>
        <v>0</v>
      </c>
    </row>
    <row r="207" spans="1:8">
      <c r="A207" s="25"/>
      <c r="B207" s="3"/>
      <c r="C207" s="3"/>
      <c r="D207" s="3"/>
      <c r="E207" s="3"/>
      <c r="F207" s="167"/>
      <c r="G207" s="167"/>
      <c r="H207" s="167">
        <f t="shared" si="4"/>
        <v>0</v>
      </c>
    </row>
    <row r="208" spans="1:8">
      <c r="A208" s="25"/>
      <c r="B208" s="3"/>
      <c r="C208" s="3"/>
      <c r="D208" s="3"/>
      <c r="E208" s="3"/>
      <c r="F208" s="167"/>
      <c r="G208" s="167"/>
      <c r="H208" s="167">
        <f t="shared" si="4"/>
        <v>0</v>
      </c>
    </row>
    <row r="209" spans="1:8">
      <c r="A209" s="25"/>
      <c r="B209" s="3"/>
      <c r="C209" s="3"/>
      <c r="D209" s="3"/>
      <c r="E209" s="3"/>
      <c r="F209" s="167"/>
      <c r="G209" s="167"/>
      <c r="H209" s="167">
        <f t="shared" si="4"/>
        <v>0</v>
      </c>
    </row>
    <row r="210" spans="1:8">
      <c r="A210" s="25"/>
      <c r="B210" s="3"/>
      <c r="C210" s="3"/>
      <c r="D210" s="3"/>
      <c r="E210" s="3"/>
      <c r="F210" s="167"/>
      <c r="G210" s="167"/>
      <c r="H210" s="167">
        <f t="shared" si="4"/>
        <v>0</v>
      </c>
    </row>
    <row r="211" spans="1:8">
      <c r="A211" s="25"/>
      <c r="B211" s="3"/>
      <c r="C211" s="3"/>
      <c r="D211" s="3"/>
      <c r="E211" s="3"/>
      <c r="F211" s="167"/>
      <c r="G211" s="167"/>
      <c r="H211" s="167">
        <f t="shared" si="4"/>
        <v>0</v>
      </c>
    </row>
    <row r="212" spans="1:8">
      <c r="A212" s="25"/>
      <c r="B212" s="3"/>
      <c r="C212" s="3"/>
      <c r="D212" s="3"/>
      <c r="E212" s="3"/>
      <c r="F212" s="167"/>
      <c r="G212" s="167"/>
      <c r="H212" s="167">
        <f t="shared" si="4"/>
        <v>0</v>
      </c>
    </row>
    <row r="213" spans="1:8" ht="15.75">
      <c r="A213" s="25"/>
      <c r="B213" s="3"/>
      <c r="C213" s="3"/>
      <c r="D213" s="178"/>
      <c r="E213" s="3"/>
      <c r="F213" s="167"/>
      <c r="G213" s="167"/>
      <c r="H213" s="167">
        <f t="shared" si="4"/>
        <v>0</v>
      </c>
    </row>
    <row r="214" spans="1:8">
      <c r="A214" s="25"/>
      <c r="B214" s="3"/>
      <c r="C214" s="3"/>
      <c r="D214" s="3"/>
      <c r="E214" s="3"/>
      <c r="F214" s="167"/>
      <c r="G214" s="167"/>
      <c r="H214" s="167">
        <f t="shared" si="4"/>
        <v>0</v>
      </c>
    </row>
    <row r="215" spans="1:8">
      <c r="A215" s="25"/>
      <c r="B215" s="3"/>
      <c r="C215" s="3"/>
      <c r="D215" s="3"/>
      <c r="E215" s="3"/>
      <c r="F215" s="167"/>
      <c r="G215" s="167"/>
      <c r="H215" s="167">
        <f t="shared" si="4"/>
        <v>0</v>
      </c>
    </row>
    <row r="216" spans="1:8">
      <c r="A216" s="25"/>
      <c r="B216" s="3"/>
      <c r="C216" s="3"/>
      <c r="D216" s="3"/>
      <c r="E216" s="3"/>
      <c r="F216" s="167"/>
      <c r="G216" s="167"/>
      <c r="H216" s="167">
        <f t="shared" si="4"/>
        <v>0</v>
      </c>
    </row>
    <row r="217" spans="1:8">
      <c r="A217" s="25"/>
      <c r="B217" s="3"/>
      <c r="C217" s="3"/>
      <c r="D217" s="3"/>
      <c r="E217" s="3"/>
      <c r="F217" s="167"/>
      <c r="G217" s="167"/>
      <c r="H217" s="167">
        <f t="shared" si="4"/>
        <v>0</v>
      </c>
    </row>
    <row r="218" spans="1:8">
      <c r="A218" s="25"/>
      <c r="B218" s="3"/>
      <c r="C218" s="3"/>
      <c r="D218" s="3"/>
      <c r="E218" s="3"/>
      <c r="F218" s="167"/>
      <c r="G218" s="167"/>
      <c r="H218" s="167">
        <f t="shared" si="4"/>
        <v>0</v>
      </c>
    </row>
    <row r="219" spans="1:8">
      <c r="A219" s="25"/>
      <c r="B219" s="3"/>
      <c r="C219" s="3"/>
      <c r="D219" s="3"/>
      <c r="E219" s="3"/>
      <c r="F219" s="167"/>
      <c r="G219" s="167"/>
      <c r="H219" s="167">
        <f t="shared" si="4"/>
        <v>0</v>
      </c>
    </row>
    <row r="220" spans="1:8">
      <c r="A220" s="25"/>
      <c r="B220" s="3"/>
      <c r="C220" s="3"/>
      <c r="D220" s="3"/>
      <c r="E220" s="3"/>
      <c r="F220" s="167"/>
      <c r="G220" s="167"/>
      <c r="H220" s="167">
        <f t="shared" si="4"/>
        <v>0</v>
      </c>
    </row>
    <row r="221" spans="1:8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6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6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6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6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6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6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6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6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6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6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6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6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6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6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6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6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6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6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6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6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6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6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6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6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756</v>
      </c>
      <c r="C99" s="221"/>
      <c r="D99" s="221"/>
      <c r="E99" s="221"/>
      <c r="F99" s="221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zoomScale="85" zoomScaleNormal="85" workbookViewId="0">
      <selection activeCell="A23" sqref="A23:XFD23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2" t="s">
        <v>55</v>
      </c>
      <c r="B1" s="223"/>
      <c r="C1" s="223"/>
      <c r="D1" s="223"/>
      <c r="E1" s="223"/>
      <c r="F1" s="223"/>
      <c r="G1" s="223"/>
      <c r="H1" s="223"/>
      <c r="I1" s="224"/>
      <c r="J1" s="222" t="s">
        <v>55</v>
      </c>
      <c r="K1" s="223"/>
      <c r="L1" s="223"/>
      <c r="M1" s="223"/>
      <c r="N1" s="223"/>
      <c r="O1" s="223"/>
      <c r="P1" s="223"/>
      <c r="Q1" s="223"/>
      <c r="R1" s="22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1" t="s">
        <v>39</v>
      </c>
      <c r="B2" s="227"/>
      <c r="C2" s="227"/>
      <c r="D2" s="227"/>
      <c r="E2" s="227"/>
      <c r="F2" s="227"/>
      <c r="G2" s="227"/>
      <c r="H2" s="227"/>
      <c r="I2" s="232"/>
      <c r="J2" s="231" t="s">
        <v>39</v>
      </c>
      <c r="K2" s="227"/>
      <c r="L2" s="227"/>
      <c r="M2" s="227"/>
      <c r="N2" s="227"/>
      <c r="O2" s="227"/>
      <c r="P2" s="227"/>
      <c r="Q2" s="227"/>
      <c r="R2" s="232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6">
        <v>1724600125</v>
      </c>
      <c r="D5" s="22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45179</v>
      </c>
      <c r="F6" s="1" t="s">
        <v>40</v>
      </c>
      <c r="H6">
        <v>30</v>
      </c>
      <c r="I6" s="28"/>
      <c r="J6" s="29"/>
      <c r="K6" t="s">
        <v>58</v>
      </c>
      <c r="L6" s="45">
        <v>45179</v>
      </c>
      <c r="O6" s="1" t="s">
        <v>40</v>
      </c>
      <c r="Q6">
        <v>30</v>
      </c>
      <c r="R6" s="28"/>
      <c r="AC6" s="29"/>
      <c r="AD6" s="230" t="s">
        <v>41</v>
      </c>
      <c r="AE6" s="230"/>
      <c r="AF6" s="230"/>
      <c r="AH6" s="230" t="s">
        <v>42</v>
      </c>
      <c r="AI6" s="230"/>
      <c r="AJ6" s="230"/>
      <c r="AK6" s="34"/>
      <c r="AM6" s="29"/>
      <c r="AN6" s="230" t="s">
        <v>41</v>
      </c>
      <c r="AO6" s="230"/>
      <c r="AP6" s="230"/>
      <c r="AR6" s="230" t="s">
        <v>42</v>
      </c>
      <c r="AS6" s="230"/>
      <c r="AT6" s="230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30" t="s">
        <v>41</v>
      </c>
      <c r="C8" s="230"/>
      <c r="D8" s="230"/>
      <c r="F8" s="230" t="s">
        <v>42</v>
      </c>
      <c r="G8" s="230"/>
      <c r="H8" s="230"/>
      <c r="I8" s="34"/>
      <c r="J8" s="29"/>
      <c r="K8" s="230" t="s">
        <v>41</v>
      </c>
      <c r="L8" s="230"/>
      <c r="M8" s="230"/>
      <c r="O8" s="230" t="s">
        <v>42</v>
      </c>
      <c r="P8" s="230"/>
      <c r="Q8" s="23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5">
        <f>AF12-AJ12</f>
        <v>520.00621866666677</v>
      </c>
      <c r="AK13" s="30"/>
      <c r="AM13" s="29"/>
      <c r="AQ13" s="225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5"/>
      <c r="AK14" s="30"/>
      <c r="AM14" s="29"/>
      <c r="AQ14" s="225"/>
      <c r="AU14" s="30"/>
    </row>
    <row r="15" spans="1:47" ht="15" customHeight="1">
      <c r="A15" s="29"/>
      <c r="E15" s="225">
        <f>D14-H14</f>
        <v>536.97475599999996</v>
      </c>
      <c r="I15" s="30"/>
      <c r="J15" s="29"/>
      <c r="N15" s="225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5"/>
      <c r="I16" s="30"/>
      <c r="J16" s="29"/>
      <c r="N16" s="225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5"/>
      <c r="U22" s="235"/>
      <c r="V22" s="235"/>
      <c r="W22" s="235"/>
      <c r="X22" s="235"/>
      <c r="Y22" s="235"/>
      <c r="Z22" s="235"/>
      <c r="AA22" s="235"/>
      <c r="AB22" s="235"/>
      <c r="AC22" s="222" t="s">
        <v>55</v>
      </c>
      <c r="AD22" s="223"/>
      <c r="AE22" s="223"/>
      <c r="AF22" s="223"/>
      <c r="AG22" s="223"/>
      <c r="AH22" s="223"/>
      <c r="AI22" s="223"/>
      <c r="AJ22" s="223"/>
      <c r="AK22" s="224"/>
      <c r="AM22" s="222" t="s">
        <v>55</v>
      </c>
      <c r="AN22" s="223"/>
      <c r="AO22" s="223"/>
      <c r="AP22" s="223"/>
      <c r="AQ22" s="223"/>
      <c r="AR22" s="223"/>
      <c r="AS22" s="223"/>
      <c r="AT22" s="223"/>
      <c r="AU22" s="224"/>
    </row>
    <row r="23" spans="1:47" ht="26.25">
      <c r="A23" s="222" t="s">
        <v>55</v>
      </c>
      <c r="B23" s="223"/>
      <c r="C23" s="223"/>
      <c r="D23" s="223"/>
      <c r="E23" s="223"/>
      <c r="F23" s="223"/>
      <c r="G23" s="223"/>
      <c r="H23" s="223"/>
      <c r="I23" s="224"/>
      <c r="J23" s="222" t="s">
        <v>55</v>
      </c>
      <c r="K23" s="223"/>
      <c r="L23" s="223"/>
      <c r="M23" s="223"/>
      <c r="N23" s="223"/>
      <c r="O23" s="223"/>
      <c r="P23" s="223"/>
      <c r="Q23" s="223"/>
      <c r="R23" s="224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31" t="s">
        <v>39</v>
      </c>
      <c r="B24" s="227"/>
      <c r="C24" s="227"/>
      <c r="D24" s="227"/>
      <c r="E24" s="227"/>
      <c r="F24" s="227"/>
      <c r="G24" s="227"/>
      <c r="H24" s="227"/>
      <c r="I24" s="232"/>
      <c r="J24" s="231" t="s">
        <v>39</v>
      </c>
      <c r="K24" s="227"/>
      <c r="L24" s="227"/>
      <c r="M24" s="227"/>
      <c r="N24" s="227"/>
      <c r="O24" s="227"/>
      <c r="P24" s="227"/>
      <c r="Q24" s="227"/>
      <c r="R24" s="232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26">
        <v>1719901926</v>
      </c>
      <c r="D27" s="226"/>
      <c r="I27" s="28"/>
      <c r="J27" s="29"/>
      <c r="K27" s="1" t="s">
        <v>57</v>
      </c>
      <c r="L27">
        <v>2350864985</v>
      </c>
      <c r="R27" s="28"/>
      <c r="T27" s="90"/>
      <c r="U27" s="236"/>
      <c r="V27" s="236"/>
      <c r="W27" s="236"/>
      <c r="X27" s="90"/>
      <c r="Y27" s="236"/>
      <c r="Z27" s="236"/>
      <c r="AA27" s="236"/>
      <c r="AB27" s="94"/>
      <c r="AC27" s="29"/>
      <c r="AD27" s="230" t="s">
        <v>41</v>
      </c>
      <c r="AE27" s="230"/>
      <c r="AF27" s="230"/>
      <c r="AH27" s="230" t="s">
        <v>42</v>
      </c>
      <c r="AI27" s="230"/>
      <c r="AJ27" s="230"/>
      <c r="AK27" s="34"/>
      <c r="AM27" s="29"/>
      <c r="AN27" s="230" t="s">
        <v>41</v>
      </c>
      <c r="AO27" s="230"/>
      <c r="AP27" s="230"/>
      <c r="AR27" s="230" t="s">
        <v>42</v>
      </c>
      <c r="AS27" s="230"/>
      <c r="AT27" s="230"/>
      <c r="AU27" s="34"/>
    </row>
    <row r="28" spans="1:47" ht="15.75">
      <c r="A28" s="29"/>
      <c r="B28" t="s">
        <v>58</v>
      </c>
      <c r="C28" s="45">
        <v>45179</v>
      </c>
      <c r="F28" s="1" t="s">
        <v>40</v>
      </c>
      <c r="H28">
        <v>15</v>
      </c>
      <c r="I28" s="28"/>
      <c r="J28" s="29"/>
      <c r="K28" t="s">
        <v>58</v>
      </c>
      <c r="L28" s="45">
        <v>45179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30" t="s">
        <v>41</v>
      </c>
      <c r="C30" s="230"/>
      <c r="D30" s="230"/>
      <c r="F30" s="230" t="s">
        <v>42</v>
      </c>
      <c r="G30" s="230"/>
      <c r="H30" s="230"/>
      <c r="I30" s="34"/>
      <c r="J30" s="29"/>
      <c r="K30" s="230" t="s">
        <v>41</v>
      </c>
      <c r="L30" s="230"/>
      <c r="M30" s="230"/>
      <c r="O30" s="230" t="s">
        <v>42</v>
      </c>
      <c r="P30" s="230"/>
      <c r="Q30" s="230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37"/>
      <c r="Y34" s="90"/>
      <c r="Z34" s="90"/>
      <c r="AA34" s="90"/>
      <c r="AB34" s="90"/>
      <c r="AC34" s="29"/>
      <c r="AG34" s="225">
        <f>AF33-AJ33</f>
        <v>520.00288533333332</v>
      </c>
      <c r="AK34" s="30"/>
      <c r="AM34" s="29"/>
      <c r="AQ34" s="225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37"/>
      <c r="Y35" s="90"/>
      <c r="Z35" s="90"/>
      <c r="AA35" s="90"/>
      <c r="AB35" s="90"/>
      <c r="AC35" s="29"/>
      <c r="AG35" s="225"/>
      <c r="AK35" s="30"/>
      <c r="AM35" s="29"/>
      <c r="AQ35" s="225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5">
        <f>D36-H36</f>
        <v>260.00144333333338</v>
      </c>
      <c r="I37" s="30"/>
      <c r="J37" s="29"/>
      <c r="N37" s="225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25"/>
      <c r="I38" s="30"/>
      <c r="J38" s="29"/>
      <c r="N38" s="225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38"/>
      <c r="V40" s="238"/>
      <c r="W40" s="238"/>
      <c r="X40" s="90"/>
      <c r="Y40" s="238"/>
      <c r="Z40" s="238"/>
      <c r="AA40" s="238"/>
      <c r="AB40" s="98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2" t="s">
        <v>55</v>
      </c>
      <c r="B48" s="223"/>
      <c r="C48" s="223"/>
      <c r="D48" s="223"/>
      <c r="E48" s="223"/>
      <c r="F48" s="223"/>
      <c r="G48" s="223"/>
      <c r="H48" s="223"/>
      <c r="I48" s="224"/>
      <c r="J48" s="222" t="s">
        <v>55</v>
      </c>
      <c r="K48" s="223"/>
      <c r="L48" s="223"/>
      <c r="M48" s="223"/>
      <c r="N48" s="223"/>
      <c r="O48" s="223"/>
      <c r="P48" s="223"/>
      <c r="Q48" s="223"/>
      <c r="R48" s="224"/>
    </row>
    <row r="49" spans="1:18" ht="21">
      <c r="A49" s="231" t="s">
        <v>39</v>
      </c>
      <c r="B49" s="227"/>
      <c r="C49" s="227"/>
      <c r="D49" s="227"/>
      <c r="E49" s="227"/>
      <c r="F49" s="227"/>
      <c r="G49" s="227"/>
      <c r="H49" s="227"/>
      <c r="I49" s="232"/>
      <c r="J49" s="231" t="s">
        <v>39</v>
      </c>
      <c r="K49" s="227"/>
      <c r="L49" s="227"/>
      <c r="M49" s="227"/>
      <c r="N49" s="227"/>
      <c r="O49" s="227"/>
      <c r="P49" s="227"/>
      <c r="Q49" s="227"/>
      <c r="R49" s="232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26">
        <v>1720714904</v>
      </c>
      <c r="D52" s="226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v>45179</v>
      </c>
      <c r="F53" s="1" t="s">
        <v>40</v>
      </c>
      <c r="H53">
        <v>15</v>
      </c>
      <c r="I53" s="28"/>
      <c r="J53" s="29"/>
      <c r="K53" t="s">
        <v>58</v>
      </c>
      <c r="L53" s="45">
        <v>45179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30" t="s">
        <v>41</v>
      </c>
      <c r="C55" s="230"/>
      <c r="D55" s="230"/>
      <c r="F55" s="230" t="s">
        <v>42</v>
      </c>
      <c r="G55" s="230"/>
      <c r="H55" s="230"/>
      <c r="I55" s="34"/>
      <c r="J55" s="29"/>
      <c r="K55" s="230" t="s">
        <v>41</v>
      </c>
      <c r="L55" s="230"/>
      <c r="M55" s="230"/>
      <c r="O55" s="230" t="s">
        <v>42</v>
      </c>
      <c r="P55" s="230"/>
      <c r="Q55" s="230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25">
        <f>D61-H61</f>
        <v>260.00310933333338</v>
      </c>
      <c r="I62" s="30"/>
      <c r="J62" s="29"/>
      <c r="N62" s="225">
        <f>M61-Q61</f>
        <v>241.23750000000001</v>
      </c>
      <c r="R62" s="30"/>
    </row>
    <row r="63" spans="1:18">
      <c r="A63" s="29"/>
      <c r="E63" s="225"/>
      <c r="I63" s="30"/>
      <c r="J63" s="29"/>
      <c r="N63" s="225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22" t="s">
        <v>55</v>
      </c>
      <c r="B71" s="223"/>
      <c r="C71" s="223"/>
      <c r="D71" s="223"/>
      <c r="E71" s="223"/>
      <c r="F71" s="223"/>
      <c r="G71" s="223"/>
      <c r="H71" s="223"/>
      <c r="I71" s="224"/>
      <c r="J71" s="222" t="s">
        <v>55</v>
      </c>
      <c r="K71" s="223"/>
      <c r="L71" s="223"/>
      <c r="M71" s="223"/>
      <c r="N71" s="223"/>
      <c r="O71" s="223"/>
      <c r="P71" s="223"/>
      <c r="Q71" s="223"/>
      <c r="R71" s="224"/>
    </row>
    <row r="72" spans="1:18" ht="21">
      <c r="A72" s="231" t="s">
        <v>39</v>
      </c>
      <c r="B72" s="227"/>
      <c r="C72" s="227"/>
      <c r="D72" s="227"/>
      <c r="E72" s="227"/>
      <c r="F72" s="227"/>
      <c r="G72" s="227"/>
      <c r="H72" s="227"/>
      <c r="I72" s="232"/>
      <c r="J72" s="231" t="s">
        <v>39</v>
      </c>
      <c r="K72" s="227"/>
      <c r="L72" s="227"/>
      <c r="M72" s="227"/>
      <c r="N72" s="227"/>
      <c r="O72" s="227"/>
      <c r="P72" s="227"/>
      <c r="Q72" s="227"/>
      <c r="R72" s="232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26">
        <v>1704695558</v>
      </c>
      <c r="D75" s="226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v>45179</v>
      </c>
      <c r="F76" s="1" t="s">
        <v>40</v>
      </c>
      <c r="H76">
        <v>15</v>
      </c>
      <c r="I76" s="28"/>
      <c r="J76" s="29"/>
      <c r="K76" t="s">
        <v>58</v>
      </c>
      <c r="L76" s="45">
        <v>45179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30" t="s">
        <v>41</v>
      </c>
      <c r="C78" s="230"/>
      <c r="D78" s="230"/>
      <c r="F78" s="230" t="s">
        <v>42</v>
      </c>
      <c r="G78" s="230"/>
      <c r="H78" s="230"/>
      <c r="I78" s="34"/>
      <c r="J78" s="29"/>
      <c r="K78" s="230" t="s">
        <v>41</v>
      </c>
      <c r="L78" s="230"/>
      <c r="M78" s="230"/>
      <c r="O78" s="230" t="s">
        <v>42</v>
      </c>
      <c r="P78" s="230"/>
      <c r="Q78" s="230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25">
        <f>D84-H84</f>
        <v>241.23750000000001</v>
      </c>
      <c r="I85" s="30"/>
      <c r="J85" s="29"/>
      <c r="N85" s="225">
        <f>M84-Q84</f>
        <v>241.23750000000001</v>
      </c>
      <c r="R85" s="30"/>
    </row>
    <row r="86" spans="1:18">
      <c r="A86" s="29"/>
      <c r="E86" s="225"/>
      <c r="I86" s="30"/>
      <c r="J86" s="29"/>
      <c r="N86" s="225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22" t="s">
        <v>55</v>
      </c>
      <c r="B94" s="223"/>
      <c r="C94" s="223"/>
      <c r="D94" s="223"/>
      <c r="E94" s="223"/>
      <c r="F94" s="223"/>
      <c r="G94" s="223"/>
      <c r="H94" s="223"/>
      <c r="I94" s="224"/>
      <c r="J94" s="222" t="s">
        <v>55</v>
      </c>
      <c r="K94" s="223"/>
      <c r="L94" s="223"/>
      <c r="M94" s="223"/>
      <c r="N94" s="223"/>
      <c r="O94" s="223"/>
      <c r="P94" s="223"/>
      <c r="Q94" s="223"/>
      <c r="R94" s="224"/>
    </row>
    <row r="95" spans="1:18" ht="21">
      <c r="A95" s="231" t="s">
        <v>39</v>
      </c>
      <c r="B95" s="227"/>
      <c r="C95" s="227"/>
      <c r="D95" s="227"/>
      <c r="E95" s="227"/>
      <c r="F95" s="227"/>
      <c r="G95" s="227"/>
      <c r="H95" s="227"/>
      <c r="I95" s="232"/>
      <c r="J95" s="231" t="s">
        <v>39</v>
      </c>
      <c r="K95" s="227"/>
      <c r="L95" s="227"/>
      <c r="M95" s="227"/>
      <c r="N95" s="227"/>
      <c r="O95" s="227"/>
      <c r="P95" s="227"/>
      <c r="Q95" s="227"/>
      <c r="R95" s="232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26">
        <v>1720145711</v>
      </c>
      <c r="D98" s="226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v>45179</v>
      </c>
      <c r="F99" s="1" t="s">
        <v>40</v>
      </c>
      <c r="H99">
        <v>15</v>
      </c>
      <c r="I99" s="28"/>
      <c r="J99" s="29"/>
      <c r="K99" t="s">
        <v>58</v>
      </c>
      <c r="L99" s="45">
        <v>45179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30" t="s">
        <v>41</v>
      </c>
      <c r="C101" s="230"/>
      <c r="D101" s="230"/>
      <c r="F101" s="230" t="s">
        <v>42</v>
      </c>
      <c r="G101" s="230"/>
      <c r="H101" s="230"/>
      <c r="I101" s="34"/>
      <c r="J101" s="29"/>
      <c r="K101" s="230" t="s">
        <v>41</v>
      </c>
      <c r="L101" s="230"/>
      <c r="M101" s="230"/>
      <c r="O101" s="230" t="s">
        <v>42</v>
      </c>
      <c r="P101" s="230"/>
      <c r="Q101" s="230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25">
        <f>D107-H107</f>
        <v>241.23750000000001</v>
      </c>
      <c r="I108" s="30"/>
      <c r="J108" s="29"/>
      <c r="N108" s="225">
        <f>M107-Q107</f>
        <v>519.96</v>
      </c>
      <c r="R108" s="30"/>
    </row>
    <row r="109" spans="1:18">
      <c r="A109" s="29"/>
      <c r="E109" s="225"/>
      <c r="I109" s="30"/>
      <c r="J109" s="29"/>
      <c r="N109" s="225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33" t="s">
        <v>53</v>
      </c>
      <c r="C113" s="233"/>
      <c r="D113" s="233"/>
      <c r="F113" s="233" t="s">
        <v>54</v>
      </c>
      <c r="G113" s="233"/>
      <c r="H113" s="233"/>
      <c r="I113" s="36"/>
      <c r="J113" s="29"/>
      <c r="K113" s="233" t="s">
        <v>53</v>
      </c>
      <c r="L113" s="233"/>
      <c r="M113" s="233"/>
      <c r="O113" s="233" t="s">
        <v>54</v>
      </c>
      <c r="P113" s="233"/>
      <c r="Q113" s="233"/>
      <c r="R113" s="36"/>
    </row>
    <row r="114" spans="1:18" ht="26.25">
      <c r="B114" s="83"/>
      <c r="C114" s="83"/>
      <c r="D114" s="223" t="s">
        <v>55</v>
      </c>
      <c r="E114" s="223"/>
      <c r="F114" s="223"/>
      <c r="G114" s="83"/>
      <c r="H114" s="83"/>
      <c r="I114" s="84"/>
      <c r="K114" s="83"/>
      <c r="L114" s="83"/>
      <c r="M114" s="223" t="s">
        <v>55</v>
      </c>
      <c r="N114" s="223"/>
      <c r="O114" s="223"/>
      <c r="P114" s="83"/>
      <c r="Q114" s="83"/>
      <c r="R114" s="84"/>
    </row>
    <row r="115" spans="1:18" ht="21">
      <c r="B115" s="43"/>
      <c r="C115" s="43"/>
      <c r="D115" s="227" t="s">
        <v>39</v>
      </c>
      <c r="E115" s="227"/>
      <c r="F115" s="227"/>
      <c r="G115" s="43"/>
      <c r="H115" s="43"/>
      <c r="I115" s="44"/>
      <c r="K115" s="43"/>
      <c r="L115" s="43"/>
      <c r="M115" s="227" t="s">
        <v>39</v>
      </c>
      <c r="N115" s="227"/>
      <c r="O115" s="227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28" t="s">
        <v>716</v>
      </c>
      <c r="H117" s="228"/>
      <c r="I117" s="28"/>
      <c r="J117" s="29"/>
      <c r="K117" s="1" t="s">
        <v>56</v>
      </c>
      <c r="L117" t="s">
        <v>1008</v>
      </c>
      <c r="O117" t="s">
        <v>59</v>
      </c>
      <c r="P117" s="228" t="s">
        <v>716</v>
      </c>
      <c r="Q117" s="228"/>
      <c r="R117" s="28"/>
    </row>
    <row r="118" spans="1:18" ht="15.75">
      <c r="A118" s="29"/>
      <c r="B118" s="1" t="s">
        <v>57</v>
      </c>
      <c r="C118" s="226">
        <v>1721244075</v>
      </c>
      <c r="D118" s="226"/>
      <c r="F118" s="229" t="s">
        <v>729</v>
      </c>
      <c r="G118" s="229"/>
      <c r="H118">
        <v>225.02</v>
      </c>
      <c r="I118" s="28"/>
      <c r="J118" s="29"/>
      <c r="K118" s="1" t="s">
        <v>57</v>
      </c>
      <c r="L118">
        <v>924011786</v>
      </c>
      <c r="O118" s="229" t="s">
        <v>729</v>
      </c>
      <c r="P118" s="229"/>
      <c r="Q118">
        <v>229.36</v>
      </c>
      <c r="R118" s="28"/>
    </row>
    <row r="119" spans="1:18" ht="15.75">
      <c r="A119" s="29"/>
      <c r="B119" t="s">
        <v>58</v>
      </c>
      <c r="C119" s="45">
        <v>45179</v>
      </c>
      <c r="F119" s="1" t="s">
        <v>40</v>
      </c>
      <c r="H119">
        <v>15</v>
      </c>
      <c r="I119" s="28"/>
      <c r="J119" s="29"/>
      <c r="K119" t="s">
        <v>58</v>
      </c>
      <c r="L119" s="45">
        <v>45179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30" t="s">
        <v>41</v>
      </c>
      <c r="C121" s="230"/>
      <c r="D121" s="230"/>
      <c r="F121" s="230" t="s">
        <v>42</v>
      </c>
      <c r="G121" s="230"/>
      <c r="H121" s="230"/>
      <c r="I121" s="34"/>
      <c r="J121" s="29"/>
      <c r="K121" s="230" t="s">
        <v>41</v>
      </c>
      <c r="L121" s="230"/>
      <c r="M121" s="230"/>
      <c r="O121" s="230" t="s">
        <v>730</v>
      </c>
      <c r="P121" s="230"/>
      <c r="Q121" s="230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/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34" t="s">
        <v>50</v>
      </c>
      <c r="C127" s="234"/>
      <c r="D127" s="42">
        <f>SUM(D122:D126)</f>
        <v>262.52333333333337</v>
      </c>
      <c r="F127" s="234" t="s">
        <v>51</v>
      </c>
      <c r="G127" s="234"/>
      <c r="H127" s="42">
        <f>SUM(H122:H126)</f>
        <v>21.264389999999999</v>
      </c>
      <c r="I127" s="35"/>
      <c r="J127" s="29"/>
      <c r="K127" s="37" t="s">
        <v>50</v>
      </c>
      <c r="L127" s="38"/>
      <c r="M127" s="42">
        <f>SUM(M122:M126)</f>
        <v>262.5</v>
      </c>
      <c r="O127" s="234" t="s">
        <v>51</v>
      </c>
      <c r="P127" s="234"/>
      <c r="Q127" s="42">
        <f>SUM(Q122:Q126)</f>
        <v>21.262499999999999</v>
      </c>
      <c r="R127" s="35"/>
    </row>
    <row r="128" spans="1:18" ht="18.75">
      <c r="A128" s="29"/>
      <c r="E128" s="85">
        <f>D127-H127</f>
        <v>241.25894333333338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23" t="s">
        <v>55</v>
      </c>
      <c r="E137" s="223"/>
      <c r="F137" s="223"/>
      <c r="G137" s="83"/>
      <c r="H137" s="83"/>
      <c r="I137" s="84"/>
      <c r="K137" s="83"/>
      <c r="L137" s="83"/>
      <c r="M137" s="223" t="s">
        <v>55</v>
      </c>
      <c r="N137" s="223"/>
      <c r="O137" s="223"/>
      <c r="P137" s="83"/>
      <c r="Q137" s="83"/>
      <c r="R137" s="84"/>
    </row>
    <row r="138" spans="1:18" ht="21">
      <c r="B138" s="43"/>
      <c r="C138" s="43"/>
      <c r="D138" s="227" t="s">
        <v>39</v>
      </c>
      <c r="E138" s="227"/>
      <c r="F138" s="227"/>
      <c r="G138" s="43"/>
      <c r="H138" s="43"/>
      <c r="I138" s="44"/>
      <c r="K138" s="43"/>
      <c r="L138" s="43"/>
      <c r="M138" s="227" t="s">
        <v>39</v>
      </c>
      <c r="N138" s="227"/>
      <c r="O138" s="227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28" t="s">
        <v>716</v>
      </c>
      <c r="H140" s="228"/>
      <c r="I140" s="28"/>
      <c r="K140" s="1" t="s">
        <v>56</v>
      </c>
      <c r="L140" t="s">
        <v>1124</v>
      </c>
      <c r="O140" t="s">
        <v>59</v>
      </c>
      <c r="P140" s="228" t="s">
        <v>716</v>
      </c>
      <c r="Q140" s="228"/>
      <c r="R140" s="28"/>
    </row>
    <row r="141" spans="1:18" ht="15.75">
      <c r="B141" s="1" t="s">
        <v>57</v>
      </c>
      <c r="C141" s="226">
        <v>1716325822</v>
      </c>
      <c r="D141" s="226"/>
      <c r="F141" s="229" t="s">
        <v>729</v>
      </c>
      <c r="G141" s="229"/>
      <c r="H141">
        <v>450.04</v>
      </c>
      <c r="I141" s="28"/>
      <c r="K141" s="1" t="s">
        <v>57</v>
      </c>
      <c r="L141" s="226">
        <v>1716325822</v>
      </c>
      <c r="M141" s="226"/>
      <c r="O141" s="229" t="s">
        <v>729</v>
      </c>
      <c r="P141" s="229"/>
      <c r="Q141">
        <v>225.02</v>
      </c>
      <c r="R141" s="28"/>
    </row>
    <row r="142" spans="1:18" ht="15.75">
      <c r="B142" t="s">
        <v>58</v>
      </c>
      <c r="C142" s="45">
        <v>45179</v>
      </c>
      <c r="F142" s="1" t="s">
        <v>40</v>
      </c>
      <c r="H142">
        <v>30</v>
      </c>
      <c r="I142" s="28"/>
      <c r="K142" t="s">
        <v>58</v>
      </c>
      <c r="L142" s="45">
        <v>45179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30" t="s">
        <v>41</v>
      </c>
      <c r="C144" s="230"/>
      <c r="D144" s="230"/>
      <c r="F144" s="230" t="s">
        <v>42</v>
      </c>
      <c r="G144" s="230"/>
      <c r="H144" s="230"/>
      <c r="I144" s="34"/>
      <c r="K144" s="230" t="s">
        <v>41</v>
      </c>
      <c r="L144" s="230"/>
      <c r="M144" s="230"/>
      <c r="O144" s="230" t="s">
        <v>42</v>
      </c>
      <c r="P144" s="230"/>
      <c r="Q144" s="230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34" t="s">
        <v>50</v>
      </c>
      <c r="C150" s="234"/>
      <c r="D150" s="42">
        <f>SUM(D145:D149)</f>
        <v>562.53499866666675</v>
      </c>
      <c r="F150" s="234" t="s">
        <v>51</v>
      </c>
      <c r="G150" s="234"/>
      <c r="H150" s="42">
        <f>SUM(H145:H149)</f>
        <v>42.528779999999998</v>
      </c>
      <c r="I150" s="35"/>
      <c r="K150" s="234" t="s">
        <v>50</v>
      </c>
      <c r="L150" s="234"/>
      <c r="M150" s="42">
        <f>SUM(M145:M149)</f>
        <v>262.52333333333337</v>
      </c>
      <c r="O150" s="234" t="s">
        <v>51</v>
      </c>
      <c r="P150" s="234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6" t="s">
        <v>112</v>
      </c>
      <c r="E1" s="226"/>
      <c r="F1" s="226"/>
      <c r="N1" s="226" t="s">
        <v>112</v>
      </c>
      <c r="O1" s="226"/>
      <c r="P1" s="226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1" t="s">
        <v>124</v>
      </c>
      <c r="E17" s="201"/>
      <c r="F17" s="201"/>
      <c r="G17" s="3"/>
      <c r="H17" s="3"/>
      <c r="L17" s="3"/>
      <c r="M17" s="3"/>
      <c r="N17" s="201" t="s">
        <v>124</v>
      </c>
      <c r="O17" s="201"/>
      <c r="P17" s="20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2023-10-02T16:51:27Z</cp:lastPrinted>
  <dcterms:created xsi:type="dcterms:W3CDTF">2022-12-25T20:52:30Z</dcterms:created>
  <dcterms:modified xsi:type="dcterms:W3CDTF">2023-10-04T18:50:14Z</dcterms:modified>
</cp:coreProperties>
</file>